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czecinski\Downloads\"/>
    </mc:Choice>
  </mc:AlternateContent>
  <xr:revisionPtr revIDLastSave="0" documentId="8_{C63B0C35-7985-461A-AB80-730EFC17B3BA}" xr6:coauthVersionLast="47" xr6:coauthVersionMax="47" xr10:uidLastSave="{00000000-0000-0000-0000-000000000000}"/>
  <bookViews>
    <workbookView xWindow="-120" yWindow="-120" windowWidth="21840" windowHeight="13020"/>
  </bookViews>
  <sheets>
    <sheet name="robocze obliczenia" sheetId="4" r:id="rId1"/>
    <sheet name="^tbsp_m(3)" sheetId="3" r:id="rId2"/>
    <sheet name="plopln3m_m (2)" sheetId="2" r:id="rId3"/>
    <sheet name="plopln3m_m" sheetId="1" r:id="rId4"/>
  </sheets>
  <definedNames>
    <definedName name="ExternalData_1" localSheetId="2" hidden="1">'plopln3m_m (2)'!$A$1:$B$343</definedName>
    <definedName name="ExternalData_2" localSheetId="1" hidden="1">'^tbsp_m(3)'!$A$1:$B$200</definedName>
  </definedNames>
  <calcPr calcId="0"/>
</workbook>
</file>

<file path=xl/calcChain.xml><?xml version="1.0" encoding="utf-8"?>
<calcChain xmlns="http://schemas.openxmlformats.org/spreadsheetml/2006/main">
  <c r="D20" i="4" l="1"/>
  <c r="T13" i="4"/>
  <c r="T14" i="4"/>
  <c r="T15" i="4"/>
  <c r="T16" i="4"/>
  <c r="T17" i="4"/>
  <c r="T18" i="4"/>
  <c r="T19" i="4"/>
  <c r="S19" i="4"/>
  <c r="S14" i="4"/>
  <c r="S15" i="4"/>
  <c r="S16" i="4"/>
  <c r="S17" i="4"/>
  <c r="S18" i="4"/>
  <c r="S13" i="4"/>
  <c r="O16" i="4"/>
  <c r="P16" i="4"/>
  <c r="Q16" i="4"/>
  <c r="R16" i="4"/>
  <c r="P17" i="4"/>
  <c r="Q17" i="4"/>
  <c r="R17" i="4"/>
  <c r="Q18" i="4"/>
  <c r="R18" i="4"/>
  <c r="R19" i="4"/>
  <c r="N15" i="4"/>
  <c r="O15" i="4"/>
  <c r="P15" i="4"/>
  <c r="Q15" i="4"/>
  <c r="R15" i="4"/>
  <c r="M14" i="4"/>
  <c r="N14" i="4"/>
  <c r="O14" i="4"/>
  <c r="P14" i="4"/>
  <c r="Q14" i="4"/>
  <c r="R14" i="4"/>
  <c r="M13" i="4"/>
  <c r="N13" i="4"/>
  <c r="O13" i="4"/>
  <c r="P13" i="4"/>
  <c r="Q13" i="4"/>
  <c r="R13" i="4"/>
  <c r="F14" i="4"/>
  <c r="G14" i="4"/>
  <c r="H14" i="4"/>
  <c r="I14" i="4"/>
  <c r="J14" i="4"/>
  <c r="K14" i="4"/>
  <c r="G15" i="4"/>
  <c r="H15" i="4"/>
  <c r="I15" i="4"/>
  <c r="J15" i="4"/>
  <c r="K15" i="4"/>
  <c r="H16" i="4"/>
  <c r="I16" i="4"/>
  <c r="J16" i="4"/>
  <c r="K16" i="4"/>
  <c r="I17" i="4"/>
  <c r="J17" i="4"/>
  <c r="K17" i="4"/>
  <c r="J18" i="4"/>
  <c r="K18" i="4"/>
  <c r="K19" i="4"/>
  <c r="G13" i="4"/>
  <c r="H13" i="4"/>
  <c r="I13" i="4"/>
  <c r="J13" i="4"/>
  <c r="K13" i="4"/>
  <c r="F13" i="4"/>
  <c r="L13" i="4"/>
  <c r="E13" i="4"/>
  <c r="B14" i="4"/>
  <c r="B15" i="4"/>
  <c r="B16" i="4"/>
  <c r="C16" i="4" s="1"/>
  <c r="B17" i="4"/>
  <c r="B18" i="4"/>
  <c r="B19" i="4"/>
  <c r="B13" i="4"/>
  <c r="B9" i="4"/>
  <c r="B8" i="4"/>
  <c r="C14" i="4"/>
  <c r="C15" i="4"/>
  <c r="C19" i="4"/>
  <c r="G453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359" i="2"/>
  <c r="F453" i="2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H350" i="2"/>
  <c r="E205" i="3"/>
  <c r="D351" i="2"/>
  <c r="H347" i="2"/>
  <c r="G347" i="2"/>
  <c r="H346" i="2"/>
  <c r="E204" i="3"/>
  <c r="E203" i="3"/>
  <c r="G346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K352" i="2"/>
  <c r="K351" i="2"/>
  <c r="J351" i="2"/>
  <c r="M351" i="2"/>
  <c r="M347" i="2"/>
  <c r="M348" i="2"/>
  <c r="M349" i="2"/>
  <c r="M350" i="2"/>
  <c r="M346" i="2"/>
  <c r="F347" i="2"/>
  <c r="F346" i="2"/>
  <c r="E347" i="2"/>
  <c r="E346" i="2"/>
  <c r="D347" i="2"/>
  <c r="D346" i="2"/>
  <c r="C18" i="4" l="1"/>
  <c r="C17" i="4"/>
  <c r="C13" i="4"/>
</calcChain>
</file>

<file path=xl/connections.xml><?xml version="1.0" encoding="utf-8"?>
<connections xmlns="http://schemas.openxmlformats.org/spreadsheetml/2006/main">
  <connection id="1" keepAlive="1" name="Zapytanie — ^tbsp_m(3)" description="Połączenie z zapytaniem „^tbsp_m(3)” w skoroszycie." type="5" refreshedVersion="8" background="1" saveData="1">
    <dbPr connection="Provider=Microsoft.Mashup.OleDb.1;Data Source=$Workbook$;Location=^tbsp_m(3);Extended Properties=&quot;&quot;" command="SELECT * FROM [^tbsp_m(3)]"/>
  </connection>
  <connection id="2" keepAlive="1" name="Zapytanie — plopln3m_m" description="Połączenie z zapytaniem „plopln3m_m” w skoroszycie." type="5" refreshedVersion="8" background="1" saveData="1">
    <dbPr connection="Provider=Microsoft.Mashup.OleDb.1;Data Source=$Workbook$;Location=plopln3m_m;Extended Properties=&quot;&quot;" command="SELECT * FROM [plopln3m_m]"/>
  </connection>
</connections>
</file>

<file path=xl/sharedStrings.xml><?xml version="1.0" encoding="utf-8"?>
<sst xmlns="http://schemas.openxmlformats.org/spreadsheetml/2006/main" count="385" uniqueCount="382">
  <si>
    <t>Data,Otwarcie,Najwyzszy,Najnizszy,Zamkniecie</t>
  </si>
  <si>
    <t>1995-01-31,29.06,29.49,28.32,28.61</t>
  </si>
  <si>
    <t>1995-02-28,28.28,30.29,28.28,30.08</t>
  </si>
  <si>
    <t>1995-03-31,30.28,30.74,28.35,30.44</t>
  </si>
  <si>
    <t>1995-04-30,30.34,30.34,29.02,29.93</t>
  </si>
  <si>
    <t>1995-05-31,29.93,29.93,27.51,27.63</t>
  </si>
  <si>
    <t>1995-06-30,27.38,27.8,26.95,27.68</t>
  </si>
  <si>
    <t>1995-07-31,27.78,27.91,26.76,27.18</t>
  </si>
  <si>
    <t>1995-08-31,27.46,27.46,26.57,26.58</t>
  </si>
  <si>
    <t>1995-09-30,26.51,26.66,25.66,25.82</t>
  </si>
  <si>
    <t>1995-10-31,25.68,25.9,25.43,25.66</t>
  </si>
  <si>
    <t>1995-11-30,25.66,25.88,25.57,25.8</t>
  </si>
  <si>
    <t>1995-12-31,25.8,25.8,25.39,25.54</t>
  </si>
  <si>
    <t>1996-01-31,25.43,25.51,22.85,22.95</t>
  </si>
  <si>
    <t>1996-02-29,22.91,22.91,22.55,22.67</t>
  </si>
  <si>
    <t>1996-03-31,22.64,22.78,22.64,22.65</t>
  </si>
  <si>
    <t>1996-04-30,22.66,23,22.6,22.87</t>
  </si>
  <si>
    <t>1996-05-31,22.87,22.87,21.51,21.59</t>
  </si>
  <si>
    <t>1996-06-30,21.59,21.94,21.56,21.63</t>
  </si>
  <si>
    <t>1996-07-31,21.57,21.57,20.06,20.18</t>
  </si>
  <si>
    <t>1996-08-31,20.71,20.71,19.15,19.46</t>
  </si>
  <si>
    <t>1996-09-30,19.38,20.93,19.28,20.01</t>
  </si>
  <si>
    <t>1996-10-31,19.84,20.02,19.48,19.76</t>
  </si>
  <si>
    <t>1996-11-30,19.76,20.32,19.65,19.8</t>
  </si>
  <si>
    <t>1996-12-31,19.78,23.24,19.78,22.43</t>
  </si>
  <si>
    <t>1997-01-31,22.36,22.52,22.22,22.22</t>
  </si>
  <si>
    <t>1997-02-28,22.33,22.72,22.33,22.55</t>
  </si>
  <si>
    <t>1997-03-31,22.6,22.78,22.46,22.78</t>
  </si>
  <si>
    <t>1997-04-30,22.87,22.96,22.53,22.96</t>
  </si>
  <si>
    <t>1997-05-31,22.96,23.08,22.63,22.94</t>
  </si>
  <si>
    <t>1997-06-30,22.84,22.84,22.56,22.73</t>
  </si>
  <si>
    <t>1997-07-31,22.81,26.19,22.81,26.19</t>
  </si>
  <si>
    <t>1997-08-31,26.42,26.42,25.06,25.8</t>
  </si>
  <si>
    <t>1997-09-30,25.94,25.94,25.22,25.4</t>
  </si>
  <si>
    <t>1997-10-31,25.39,25.44,25,25.23</t>
  </si>
  <si>
    <t>1997-11-30,25.22,25.56,25.2,25.5</t>
  </si>
  <si>
    <t>1997-12-31,25.47,26.28,25.44,26.28</t>
  </si>
  <si>
    <t>1998-01-31,26.25,27.28,25.56,26.5</t>
  </si>
  <si>
    <t>1998-02-28,26.25,26.25,24.29,24.89</t>
  </si>
  <si>
    <t>1998-03-31,24.77,25.6,24.76,25.13</t>
  </si>
  <si>
    <t>1998-04-30,25.08,25.08,23.74,23.74</t>
  </si>
  <si>
    <t>1998-05-31,23.74,23.74,22.39,22.52</t>
  </si>
  <si>
    <t>1998-06-30,22.4,22.4,21.88,22.15</t>
  </si>
  <si>
    <t>1998-07-31,22.1,22.1,19.95,19.95</t>
  </si>
  <si>
    <t>1998-08-31,19.8,20.55,19.45,20.26</t>
  </si>
  <si>
    <t>1998-09-30,19.77,19.77,18.32,18.32</t>
  </si>
  <si>
    <t>1998-10-31,18.3,18.3,17,17</t>
  </si>
  <si>
    <t>1998-11-30,16.88,16.88,16.17,16.17</t>
  </si>
  <si>
    <t>1998-12-31,16.11,16.11,15.81,15.86</t>
  </si>
  <si>
    <t>1999-01-31,15.76,15.76,13.35,13.35</t>
  </si>
  <si>
    <t>1999-02-28,13.28,13.28,13.18,13.18</t>
  </si>
  <si>
    <t>1999-03-31,13.18,13.27,13.18,13.21</t>
  </si>
  <si>
    <t>1999-04-30,13.22,13.28,13.19,13.28</t>
  </si>
  <si>
    <t>1999-05-31,13.28,13.28,13.24,13.28</t>
  </si>
  <si>
    <t>1999-06-30,13.29,13.32,13.29,13.31</t>
  </si>
  <si>
    <t>1999-07-31,13.32,13.48,13.32,13.46</t>
  </si>
  <si>
    <t>1999-08-31,13.47,13.82,13.47,13.62</t>
  </si>
  <si>
    <t>1999-09-30,13.61,16.32,13.61,16.32</t>
  </si>
  <si>
    <t>1999-10-31,16.32,17.46,16.02,17.42</t>
  </si>
  <si>
    <t>1999-11-30,17.42,19.5,17.42,18.59</t>
  </si>
  <si>
    <t>1999-12-31,18.64,19.61,18.64,19.5</t>
  </si>
  <si>
    <t>2000-01-31,17.51,17.51,16.99,17.34</t>
  </si>
  <si>
    <t>2000-02-29,17.25,18.59,17.25,18.59</t>
  </si>
  <si>
    <t>2000-03-31,18.6,18.6,18.27,18.28</t>
  </si>
  <si>
    <t>2000-04-30,18.28,18.52,18.22,18.52</t>
  </si>
  <si>
    <t>2000-05-31,18.52,19.15,18.42,18.42</t>
  </si>
  <si>
    <t>2000-06-30,18.42,18.75,18.35,18.6</t>
  </si>
  <si>
    <t>2000-07-31,18.59,18.59,18.45,18.54</t>
  </si>
  <si>
    <t>2000-08-31,18.64,19.77,18.61,19.63</t>
  </si>
  <si>
    <t>2000-09-30,19.65,19.65,19.45,19.51</t>
  </si>
  <si>
    <t>2000-10-31,19.5,19.93,19.5,19.82</t>
  </si>
  <si>
    <t>2000-11-30,19.82,19.93,19.6,19.78</t>
  </si>
  <si>
    <t>2000-12-31,19.88,19.89,19.44,19.45</t>
  </si>
  <si>
    <t>2001-01-31,19.35,19.35,18.78,18.87</t>
  </si>
  <si>
    <t>2001-02-28,18.84,18.84,18.29,18.29</t>
  </si>
  <si>
    <t>2001-03-31,18.31,18.34,17.36,17.37</t>
  </si>
  <si>
    <t>2001-04-30,17.38,17.39,16.3,17.15</t>
  </si>
  <si>
    <t>2001-05-31,17.15,17.44,16.99,17.16</t>
  </si>
  <si>
    <t>2001-06-30,17.08,17.12,16.04,16.09</t>
  </si>
  <si>
    <t>2001-07-31,15.15,16.51,15.15,15.49</t>
  </si>
  <si>
    <t>2001-08-31,15.55,15.57,15.11,15.18</t>
  </si>
  <si>
    <t>2001-09-30,15.01,15.11,14.18,14.56</t>
  </si>
  <si>
    <t>2001-10-31,14.5,14.5,13.53,13.84</t>
  </si>
  <si>
    <t>2001-11-30,13.95,14.79,12.45,12.45</t>
  </si>
  <si>
    <t>2001-12-31,12.13,13,11.85,11.91</t>
  </si>
  <si>
    <t>2002-01-31,11.82,11.82,10.64,10.64</t>
  </si>
  <si>
    <t>2002-02-28,10.81,11.09,10.22,10.22</t>
  </si>
  <si>
    <t>2002-03-31,10.03,10.55,10.03,10.34</t>
  </si>
  <si>
    <t>2002-04-30,10.32,10.32,10.04,10.1</t>
  </si>
  <si>
    <t>2002-05-31,10.1,10.12,9.58,9.6</t>
  </si>
  <si>
    <t>2002-06-30,9.6,9.66,8.97,8.97</t>
  </si>
  <si>
    <t>2002-07-31,8.93,9.13,8.69,8.69</t>
  </si>
  <si>
    <t>2002-08-31,8.65,8.66,8.33,8.33</t>
  </si>
  <si>
    <t>2002-09-30,8.33,8.35,7.73,7.73</t>
  </si>
  <si>
    <t>2002-10-31,7.68,7.68,7.02,7.02</t>
  </si>
  <si>
    <t>2002-11-30,7.03,7.03,6.53,6.76</t>
  </si>
  <si>
    <t>2002-12-31,6.7,7.05,6.64,6.87</t>
  </si>
  <si>
    <t>2003-01-31,6.78,6.78,6.45,6.47</t>
  </si>
  <si>
    <t>2003-02-28,6.44,6.51,6.26,6.27</t>
  </si>
  <si>
    <t>2003-03-31,6.28,6.28,5.98,5.98</t>
  </si>
  <si>
    <t>2003-04-30,5.97,6,5.69,5.69</t>
  </si>
  <si>
    <t>2003-05-31,5.7,5.7,5.4,5.4</t>
  </si>
  <si>
    <t>2003-06-30,5.4,5.42,5.32,5.32</t>
  </si>
  <si>
    <t>2003-07-31,5.29,5.32,5.21,5.24</t>
  </si>
  <si>
    <t>2003-08-31,5.23,5.25,5.1,5.14</t>
  </si>
  <si>
    <t>2003-09-30,5.15,5.24,5.14,5.24</t>
  </si>
  <si>
    <t>2003-10-31,5.27,5.86,5.26,5.86</t>
  </si>
  <si>
    <t>2003-11-30,5.83,5.83,5.52,5.83</t>
  </si>
  <si>
    <t>2003-12-31,5.86,5.89,5.58,5.6</t>
  </si>
  <si>
    <t>2004-01-31,5.52,5.56,5.39,5.46</t>
  </si>
  <si>
    <t>2004-02-29,5.5,5.5,5.4,5.5</t>
  </si>
  <si>
    <t>2004-03-31,5.52,5.52,5.46,5.49</t>
  </si>
  <si>
    <t>2004-04-30,5.5,5.85,5.5,5.85</t>
  </si>
  <si>
    <t>2004-05-31,5.91,6.08,5.89,6</t>
  </si>
  <si>
    <t>2004-06-30,5.95,6.05,5.8,6.05</t>
  </si>
  <si>
    <t>2004-07-31,6.18,6.45,6.18,6.41</t>
  </si>
  <si>
    <t>2004-08-31,6.41,7.02,6.4,7</t>
  </si>
  <si>
    <t>2004-09-30,7.09,7.18,6.91,6.91</t>
  </si>
  <si>
    <t>2004-10-31,6.92,6.94,6.83,6.84</t>
  </si>
  <si>
    <t>2004-11-30,6.84,6.85,6.76,6.77</t>
  </si>
  <si>
    <t>2004-12-31,6.76,6.8,6.64,6.64</t>
  </si>
  <si>
    <t>2005-01-31,6.61,6.65,6.6,6.61</t>
  </si>
  <si>
    <t>2005-02-28,6.6,6.61,6.31,6.31</t>
  </si>
  <si>
    <t>2005-03-31,6.3,6.35,5.91,5.91</t>
  </si>
  <si>
    <t>2005-04-30,5.89,5.91,5.59,5.59</t>
  </si>
  <si>
    <t>2005-05-31,5.58,5.58,5.42,5.44</t>
  </si>
  <si>
    <t>2005-06-30,5.28,5.32,4.9,4.9</t>
  </si>
  <si>
    <t>2005-07-31,4.76,4.76,4.6,4.67</t>
  </si>
  <si>
    <t>2005-08-31,4.66,4.7,4.61,4.61</t>
  </si>
  <si>
    <t>2005-09-30,4.55,4.57,4.45,4.5</t>
  </si>
  <si>
    <t>2005-10-31,4.51,4.62,4.51,4.62</t>
  </si>
  <si>
    <t>2005-11-30,4.64,4.65,4.62,4.63</t>
  </si>
  <si>
    <t>2005-12-31,4.65,4.65,4.56,4.6</t>
  </si>
  <si>
    <t>2006-01-31,4.61,4.61,4.39,4.4</t>
  </si>
  <si>
    <t>2006-02-28,4.34,4.34,4.16,4.16</t>
  </si>
  <si>
    <t>2006-03-31,4.08,4.17,4.08,4.17</t>
  </si>
  <si>
    <t>2006-04-30,4.18,4.18,4.11,4.13</t>
  </si>
  <si>
    <t>2006-05-31,4.15,4.16,4.15,4.15</t>
  </si>
  <si>
    <t>2006-06-30,4.14,4.23,4.13,4.21</t>
  </si>
  <si>
    <t>2006-07-31,4.2,4.22,4.17,4.18</t>
  </si>
  <si>
    <t>2006-08-31,4.2,4.21,4.18,4.19</t>
  </si>
  <si>
    <t>2006-09-30,4.2,4.23,4.2,4.22</t>
  </si>
  <si>
    <t>2006-10-31,4.22,4.24,4.2,4.21</t>
  </si>
  <si>
    <t>2006-11-30,4.2,4.21,4.19,4.2</t>
  </si>
  <si>
    <t>2006-12-31,4.2,4.21,4.19,4.2</t>
  </si>
  <si>
    <t>2007-01-31,4.21,4.21,4.18,4.19</t>
  </si>
  <si>
    <t>2007-02-28,4.18,4.22,4.18,4.22</t>
  </si>
  <si>
    <t>2007-03-31,4.21,4.24,4.2,4.24</t>
  </si>
  <si>
    <t>2007-04-30,4.24,4.4,4.24,4.4</t>
  </si>
  <si>
    <t>2007-05-31,4.42,4.45,4.42,4.44</t>
  </si>
  <si>
    <t>2007-06-30,4.44,4.71,4.44,4.71</t>
  </si>
  <si>
    <t>2007-07-31,4.74,4.81,4.74,4.81</t>
  </si>
  <si>
    <t>2007-08-31,4.82,5.03,4.81,5.03</t>
  </si>
  <si>
    <t>2007-09-30,5.06,5.1,5.06,5.1</t>
  </si>
  <si>
    <t>2007-10-31,5.09,5.21,5.09,5.21</t>
  </si>
  <si>
    <t>2007-11-30,5.21,5.56,5.21,5.56</t>
  </si>
  <si>
    <t>2007-12-31,5.59,5.73,5.59,5.7</t>
  </si>
  <si>
    <t>2008-01-31,5.6,5.66,5.6,5.65</t>
  </si>
  <si>
    <t>2008-02-29,5.65,5.94,5.65,5.94</t>
  </si>
  <si>
    <t>2008-03-31,5.93,6.15,5.93,6.15</t>
  </si>
  <si>
    <t>2008-04-30,6.18,6.34,6.18,6.34</t>
  </si>
  <si>
    <t>2008-05-31,6.33,6.48,6.33,6.48</t>
  </si>
  <si>
    <t>2008-06-30,6.51,6.65,6.51,6.65</t>
  </si>
  <si>
    <t>2008-07-31,6.66,6.67,6.56,6.56</t>
  </si>
  <si>
    <t>2008-08-31,6.55,6.55,6.46,6.5</t>
  </si>
  <si>
    <t>2008-09-30,6.5,6.63,6.5,6.63</t>
  </si>
  <si>
    <t>2008-10-31,6.67,6.87,6.67,6.85</t>
  </si>
  <si>
    <t>2008-11-30,6.84,6.85,6.56,6.56</t>
  </si>
  <si>
    <t>2008-12-31,6.55,6.55,5.86,5.88</t>
  </si>
  <si>
    <t>2009-01-31,5.84,5.84,4.86,4.86</t>
  </si>
  <si>
    <t>2009-02-28,4.8,4.8,4.51,4.51</t>
  </si>
  <si>
    <t>2009-03-31,4.48,4.48,4.14,4.17</t>
  </si>
  <si>
    <t>2009-04-30,4.16,4.3,4.14,4.3</t>
  </si>
  <si>
    <t>2009-05-31,4.32,4.64,4.32,4.62</t>
  </si>
  <si>
    <t>2009-06-30,4.62,4.65,4.44,4.44</t>
  </si>
  <si>
    <t>2009-07-31,4.43,4.43,4.16,4.17</t>
  </si>
  <si>
    <t>2009-08-31,4.16,4.18,4.15,4.18</t>
  </si>
  <si>
    <t>2009-09-30,4.18,4.2,4.16,4.18</t>
  </si>
  <si>
    <t>2009-10-31,4.18,4.19,4.18,4.18</t>
  </si>
  <si>
    <t>2009-11-30,4.19,4.2,4.19,4.19</t>
  </si>
  <si>
    <t>2009-12-31,4.19,4.27,4.19,4.27</t>
  </si>
  <si>
    <t>2010-01-31,4.27,4.27,4.19,4.19</t>
  </si>
  <si>
    <t>2010-02-28,4.2,4.2,4.14,4.15</t>
  </si>
  <si>
    <t>2010-03-31,4.15,4.15,4.1,4.1</t>
  </si>
  <si>
    <t>2010-04-30,4.05,4.05,3.86,3.86</t>
  </si>
  <si>
    <t>2010-05-31,3.86,3.87,3.84,3.86</t>
  </si>
  <si>
    <t>2010-06-30,3.86,3.87,3.84,3.87</t>
  </si>
  <si>
    <t>2010-07-31,3.87,3.87,3.81,3.82</t>
  </si>
  <si>
    <t>2010-08-31,3.81,3.82,3.8,3.81</t>
  </si>
  <si>
    <t>2010-09-30,3.81,3.84,3.81,3.84</t>
  </si>
  <si>
    <t>2010-10-31,3.84,3.86,3.82,3.85</t>
  </si>
  <si>
    <t>2010-11-30,3.85,3.88,3.85,3.88</t>
  </si>
  <si>
    <t>2010-12-31,3.89,3.95,3.89,3.95</t>
  </si>
  <si>
    <t>2011-01-31,3.94,4.09,3.94,4.09</t>
  </si>
  <si>
    <t>2011-02-28,4.08,4.15,4.08,4.15</t>
  </si>
  <si>
    <t>2011-03-31,4.16,4.19,4.16,4.19</t>
  </si>
  <si>
    <t>2011-04-30,4.2,4.3,4.2,4.3</t>
  </si>
  <si>
    <t>2011-05-31,4.3,4.46,4.3,4.45</t>
  </si>
  <si>
    <t>2011-06-30,4.45,4.71,4.45,4.69</t>
  </si>
  <si>
    <t>2011-07-31,4.7,4.71,4.69,4.71</t>
  </si>
  <si>
    <t>2011-08-31,4.71,4.73,4.71,4.72</t>
  </si>
  <si>
    <t>2011-09-30,4.72,4.76,4.72,4.76</t>
  </si>
  <si>
    <t>2011-10-31,4.76,4.91,4.75,4.91</t>
  </si>
  <si>
    <t>2011-11-30,4.92,4.97,4.91,4.97</t>
  </si>
  <si>
    <t>2011-12-31,4.97,4.99,4.97,4.99</t>
  </si>
  <si>
    <t>2012-01-31,4.99,5,4.97,4.99</t>
  </si>
  <si>
    <t>2012-02-29,4.99,4.99,4.96,4.96</t>
  </si>
  <si>
    <t>2012-03-31,4.96,4.96,4.94,4.94</t>
  </si>
  <si>
    <t>2012-04-30,4.94,4.95,4.94,4.95</t>
  </si>
  <si>
    <t>2012-05-31,4.94,5.11,4.94,5.11</t>
  </si>
  <si>
    <t>2012-06-30,5.11,5.13,5.11,5.13</t>
  </si>
  <si>
    <t>2012-07-31,5.13,5.14,5.11,5.11</t>
  </si>
  <si>
    <t>2012-08-31,5.11,5.12,4.99,4.99</t>
  </si>
  <si>
    <t>2012-09-30,4.98,4.98,4.92,4.92</t>
  </si>
  <si>
    <t>2012-10-31,4.92,4.92,4.73,4.73</t>
  </si>
  <si>
    <t>2012-11-30,4.72,4.72,4.49,4.49</t>
  </si>
  <si>
    <t>2012-12-31,4.46,4.46,4.11,4.11</t>
  </si>
  <si>
    <t>2013-01-31,4.1,4.1,3.95,3.95</t>
  </si>
  <si>
    <t>2013-02-28,3.94,3.94,3.73,3.73</t>
  </si>
  <si>
    <t>2013-03-31,3.73,3.73,3.39,3.39</t>
  </si>
  <si>
    <t>2013-04-30,3.38,3.38,3.08,3.08</t>
  </si>
  <si>
    <t>2013-05-31,3.07,3.07,2.74,2.74</t>
  </si>
  <si>
    <t>2013-06-30,2.74,2.76,2.73,2.73</t>
  </si>
  <si>
    <t>2013-07-31,2.72,2.72,2.69,2.7</t>
  </si>
  <si>
    <t>2013-08-31,2.7,2.71,2.69,2.7</t>
  </si>
  <si>
    <t>2013-09-30,2.71,2.71,2.67,2.67</t>
  </si>
  <si>
    <t>2013-10-31,2.67,2.68,2.66,2.66</t>
  </si>
  <si>
    <t>2013-11-30,2.66,2.66,2.65,2.65</t>
  </si>
  <si>
    <t>2013-12-31,2.65,2.71,2.65,2.71</t>
  </si>
  <si>
    <t>2014-01-31,2.7,2.71,2.7,2.71</t>
  </si>
  <si>
    <t>2014-02-28,2.71,2.71,2.71,2.71</t>
  </si>
  <si>
    <t>2014-03-31,2.71,2.71,2.71,2.71</t>
  </si>
  <si>
    <t>2014-04-30,2.71,2.72,2.71,2.72</t>
  </si>
  <si>
    <t>2014-05-31,2.72,2.72,2.72,2.72</t>
  </si>
  <si>
    <t>2014-06-30,2.72,2.72,2.68,2.68</t>
  </si>
  <si>
    <t>2014-07-31,2.68,2.68,2.67,2.67</t>
  </si>
  <si>
    <t>2014-08-31,2.67,2.67,2.59,2.59</t>
  </si>
  <si>
    <t>2014-09-30,2.58,2.58,2.28,2.28</t>
  </si>
  <si>
    <t>2014-10-31,2.27,2.27,1.96,1.96</t>
  </si>
  <si>
    <t>2014-11-30,1.95,2.06,1.94,2.06</t>
  </si>
  <si>
    <t>2014-12-31,2.06,2.06,2.06,2.06</t>
  </si>
  <si>
    <t>2015-01-31,2.06,2.06,2,2</t>
  </si>
  <si>
    <t>2015-02-28,1.99,1.99,1.81,1.81</t>
  </si>
  <si>
    <t>2015-03-31,1.81,1.81,1.65,1.65</t>
  </si>
  <si>
    <t>2015-04-30,1.65,1.65,1.65,1.65</t>
  </si>
  <si>
    <t>2015-05-31,1.65,1.68,1.65,1.68</t>
  </si>
  <si>
    <t>2015-06-30,1.68,1.72,1.68,1.72</t>
  </si>
  <si>
    <t>2015-07-31,1.72,1.72,1.72,1.72</t>
  </si>
  <si>
    <t>2015-08-31,1.72,1.72,1.72,1.72</t>
  </si>
  <si>
    <t>2015-09-30,1.72,1.73,1.72,1.73</t>
  </si>
  <si>
    <t>2015-10-31,1.73,1.73,1.73,1.73</t>
  </si>
  <si>
    <t>2015-11-30,1.73,1.73,1.73,1.73</t>
  </si>
  <si>
    <t>2015-12-31,1.73,1.73,1.72,1.72</t>
  </si>
  <si>
    <t>2016-01-31,1.72,1.72,1.7,1.7</t>
  </si>
  <si>
    <t>2016-02-29,1.7,1.7,1.68,1.68</t>
  </si>
  <si>
    <t>2016-03-31,1.68,1.68,1.67,1.67</t>
  </si>
  <si>
    <t>2016-04-30,1.67,1.67,1.67,1.67</t>
  </si>
  <si>
    <t>2016-05-31,1.67,1.68,1.67,1.68</t>
  </si>
  <si>
    <t>2016-06-30,1.68,1.71,1.68,1.71</t>
  </si>
  <si>
    <t>2016-07-31,1.71,1.71,1.71,1.71</t>
  </si>
  <si>
    <t>2016-08-31,1.71,1.71,1.71,1.71</t>
  </si>
  <si>
    <t>2016-09-30,1.71,1.71,1.71,1.71</t>
  </si>
  <si>
    <t>2016-10-31,1.71,1.72,1.71,1.72</t>
  </si>
  <si>
    <t>2016-11-30,1.72,1.73,1.72,1.73</t>
  </si>
  <si>
    <t>2016-12-31,1.73,1.73,1.73,1.73</t>
  </si>
  <si>
    <t>2017-01-31,1.73,1.73,1.73,1.73</t>
  </si>
  <si>
    <t>2017-02-28,1.73,1.73,1.73,1.73</t>
  </si>
  <si>
    <t>2017-03-31,1.73,1.73,1.73,1.73</t>
  </si>
  <si>
    <t>2017-04-30,1.73,1.73,1.73,1.73</t>
  </si>
  <si>
    <t>2017-05-31,1.73,1.73,1.73,1.73</t>
  </si>
  <si>
    <t>2017-06-30,1.73,1.73,1.73,1.73</t>
  </si>
  <si>
    <t>2017-07-31,1.73,1.73,1.73,1.73</t>
  </si>
  <si>
    <t>2017-08-31,1.73,1.73,1.73,1.73</t>
  </si>
  <si>
    <t>2017-09-30,1.73,1.73,1.73,1.73</t>
  </si>
  <si>
    <t>2017-10-31,1.73,1.73,1.73,1.73</t>
  </si>
  <si>
    <t>2017-11-30,1.73,1.73,1.73,1.73</t>
  </si>
  <si>
    <t>2017-12-31,1.73,1.73,1.72,1.72</t>
  </si>
  <si>
    <t>2018-01-31,1.72,1.72,1.72,1.72</t>
  </si>
  <si>
    <t>2018-02-28,1.72,1.72,1.72,1.72</t>
  </si>
  <si>
    <t>2018-03-31,1.72,1.72,1.7,1.7</t>
  </si>
  <si>
    <t>2018-04-30,1.7,1.7,1.7,1.7</t>
  </si>
  <si>
    <t>2018-05-31,1.7,1.7,1.7,1.7</t>
  </si>
  <si>
    <t>2018-06-30,1.7,1.7,1.7,1.7</t>
  </si>
  <si>
    <t>2018-07-31,1.7,1.7,1.7,1.7</t>
  </si>
  <si>
    <t>2018-08-31,1.7,1.71,1.7,1.71</t>
  </si>
  <si>
    <t>2018-09-30,1.71,1.72,1.71,1.72</t>
  </si>
  <si>
    <t>2018-10-31,1.72,1.72,1.72,1.72</t>
  </si>
  <si>
    <t>2018-11-30,1.72,1.72,1.72,1.72</t>
  </si>
  <si>
    <t>2018-12-31,1.72,1.72,1.72,1.72</t>
  </si>
  <si>
    <t>2019-01-31,1.72,1.72,1.72,1.72</t>
  </si>
  <si>
    <t>2019-02-28,1.72,1.72,1.72,1.72</t>
  </si>
  <si>
    <t>2019-03-31,1.72,1.72,1.72,1.72</t>
  </si>
  <si>
    <t>2019-04-30,1.72,1.72,1.72,1.72</t>
  </si>
  <si>
    <t>2019-05-31,1.72,1.72,1.72,1.72</t>
  </si>
  <si>
    <t>2019-06-30,1.72,1.72,1.72,1.72</t>
  </si>
  <si>
    <t>2019-07-31,1.72,1.72,1.72,1.72</t>
  </si>
  <si>
    <t>2019-08-31,1.72,1.72,1.72,1.72</t>
  </si>
  <si>
    <t>2019-09-30,1.72,1.72,1.72,1.72</t>
  </si>
  <si>
    <t>2019-10-31,1.72,1.72,1.71,1.71</t>
  </si>
  <si>
    <t>2019-11-30,1.71,1.71,1.71,1.71</t>
  </si>
  <si>
    <t>2019-12-31,1.71,1.71,1.7,1.71</t>
  </si>
  <si>
    <t>2020-01-31,1.71,1.71,1.71,1.71</t>
  </si>
  <si>
    <t>2020-02-29,1.71,1.71,1.71,1.71</t>
  </si>
  <si>
    <t>2020-03-31,1.71,1.71,1.17,1.17</t>
  </si>
  <si>
    <t>2020-04-30,1.17,1.17,0.68,0.68</t>
  </si>
  <si>
    <t>2020-05-31,0.68,0.68,0.28,0.28</t>
  </si>
  <si>
    <t>2020-06-30,0.28,0.28,0.26,0.26</t>
  </si>
  <si>
    <t>2020-07-31,0.26,0.26,0.23,0.23</t>
  </si>
  <si>
    <t>2020-08-31,0.23,0.23,0.23,0.23</t>
  </si>
  <si>
    <t>2020-09-30,0.23,0.23,0.22,0.22</t>
  </si>
  <si>
    <t>2020-10-31,0.22,0.22,0.22,0.22</t>
  </si>
  <si>
    <t>2020-11-30,0.22,0.22,0.22,0.22</t>
  </si>
  <si>
    <t>2020-12-31,0.22,0.22,0.21,0.21</t>
  </si>
  <si>
    <t>2021-01-31,0.21,0.21,0.21,0.21</t>
  </si>
  <si>
    <t>2021-02-28,0.21,0.21,0.21,0.21</t>
  </si>
  <si>
    <t>2021-03-31,0.21,0.21,0.21,0.21</t>
  </si>
  <si>
    <t>2021-04-30,0.21,0.21,0.21,0.21</t>
  </si>
  <si>
    <t>2021-05-31,0.21,0.21,0.21,0.21</t>
  </si>
  <si>
    <t>2021-06-30,0.21,0.21,0.21,0.21</t>
  </si>
  <si>
    <t>2021-07-31,0.21,0.21,0.21,0.21</t>
  </si>
  <si>
    <t>2021-08-31,0.21,0.23,0.21,0.23</t>
  </si>
  <si>
    <t>2021-09-30,0.23,0.24,0.23,0.23</t>
  </si>
  <si>
    <t>2021-10-31,0.24,0.74,0.24,0.74</t>
  </si>
  <si>
    <t>2021-11-30,0.78,2.06,0.78,2.06</t>
  </si>
  <si>
    <t>2021-12-31,2.11,2.54,2.11,2.54</t>
  </si>
  <si>
    <t>2022-01-31,2.56,3.02,2.56,3.02</t>
  </si>
  <si>
    <t>2022-02-28,3.04,3.65,3.04,3.65</t>
  </si>
  <si>
    <t>2022-03-31,3.67,4.77,3.67,4.77</t>
  </si>
  <si>
    <t>2022-04-30,4.84,6.05,4.84,6.05</t>
  </si>
  <si>
    <t>2022-05-31,6.14,6.59,6.14,6.59</t>
  </si>
  <si>
    <t>2022-06-30,6.61,7.05,6.61,7.05</t>
  </si>
  <si>
    <t>2022-07-31,7.05,7.14,6.99,7.01</t>
  </si>
  <si>
    <t>2022-08-31,7.01,7.11,7.01,7.11</t>
  </si>
  <si>
    <t>2022-09-30,7.14,7.21,7.14,7.21</t>
  </si>
  <si>
    <t>2022-10-31,7.28,7.51,7.19,7.51</t>
  </si>
  <si>
    <t>2022-11-30,7.53,7.61,7.28,7.28</t>
  </si>
  <si>
    <t>2022-12-31,7.25,7.25,7.02,7.02</t>
  </si>
  <si>
    <t>2023-01-31,7.01,7.01,6.91,6.95</t>
  </si>
  <si>
    <t>2023-02-28,6.95,6.96,6.91,6.94</t>
  </si>
  <si>
    <t>2023-03-31,6.94,6.95,6.89,6.89</t>
  </si>
  <si>
    <t>2023-04-30,6.9,6.9,6.9,6.9</t>
  </si>
  <si>
    <t>2023-05-31,6.9,6.9,6.89,6.9</t>
  </si>
  <si>
    <t>2023-06-30,6.9,6.9,6.9,6.9</t>
  </si>
  <si>
    <t>Data</t>
  </si>
  <si>
    <t>Zamkniecie</t>
  </si>
  <si>
    <t>17</t>
  </si>
  <si>
    <t>6</t>
  </si>
  <si>
    <t>7</t>
  </si>
  <si>
    <t>2</t>
  </si>
  <si>
    <t>śr</t>
  </si>
  <si>
    <t>odch</t>
  </si>
  <si>
    <t>1000</t>
  </si>
  <si>
    <t>1081</t>
  </si>
  <si>
    <t>1207</t>
  </si>
  <si>
    <t>Kolumna1</t>
  </si>
  <si>
    <t>Kolumna2</t>
  </si>
  <si>
    <t>od 2004</t>
  </si>
  <si>
    <t>średnia</t>
  </si>
  <si>
    <t>odchylenie</t>
  </si>
  <si>
    <t>od 2007</t>
  </si>
  <si>
    <t>Różnica</t>
  </si>
  <si>
    <t>TBSC</t>
  </si>
  <si>
    <t>returns</t>
  </si>
  <si>
    <t>mumin</t>
  </si>
  <si>
    <t>sigmin</t>
  </si>
  <si>
    <t>mumax</t>
  </si>
  <si>
    <t>sigmax</t>
  </si>
  <si>
    <t>W</t>
  </si>
  <si>
    <t>value of initial wealt</t>
  </si>
  <si>
    <t>inflows</t>
  </si>
  <si>
    <t>W max</t>
  </si>
  <si>
    <t>Wmin</t>
  </si>
  <si>
    <t>cumulative value of inflows</t>
  </si>
  <si>
    <t>inflow</t>
  </si>
  <si>
    <t>max drift</t>
  </si>
  <si>
    <t>max violity</t>
  </si>
  <si>
    <t>growth rate</t>
  </si>
  <si>
    <t>growth of inflow in time t</t>
  </si>
  <si>
    <t>value of inflow on time t</t>
  </si>
  <si>
    <t>sum of value</t>
  </si>
  <si>
    <t>min drift</t>
  </si>
  <si>
    <t>min violatility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</si>
</sst>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9" formatCode="0.0%"/>
    <numFmt numFmtId="170" formatCode="_-* #,##0.00\ _z_ł_-;\-* #,##0.00\ _z_ł_-;_-* &quot;-&quot;??\ _z_ł_-;_-@_-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2" applyFont="1"/>
    <xf numFmtId="169" fontId="0" fillId="0" borderId="0" xfId="2" applyNumberFormat="1" applyFon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170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44">
    <cellStyle name="20% — akcent 1" xfId="21" builtinId="30" customBuiltin="1"/>
    <cellStyle name="20% — akcent 2" xfId="25" builtinId="34" customBuiltin="1"/>
    <cellStyle name="20% — akcent 3" xfId="29" builtinId="38" customBuiltin="1"/>
    <cellStyle name="20% — akcent 4" xfId="33" builtinId="42" customBuiltin="1"/>
    <cellStyle name="20% — akcent 5" xfId="37" builtinId="46" customBuiltin="1"/>
    <cellStyle name="20% — akcent 6" xfId="41" builtinId="50" customBuiltin="1"/>
    <cellStyle name="40% — akcent 1" xfId="22" builtinId="31" customBuiltin="1"/>
    <cellStyle name="40% — akcent 2" xfId="26" builtinId="35" customBuiltin="1"/>
    <cellStyle name="40% — akcent 3" xfId="30" builtinId="39" customBuiltin="1"/>
    <cellStyle name="40% — akcent 4" xfId="34" builtinId="43" customBuiltin="1"/>
    <cellStyle name="40% — akcent 5" xfId="38" builtinId="47" customBuiltin="1"/>
    <cellStyle name="40% — akcent 6" xfId="42" builtinId="51" customBuiltin="1"/>
    <cellStyle name="60% — akcent 1" xfId="23" builtinId="32" customBuiltin="1"/>
    <cellStyle name="60% — akcent 2" xfId="27" builtinId="36" customBuiltin="1"/>
    <cellStyle name="60% — akcent 3" xfId="31" builtinId="40" customBuiltin="1"/>
    <cellStyle name="60% — akcent 4" xfId="35" builtinId="44" customBuiltin="1"/>
    <cellStyle name="60% — akcent 5" xfId="39" builtinId="48" customBuiltin="1"/>
    <cellStyle name="60% — akcent 6" xfId="43" builtinId="52" customBuiltin="1"/>
    <cellStyle name="Akcent 1" xfId="20" builtinId="29" customBuiltin="1"/>
    <cellStyle name="Akcent 2" xfId="24" builtinId="33" customBuiltin="1"/>
    <cellStyle name="Akcent 3" xfId="28" builtinId="37" customBuiltin="1"/>
    <cellStyle name="Akcent 4" xfId="32" builtinId="41" customBuiltin="1"/>
    <cellStyle name="Akcent 5" xfId="36" builtinId="45" customBuiltin="1"/>
    <cellStyle name="Akcent 6" xfId="40" builtinId="49" customBuiltin="1"/>
    <cellStyle name="Dane wejściowe" xfId="11" builtinId="20" customBuiltin="1"/>
    <cellStyle name="Dane wyjściowe" xfId="12" builtinId="21" customBuiltin="1"/>
    <cellStyle name="Dobry" xfId="8" builtinId="26" customBuiltin="1"/>
    <cellStyle name="Dziesiętny" xfId="1" builtinId="3"/>
    <cellStyle name="Komórka połączona" xfId="14" builtinId="24" customBuiltin="1"/>
    <cellStyle name="Komórka zaznaczona" xfId="15" builtinId="23" customBuiltin="1"/>
    <cellStyle name="Nagłówek 1" xfId="4" builtinId="16" customBuiltin="1"/>
    <cellStyle name="Nagłówek 2" xfId="5" builtinId="17" customBuiltin="1"/>
    <cellStyle name="Nagłówek 3" xfId="6" builtinId="18" customBuiltin="1"/>
    <cellStyle name="Nagłówek 4" xfId="7" builtinId="19" customBuiltin="1"/>
    <cellStyle name="Neutralny" xfId="10" builtinId="28" customBuiltin="1"/>
    <cellStyle name="Normalny" xfId="0" builtinId="0"/>
    <cellStyle name="Obliczenia" xfId="13" builtinId="22" customBuiltin="1"/>
    <cellStyle name="Procentowy" xfId="2" builtinId="5"/>
    <cellStyle name="Suma" xfId="19" builtinId="25" customBuiltin="1"/>
    <cellStyle name="Tekst objaśnienia" xfId="18" builtinId="53" customBuiltin="1"/>
    <cellStyle name="Tekst ostrzeżenia" xfId="16" builtinId="11" customBuiltin="1"/>
    <cellStyle name="Tytuł" xfId="3" builtinId="15" customBuiltin="1"/>
    <cellStyle name="Uwaga" xfId="17" builtinId="10" customBuiltin="1"/>
    <cellStyle name="Zły" xfId="9" builtinId="27" customBuiltin="1"/>
  </cellStyles>
  <dxfs count="6">
    <dxf>
      <numFmt numFmtId="169" formatCode="0.0%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9" unboundColumnsRight="2">
    <queryTableFields count="4">
      <queryTableField id="1" name="Data" tableColumnId="1"/>
      <queryTableField id="5" name="Zamkniecie" tableColumnId="5"/>
      <queryTableField id="7" dataBound="0" tableColumnId="7"/>
      <queryTableField id="8" dataBound="0" tableColumnId="8"/>
    </queryTableFields>
    <queryTableDeletedFields count="4">
      <deletedField name="Otwarcie"/>
      <deletedField name="Wolumen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2">
      <queryTableField id="1" name="Data" tableColumnId="1"/>
      <queryTableField id="5" name="Zamkniecie" tableColumnId="5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ela__tbsp_m_3" displayName="Tabela__tbsp_m_3" ref="A1:D200" tableType="queryTable" totalsRowShown="0">
  <autoFilter ref="A1:D200"/>
  <tableColumns count="4">
    <tableColumn id="1" uniqueName="1" name="Data" queryTableFieldId="1" dataDxfId="3"/>
    <tableColumn id="5" uniqueName="5" name="Zamkniecie" queryTableFieldId="5" dataDxfId="2"/>
    <tableColumn id="7" uniqueName="7" name="Kolumna1" queryTableFieldId="7" dataDxfId="1" dataCellStyle="Procentowy">
      <calculatedColumnFormula>Tabela__tbsp_m_3[[#This Row],[Zamkniecie]]/B1-1</calculatedColumnFormula>
    </tableColumn>
    <tableColumn id="8" uniqueName="8" name="Kolumna2" queryTableFieldId="8" dataDxfId="0" dataCellStyle="Procentow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a_plopln3m_m" displayName="Tabela_plopln3m_m" ref="A1:B343" tableType="queryTable" totalsRowShown="0">
  <autoFilter ref="A1:B343"/>
  <tableColumns count="2">
    <tableColumn id="1" uniqueName="1" name="Data" queryTableFieldId="1" dataDxfId="5"/>
    <tableColumn id="5" uniqueName="5" name="Zamkniecie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A26" sqref="A26"/>
    </sheetView>
  </sheetViews>
  <sheetFormatPr defaultRowHeight="15" x14ac:dyDescent="0.25"/>
  <cols>
    <col min="3" max="3" width="16.42578125" customWidth="1"/>
    <col min="4" max="4" width="12.7109375" customWidth="1"/>
    <col min="5" max="5" width="14.28515625" customWidth="1"/>
    <col min="6" max="6" width="11.140625" customWidth="1"/>
    <col min="14" max="14" width="11.7109375" customWidth="1"/>
    <col min="19" max="19" width="9.85546875" bestFit="1" customWidth="1"/>
    <col min="20" max="20" width="13" customWidth="1"/>
  </cols>
  <sheetData>
    <row r="1" spans="1:20" x14ac:dyDescent="0.25">
      <c r="A1" t="s">
        <v>363</v>
      </c>
      <c r="B1" s="10">
        <v>0.05</v>
      </c>
    </row>
    <row r="2" spans="1:20" x14ac:dyDescent="0.25">
      <c r="A2" t="s">
        <v>364</v>
      </c>
      <c r="B2" s="10">
        <v>0.04</v>
      </c>
    </row>
    <row r="3" spans="1:20" x14ac:dyDescent="0.25">
      <c r="A3" t="s">
        <v>365</v>
      </c>
      <c r="B3" s="10">
        <v>0.09</v>
      </c>
    </row>
    <row r="4" spans="1:20" x14ac:dyDescent="0.25">
      <c r="A4" t="s">
        <v>366</v>
      </c>
      <c r="B4" s="10">
        <v>0.13</v>
      </c>
    </row>
    <row r="6" spans="1:20" x14ac:dyDescent="0.25">
      <c r="A6" t="s">
        <v>367</v>
      </c>
      <c r="B6" s="6">
        <v>100</v>
      </c>
    </row>
    <row r="7" spans="1:20" x14ac:dyDescent="0.25">
      <c r="A7" t="s">
        <v>369</v>
      </c>
      <c r="B7" s="6">
        <v>10</v>
      </c>
    </row>
    <row r="8" spans="1:20" x14ac:dyDescent="0.25">
      <c r="A8" t="s">
        <v>374</v>
      </c>
      <c r="B8" s="8">
        <f>($B$3-($B$2*$B$2/2))</f>
        <v>8.9200000000000002E-2</v>
      </c>
    </row>
    <row r="9" spans="1:20" x14ac:dyDescent="0.25">
      <c r="A9" t="s">
        <v>375</v>
      </c>
      <c r="B9" s="4">
        <f>3*$B$4</f>
        <v>0.39</v>
      </c>
    </row>
    <row r="10" spans="1:20" x14ac:dyDescent="0.25">
      <c r="B10" s="6"/>
    </row>
    <row r="11" spans="1:20" x14ac:dyDescent="0.25">
      <c r="A11" t="s">
        <v>370</v>
      </c>
      <c r="B11" s="6"/>
      <c r="E11" t="s">
        <v>377</v>
      </c>
      <c r="L11" t="s">
        <v>378</v>
      </c>
    </row>
    <row r="12" spans="1:20" x14ac:dyDescent="0.25">
      <c r="B12" t="s">
        <v>376</v>
      </c>
      <c r="C12" t="s">
        <v>368</v>
      </c>
      <c r="D12" t="s">
        <v>373</v>
      </c>
      <c r="E12">
        <v>0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 t="s">
        <v>372</v>
      </c>
      <c r="T12" t="s">
        <v>379</v>
      </c>
    </row>
    <row r="13" spans="1:20" x14ac:dyDescent="0.25">
      <c r="A13">
        <v>0</v>
      </c>
      <c r="B13" s="10">
        <f>$B$8*A13+$B$9*A13^(1/2)</f>
        <v>0</v>
      </c>
      <c r="C13" s="9">
        <f>$B$6*EXP(B13)</f>
        <v>100</v>
      </c>
      <c r="D13" s="9">
        <v>10</v>
      </c>
      <c r="E13" s="5">
        <f>$B$8*($A13-E$12)+$B$9*($A13-E$12)^(1/2)</f>
        <v>0</v>
      </c>
      <c r="F13" s="5">
        <f>$B$8*(F$12-$A13)+$B$9*(F$12-$A13)^(1/2)</f>
        <v>0.47920000000000001</v>
      </c>
      <c r="G13" s="5">
        <f t="shared" ref="G13:K19" si="0">$B$8*(G$12-$A13)+$B$9*(G$12-$A13)^(1/2)</f>
        <v>0.72994328932550712</v>
      </c>
      <c r="H13" s="5">
        <f t="shared" si="0"/>
        <v>0.94309981495186213</v>
      </c>
      <c r="I13" s="5">
        <f t="shared" si="0"/>
        <v>1.1368</v>
      </c>
      <c r="J13" s="5">
        <f t="shared" si="0"/>
        <v>1.3180665112249181</v>
      </c>
      <c r="K13" s="5">
        <f t="shared" si="0"/>
        <v>1.4905009996854393</v>
      </c>
      <c r="L13" s="9">
        <f>$D13*EXP(E13)</f>
        <v>10</v>
      </c>
      <c r="M13" s="9">
        <f t="shared" ref="M13:R15" si="1">$D13*EXP(F13)</f>
        <v>16.147820596770703</v>
      </c>
      <c r="N13" s="9">
        <f t="shared" si="1"/>
        <v>20.749629317900052</v>
      </c>
      <c r="O13" s="9">
        <f t="shared" si="1"/>
        <v>25.679291989668378</v>
      </c>
      <c r="P13" s="9">
        <f t="shared" si="1"/>
        <v>31.167786984089179</v>
      </c>
      <c r="Q13" s="9">
        <f t="shared" si="1"/>
        <v>37.361905067036993</v>
      </c>
      <c r="R13" s="9">
        <f t="shared" si="1"/>
        <v>44.393190594129628</v>
      </c>
      <c r="S13" s="9">
        <f>L13</f>
        <v>10</v>
      </c>
      <c r="T13" s="9">
        <f t="shared" ref="T13:T18" si="2">C13+S13</f>
        <v>110</v>
      </c>
    </row>
    <row r="14" spans="1:20" x14ac:dyDescent="0.25">
      <c r="A14">
        <v>1</v>
      </c>
      <c r="B14" s="10">
        <f t="shared" ref="B14:B19" si="3">$B$8*A14+$B$9*A14^(1/2)</f>
        <v>0.47920000000000001</v>
      </c>
      <c r="C14" s="9">
        <f t="shared" ref="C14:C19" si="4">$B$6*EXP(B14)</f>
        <v>161.47820596770703</v>
      </c>
      <c r="D14" s="9">
        <v>10</v>
      </c>
      <c r="E14" s="5"/>
      <c r="F14" s="5">
        <f t="shared" ref="F14:F19" si="5">$B$8*(F$12-$A14)+$B$9*(F$12-$A14)^(1/2)</f>
        <v>0</v>
      </c>
      <c r="G14" s="5">
        <f t="shared" si="0"/>
        <v>0.47920000000000001</v>
      </c>
      <c r="H14" s="5">
        <f t="shared" si="0"/>
        <v>0.72994328932550712</v>
      </c>
      <c r="I14" s="5">
        <f t="shared" si="0"/>
        <v>0.94309981495186213</v>
      </c>
      <c r="J14" s="5">
        <f t="shared" si="0"/>
        <v>1.1368</v>
      </c>
      <c r="K14" s="5">
        <f t="shared" si="0"/>
        <v>1.3180665112249181</v>
      </c>
      <c r="L14" s="9"/>
      <c r="M14" s="9">
        <f t="shared" si="1"/>
        <v>10</v>
      </c>
      <c r="N14" s="9">
        <f t="shared" si="1"/>
        <v>16.147820596770703</v>
      </c>
      <c r="O14" s="9">
        <f t="shared" si="1"/>
        <v>20.749629317900052</v>
      </c>
      <c r="P14" s="9">
        <f t="shared" si="1"/>
        <v>25.679291989668378</v>
      </c>
      <c r="Q14" s="9">
        <f t="shared" si="1"/>
        <v>31.167786984089179</v>
      </c>
      <c r="R14" s="9">
        <f t="shared" si="1"/>
        <v>37.361905067036993</v>
      </c>
      <c r="S14" s="9">
        <f>SUM(M13:M14)</f>
        <v>26.147820596770703</v>
      </c>
      <c r="T14" s="9">
        <f t="shared" si="2"/>
        <v>187.62602656447774</v>
      </c>
    </row>
    <row r="15" spans="1:20" x14ac:dyDescent="0.25">
      <c r="A15">
        <v>2</v>
      </c>
      <c r="B15" s="10">
        <f t="shared" si="3"/>
        <v>0.72994328932550712</v>
      </c>
      <c r="C15" s="9">
        <f t="shared" si="4"/>
        <v>207.49629317900053</v>
      </c>
      <c r="D15" s="9">
        <v>10</v>
      </c>
      <c r="E15" s="5"/>
      <c r="F15" s="5"/>
      <c r="G15" s="5">
        <f t="shared" si="0"/>
        <v>0</v>
      </c>
      <c r="H15" s="5">
        <f t="shared" si="0"/>
        <v>0.47920000000000001</v>
      </c>
      <c r="I15" s="5">
        <f t="shared" si="0"/>
        <v>0.72994328932550712</v>
      </c>
      <c r="J15" s="5">
        <f t="shared" si="0"/>
        <v>0.94309981495186213</v>
      </c>
      <c r="K15" s="5">
        <f t="shared" si="0"/>
        <v>1.1368</v>
      </c>
      <c r="L15" s="9"/>
      <c r="M15" s="9"/>
      <c r="N15" s="9">
        <f t="shared" si="1"/>
        <v>10</v>
      </c>
      <c r="O15" s="9">
        <f t="shared" si="1"/>
        <v>16.147820596770703</v>
      </c>
      <c r="P15" s="9">
        <f t="shared" si="1"/>
        <v>20.749629317900052</v>
      </c>
      <c r="Q15" s="9">
        <f t="shared" si="1"/>
        <v>25.679291989668378</v>
      </c>
      <c r="R15" s="9">
        <f t="shared" si="1"/>
        <v>31.167786984089179</v>
      </c>
      <c r="S15" s="9">
        <f>SUM(N13:N15)</f>
        <v>46.897449914670759</v>
      </c>
      <c r="T15" s="9">
        <f t="shared" si="2"/>
        <v>254.39374309367128</v>
      </c>
    </row>
    <row r="16" spans="1:20" x14ac:dyDescent="0.25">
      <c r="A16">
        <v>3</v>
      </c>
      <c r="B16" s="10">
        <f t="shared" si="3"/>
        <v>0.94309981495186213</v>
      </c>
      <c r="C16" s="9">
        <f t="shared" si="4"/>
        <v>256.79291989668383</v>
      </c>
      <c r="D16" s="9">
        <v>11</v>
      </c>
      <c r="E16" s="5"/>
      <c r="F16" s="5"/>
      <c r="G16" s="5"/>
      <c r="H16" s="5">
        <f t="shared" si="0"/>
        <v>0</v>
      </c>
      <c r="I16" s="5">
        <f t="shared" si="0"/>
        <v>0.47920000000000001</v>
      </c>
      <c r="J16" s="5">
        <f t="shared" si="0"/>
        <v>0.72994328932550712</v>
      </c>
      <c r="K16" s="5">
        <f t="shared" si="0"/>
        <v>0.94309981495186213</v>
      </c>
      <c r="L16" s="9"/>
      <c r="M16" s="9"/>
      <c r="N16" s="9"/>
      <c r="O16" s="9">
        <f t="shared" ref="O16:O19" si="6">$D16*EXP(H16)</f>
        <v>11</v>
      </c>
      <c r="P16" s="9">
        <f t="shared" ref="P16:P19" si="7">$D16*EXP(I16)</f>
        <v>17.762602656447775</v>
      </c>
      <c r="Q16" s="9">
        <f t="shared" ref="Q16:Q19" si="8">$D16*EXP(J16)</f>
        <v>22.82459224969006</v>
      </c>
      <c r="R16" s="9">
        <f t="shared" ref="R16:R19" si="9">$D16*EXP(K16)</f>
        <v>28.247221188635219</v>
      </c>
      <c r="S16" s="9">
        <f>SUM(O13:O16)</f>
        <v>73.57674190433913</v>
      </c>
      <c r="T16" s="9">
        <f t="shared" si="2"/>
        <v>330.36966180102297</v>
      </c>
    </row>
    <row r="17" spans="1:20" x14ac:dyDescent="0.25">
      <c r="A17">
        <v>4</v>
      </c>
      <c r="B17" s="10">
        <f t="shared" si="3"/>
        <v>1.1368</v>
      </c>
      <c r="C17" s="9">
        <f t="shared" si="4"/>
        <v>311.67786984089179</v>
      </c>
      <c r="D17" s="9">
        <v>11</v>
      </c>
      <c r="E17" s="5"/>
      <c r="F17" s="5"/>
      <c r="G17" s="5"/>
      <c r="H17" s="5"/>
      <c r="I17" s="5">
        <f t="shared" si="0"/>
        <v>0</v>
      </c>
      <c r="J17" s="5">
        <f t="shared" si="0"/>
        <v>0.47920000000000001</v>
      </c>
      <c r="K17" s="5">
        <f t="shared" si="0"/>
        <v>0.72994328932550712</v>
      </c>
      <c r="L17" s="9"/>
      <c r="M17" s="9"/>
      <c r="N17" s="9"/>
      <c r="O17" s="9"/>
      <c r="P17" s="9">
        <f t="shared" si="7"/>
        <v>11</v>
      </c>
      <c r="Q17" s="9">
        <f t="shared" si="8"/>
        <v>17.762602656447775</v>
      </c>
      <c r="R17" s="9">
        <f t="shared" si="9"/>
        <v>22.82459224969006</v>
      </c>
      <c r="S17" s="9">
        <f>SUM(P13:P17)</f>
        <v>106.35931094810539</v>
      </c>
      <c r="T17" s="9">
        <f t="shared" si="2"/>
        <v>418.03718078899715</v>
      </c>
    </row>
    <row r="18" spans="1:20" x14ac:dyDescent="0.25">
      <c r="A18">
        <v>5</v>
      </c>
      <c r="B18" s="10">
        <f t="shared" si="3"/>
        <v>1.3180665112249181</v>
      </c>
      <c r="C18" s="9">
        <f t="shared" si="4"/>
        <v>373.61905067036997</v>
      </c>
      <c r="D18" s="9">
        <v>11</v>
      </c>
      <c r="E18" s="5"/>
      <c r="F18" s="5"/>
      <c r="G18" s="5"/>
      <c r="H18" s="5"/>
      <c r="I18" s="5"/>
      <c r="J18" s="5">
        <f t="shared" si="0"/>
        <v>0</v>
      </c>
      <c r="K18" s="5">
        <f t="shared" si="0"/>
        <v>0.47920000000000001</v>
      </c>
      <c r="L18" s="9"/>
      <c r="M18" s="9"/>
      <c r="N18" s="9"/>
      <c r="O18" s="9"/>
      <c r="P18" s="9"/>
      <c r="Q18" s="9">
        <f t="shared" si="8"/>
        <v>11</v>
      </c>
      <c r="R18" s="9">
        <f t="shared" si="9"/>
        <v>17.762602656447775</v>
      </c>
      <c r="S18" s="9">
        <f>SUM(Q13:Q18)</f>
        <v>145.79617894693237</v>
      </c>
      <c r="T18" s="9">
        <f t="shared" si="2"/>
        <v>519.41522961730232</v>
      </c>
    </row>
    <row r="19" spans="1:20" x14ac:dyDescent="0.25">
      <c r="A19">
        <v>6</v>
      </c>
      <c r="B19" s="10">
        <f t="shared" si="3"/>
        <v>1.4905009996854393</v>
      </c>
      <c r="C19" s="9">
        <f t="shared" si="4"/>
        <v>443.93190594129629</v>
      </c>
      <c r="D19" s="9">
        <v>11</v>
      </c>
      <c r="E19" s="5"/>
      <c r="F19" s="5"/>
      <c r="G19" s="5"/>
      <c r="H19" s="5"/>
      <c r="I19" s="5"/>
      <c r="J19" s="5"/>
      <c r="K19" s="5">
        <f t="shared" si="0"/>
        <v>0</v>
      </c>
      <c r="L19" s="9"/>
      <c r="M19" s="9"/>
      <c r="N19" s="9"/>
      <c r="O19" s="9"/>
      <c r="P19" s="9"/>
      <c r="Q19" s="9"/>
      <c r="R19" s="9">
        <f t="shared" si="9"/>
        <v>11</v>
      </c>
      <c r="S19" s="9">
        <f>SUM(R13:R19)</f>
        <v>192.75729874002883</v>
      </c>
      <c r="T19" s="9">
        <f>C19+S19</f>
        <v>636.68920468132512</v>
      </c>
    </row>
    <row r="20" spans="1:20" x14ac:dyDescent="0.25">
      <c r="D20" s="9">
        <f>SUM(D13:D19)</f>
        <v>74</v>
      </c>
    </row>
    <row r="23" spans="1:20" x14ac:dyDescent="0.25">
      <c r="A23" t="s">
        <v>380</v>
      </c>
    </row>
    <row r="24" spans="1:20" x14ac:dyDescent="0.25">
      <c r="A24" t="s">
        <v>381</v>
      </c>
    </row>
    <row r="26" spans="1:20" x14ac:dyDescent="0.25">
      <c r="A26" t="s">
        <v>371</v>
      </c>
    </row>
    <row r="27" spans="1:20" x14ac:dyDescent="0.25">
      <c r="D27" s="10"/>
      <c r="E27" s="11"/>
    </row>
    <row r="35" spans="13:19" x14ac:dyDescent="0.25">
      <c r="S35" s="11"/>
    </row>
    <row r="36" spans="13:19" x14ac:dyDescent="0.25">
      <c r="S36" s="8"/>
    </row>
    <row r="37" spans="13:19" x14ac:dyDescent="0.25">
      <c r="S37" s="11"/>
    </row>
    <row r="39" spans="13:19" x14ac:dyDescent="0.25">
      <c r="M39" s="7"/>
      <c r="S39" s="11"/>
    </row>
    <row r="40" spans="13:19" x14ac:dyDescent="0.25">
      <c r="S4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opLeftCell="A184" workbookViewId="0">
      <selection activeCell="E205" sqref="E205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12.140625" style="7" bestFit="1" customWidth="1"/>
  </cols>
  <sheetData>
    <row r="1" spans="1:4" x14ac:dyDescent="0.25">
      <c r="A1" t="s">
        <v>343</v>
      </c>
      <c r="B1" t="s">
        <v>344</v>
      </c>
      <c r="C1" s="7" t="s">
        <v>354</v>
      </c>
      <c r="D1" t="s">
        <v>355</v>
      </c>
    </row>
    <row r="2" spans="1:4" x14ac:dyDescent="0.25">
      <c r="A2" s="1">
        <v>39082</v>
      </c>
      <c r="B2" s="2" t="s">
        <v>351</v>
      </c>
      <c r="C2" s="7" t="e">
        <f>Tabela__tbsp_m_3[[#This Row],[Zamkniecie]]/B1-1</f>
        <v>#VALUE!</v>
      </c>
      <c r="D2" s="5"/>
    </row>
    <row r="3" spans="1:4" x14ac:dyDescent="0.25">
      <c r="A3" s="1">
        <v>39113</v>
      </c>
      <c r="B3" s="2">
        <v>1006.26</v>
      </c>
      <c r="C3" s="7">
        <f>Tabela__tbsp_m_3[[#This Row],[Zamkniecie]]/B2-1</f>
        <v>6.2599999999999323E-3</v>
      </c>
      <c r="D3" s="5"/>
    </row>
    <row r="4" spans="1:4" x14ac:dyDescent="0.25">
      <c r="A4" s="1">
        <v>39141</v>
      </c>
      <c r="B4" s="2">
        <v>1006.41</v>
      </c>
      <c r="C4" s="7">
        <f>Tabela__tbsp_m_3[[#This Row],[Zamkniecie]]/B3-1</f>
        <v>1.4906684157178773E-4</v>
      </c>
      <c r="D4" s="5"/>
    </row>
    <row r="5" spans="1:4" x14ac:dyDescent="0.25">
      <c r="A5" s="1">
        <v>39172</v>
      </c>
      <c r="B5" s="2">
        <v>1011.55</v>
      </c>
      <c r="C5" s="7">
        <f>Tabela__tbsp_m_3[[#This Row],[Zamkniecie]]/B4-1</f>
        <v>5.1072624477102035E-3</v>
      </c>
      <c r="D5" s="5"/>
    </row>
    <row r="6" spans="1:4" x14ac:dyDescent="0.25">
      <c r="A6" s="1">
        <v>39202</v>
      </c>
      <c r="B6" s="2">
        <v>1012.25</v>
      </c>
      <c r="C6" s="7">
        <f>Tabela__tbsp_m_3[[#This Row],[Zamkniecie]]/B5-1</f>
        <v>6.9200731550589367E-4</v>
      </c>
      <c r="D6" s="5"/>
    </row>
    <row r="7" spans="1:4" x14ac:dyDescent="0.25">
      <c r="A7" s="1">
        <v>39233</v>
      </c>
      <c r="B7" s="2">
        <v>1015.92</v>
      </c>
      <c r="C7" s="7">
        <f>Tabela__tbsp_m_3[[#This Row],[Zamkniecie]]/B6-1</f>
        <v>3.6255865645837826E-3</v>
      </c>
      <c r="D7" s="5"/>
    </row>
    <row r="8" spans="1:4" x14ac:dyDescent="0.25">
      <c r="A8" s="1">
        <v>39263</v>
      </c>
      <c r="B8" s="2">
        <v>1007.31</v>
      </c>
      <c r="C8" s="7">
        <f>Tabela__tbsp_m_3[[#This Row],[Zamkniecie]]/B7-1</f>
        <v>-8.4750767776990976E-3</v>
      </c>
      <c r="D8" s="5"/>
    </row>
    <row r="9" spans="1:4" x14ac:dyDescent="0.25">
      <c r="A9" s="1">
        <v>39294</v>
      </c>
      <c r="B9" s="2">
        <v>1012.06</v>
      </c>
      <c r="C9" s="7">
        <f>Tabela__tbsp_m_3[[#This Row],[Zamkniecie]]/B8-1</f>
        <v>4.7155294795047098E-3</v>
      </c>
      <c r="D9" s="5"/>
    </row>
    <row r="10" spans="1:4" x14ac:dyDescent="0.25">
      <c r="A10" s="1">
        <v>39325</v>
      </c>
      <c r="B10" s="2">
        <v>1011.1</v>
      </c>
      <c r="C10" s="7">
        <f>Tabela__tbsp_m_3[[#This Row],[Zamkniecie]]/B9-1</f>
        <v>-9.4856036203383454E-4</v>
      </c>
      <c r="D10" s="5"/>
    </row>
    <row r="11" spans="1:4" x14ac:dyDescent="0.25">
      <c r="A11" s="1">
        <v>39355</v>
      </c>
      <c r="B11" s="2">
        <v>1018.12</v>
      </c>
      <c r="C11" s="7">
        <f>Tabela__tbsp_m_3[[#This Row],[Zamkniecie]]/B10-1</f>
        <v>6.9429334388289021E-3</v>
      </c>
      <c r="D11" s="5"/>
    </row>
    <row r="12" spans="1:4" x14ac:dyDescent="0.25">
      <c r="A12" s="1">
        <v>39386</v>
      </c>
      <c r="B12" s="2">
        <v>1024.76</v>
      </c>
      <c r="C12" s="7">
        <f>Tabela__tbsp_m_3[[#This Row],[Zamkniecie]]/B11-1</f>
        <v>6.5218245393470209E-3</v>
      </c>
      <c r="D12" s="5"/>
    </row>
    <row r="13" spans="1:4" x14ac:dyDescent="0.25">
      <c r="A13" s="1">
        <v>39416</v>
      </c>
      <c r="B13" s="2">
        <v>1015.5</v>
      </c>
      <c r="C13" s="7">
        <f>Tabela__tbsp_m_3[[#This Row],[Zamkniecie]]/B12-1</f>
        <v>-9.0362621491861805E-3</v>
      </c>
      <c r="D13" s="5"/>
    </row>
    <row r="14" spans="1:4" x14ac:dyDescent="0.25">
      <c r="A14" s="1">
        <v>39447</v>
      </c>
      <c r="B14" s="2">
        <v>1016.53</v>
      </c>
      <c r="C14" s="7">
        <f>Tabela__tbsp_m_3[[#This Row],[Zamkniecie]]/B13-1</f>
        <v>1.0142786804530068E-3</v>
      </c>
      <c r="D14" s="5"/>
    </row>
    <row r="15" spans="1:4" x14ac:dyDescent="0.25">
      <c r="A15" s="1">
        <v>39478</v>
      </c>
      <c r="B15" s="2">
        <v>1033.3900000000001</v>
      </c>
      <c r="C15" s="7">
        <f>Tabela__tbsp_m_3[[#This Row],[Zamkniecie]]/B14-1</f>
        <v>1.6585836128791165E-2</v>
      </c>
      <c r="D15" s="5"/>
    </row>
    <row r="16" spans="1:4" x14ac:dyDescent="0.25">
      <c r="A16" s="1">
        <v>39507</v>
      </c>
      <c r="B16" s="2">
        <v>1023.61</v>
      </c>
      <c r="C16" s="7">
        <f>Tabela__tbsp_m_3[[#This Row],[Zamkniecie]]/B15-1</f>
        <v>-9.4639971356410557E-3</v>
      </c>
      <c r="D16" s="5"/>
    </row>
    <row r="17" spans="1:4" x14ac:dyDescent="0.25">
      <c r="A17" s="1">
        <v>39538</v>
      </c>
      <c r="B17" s="2">
        <v>1028.44</v>
      </c>
      <c r="C17" s="7">
        <f>Tabela__tbsp_m_3[[#This Row],[Zamkniecie]]/B16-1</f>
        <v>4.7185939957601342E-3</v>
      </c>
      <c r="D17" s="5"/>
    </row>
    <row r="18" spans="1:4" x14ac:dyDescent="0.25">
      <c r="A18" s="1">
        <v>39568</v>
      </c>
      <c r="B18" s="2">
        <v>1035.2</v>
      </c>
      <c r="C18" s="7">
        <f>Tabela__tbsp_m_3[[#This Row],[Zamkniecie]]/B17-1</f>
        <v>6.5730621134922895E-3</v>
      </c>
      <c r="D18" s="5"/>
    </row>
    <row r="19" spans="1:4" x14ac:dyDescent="0.25">
      <c r="A19" s="1">
        <v>39599</v>
      </c>
      <c r="B19" s="2">
        <v>1028.99</v>
      </c>
      <c r="C19" s="7">
        <f>Tabela__tbsp_m_3[[#This Row],[Zamkniecie]]/B18-1</f>
        <v>-5.9988408037094931E-3</v>
      </c>
      <c r="D19" s="5"/>
    </row>
    <row r="20" spans="1:4" x14ac:dyDescent="0.25">
      <c r="A20" s="1">
        <v>39629</v>
      </c>
      <c r="B20" s="2">
        <v>1020.31</v>
      </c>
      <c r="C20" s="7">
        <f>Tabela__tbsp_m_3[[#This Row],[Zamkniecie]]/B19-1</f>
        <v>-8.4354561268817907E-3</v>
      </c>
      <c r="D20" s="5"/>
    </row>
    <row r="21" spans="1:4" x14ac:dyDescent="0.25">
      <c r="A21" s="1">
        <v>39660</v>
      </c>
      <c r="B21" s="2">
        <v>1040.1500000000001</v>
      </c>
      <c r="C21" s="7">
        <f>Tabela__tbsp_m_3[[#This Row],[Zamkniecie]]/B20-1</f>
        <v>1.9445070615793369E-2</v>
      </c>
      <c r="D21" s="5"/>
    </row>
    <row r="22" spans="1:4" x14ac:dyDescent="0.25">
      <c r="A22" s="1">
        <v>39691</v>
      </c>
      <c r="B22" s="2">
        <v>1051.07</v>
      </c>
      <c r="C22" s="7">
        <f>Tabela__tbsp_m_3[[#This Row],[Zamkniecie]]/B21-1</f>
        <v>1.0498485795317869E-2</v>
      </c>
      <c r="D22" s="5"/>
    </row>
    <row r="23" spans="1:4" x14ac:dyDescent="0.25">
      <c r="A23" s="1">
        <v>39721</v>
      </c>
      <c r="B23" s="2">
        <v>1064.43</v>
      </c>
      <c r="C23" s="7">
        <f>Tabela__tbsp_m_3[[#This Row],[Zamkniecie]]/B22-1</f>
        <v>1.2710856555700589E-2</v>
      </c>
      <c r="D23" s="5"/>
    </row>
    <row r="24" spans="1:4" x14ac:dyDescent="0.25">
      <c r="A24" s="1">
        <v>39752</v>
      </c>
      <c r="B24" s="2">
        <v>1040.92</v>
      </c>
      <c r="C24" s="7">
        <f>Tabela__tbsp_m_3[[#This Row],[Zamkniecie]]/B23-1</f>
        <v>-2.2086938549270463E-2</v>
      </c>
      <c r="D24" s="5"/>
    </row>
    <row r="25" spans="1:4" x14ac:dyDescent="0.25">
      <c r="A25" s="1">
        <v>39782</v>
      </c>
      <c r="B25" s="2" t="s">
        <v>352</v>
      </c>
      <c r="C25" s="7">
        <f>Tabela__tbsp_m_3[[#This Row],[Zamkniecie]]/B24-1</f>
        <v>3.850439995388677E-2</v>
      </c>
      <c r="D25" s="5"/>
    </row>
    <row r="26" spans="1:4" x14ac:dyDescent="0.25">
      <c r="A26" s="1">
        <v>39813</v>
      </c>
      <c r="B26" s="2">
        <v>1108.83</v>
      </c>
      <c r="C26" s="7">
        <f>Tabela__tbsp_m_3[[#This Row],[Zamkniecie]]/B25-1</f>
        <v>2.5744680851063739E-2</v>
      </c>
      <c r="D26" s="5"/>
    </row>
    <row r="27" spans="1:4" x14ac:dyDescent="0.25">
      <c r="A27" s="1">
        <v>39844</v>
      </c>
      <c r="B27" s="2">
        <v>1114.97</v>
      </c>
      <c r="C27" s="7">
        <f>Tabela__tbsp_m_3[[#This Row],[Zamkniecie]]/B26-1</f>
        <v>5.5373682169495009E-3</v>
      </c>
      <c r="D27" s="5"/>
    </row>
    <row r="28" spans="1:4" x14ac:dyDescent="0.25">
      <c r="A28" s="1">
        <v>39872</v>
      </c>
      <c r="B28" s="2">
        <v>1090.25</v>
      </c>
      <c r="C28" s="7">
        <f>Tabela__tbsp_m_3[[#This Row],[Zamkniecie]]/B27-1</f>
        <v>-2.2171000116595119E-2</v>
      </c>
      <c r="D28" s="5"/>
    </row>
    <row r="29" spans="1:4" x14ac:dyDescent="0.25">
      <c r="A29" s="1">
        <v>39903</v>
      </c>
      <c r="B29" s="2">
        <v>1095.92</v>
      </c>
      <c r="C29" s="7">
        <f>Tabela__tbsp_m_3[[#This Row],[Zamkniecie]]/B28-1</f>
        <v>5.2006420545747112E-3</v>
      </c>
      <c r="D29" s="5"/>
    </row>
    <row r="30" spans="1:4" x14ac:dyDescent="0.25">
      <c r="A30" s="1">
        <v>39933</v>
      </c>
      <c r="B30" s="2">
        <v>1108.3399999999999</v>
      </c>
      <c r="C30" s="7">
        <f>Tabela__tbsp_m_3[[#This Row],[Zamkniecie]]/B29-1</f>
        <v>1.1332944010511659E-2</v>
      </c>
      <c r="D30" s="5"/>
    </row>
    <row r="31" spans="1:4" x14ac:dyDescent="0.25">
      <c r="A31" s="1">
        <v>39964</v>
      </c>
      <c r="B31" s="2">
        <v>1110.06</v>
      </c>
      <c r="C31" s="7">
        <f>Tabela__tbsp_m_3[[#This Row],[Zamkniecie]]/B30-1</f>
        <v>1.5518703646895116E-3</v>
      </c>
      <c r="D31" s="5"/>
    </row>
    <row r="32" spans="1:4" x14ac:dyDescent="0.25">
      <c r="A32" s="1">
        <v>39994</v>
      </c>
      <c r="B32" s="2">
        <v>1118.02</v>
      </c>
      <c r="C32" s="7">
        <f>Tabela__tbsp_m_3[[#This Row],[Zamkniecie]]/B31-1</f>
        <v>7.1707835612488946E-3</v>
      </c>
      <c r="D32" s="5"/>
    </row>
    <row r="33" spans="1:4" x14ac:dyDescent="0.25">
      <c r="A33" s="1">
        <v>40025</v>
      </c>
      <c r="B33" s="2">
        <v>1136.4100000000001</v>
      </c>
      <c r="C33" s="7">
        <f>Tabela__tbsp_m_3[[#This Row],[Zamkniecie]]/B32-1</f>
        <v>1.6448721847551973E-2</v>
      </c>
      <c r="D33" s="5"/>
    </row>
    <row r="34" spans="1:4" x14ac:dyDescent="0.25">
      <c r="A34" s="1">
        <v>40056</v>
      </c>
      <c r="B34" s="2">
        <v>1136.1099999999999</v>
      </c>
      <c r="C34" s="7">
        <f>Tabela__tbsp_m_3[[#This Row],[Zamkniecie]]/B33-1</f>
        <v>-2.6398922923964729E-4</v>
      </c>
      <c r="D34" s="5"/>
    </row>
    <row r="35" spans="1:4" x14ac:dyDescent="0.25">
      <c r="A35" s="1">
        <v>40086</v>
      </c>
      <c r="B35" s="2">
        <v>1137.81</v>
      </c>
      <c r="C35" s="7">
        <f>Tabela__tbsp_m_3[[#This Row],[Zamkniecie]]/B34-1</f>
        <v>1.4963339817448684E-3</v>
      </c>
      <c r="D35" s="5"/>
    </row>
    <row r="36" spans="1:4" x14ac:dyDescent="0.25">
      <c r="A36" s="1">
        <v>40117</v>
      </c>
      <c r="B36" s="2">
        <v>1147.3</v>
      </c>
      <c r="C36" s="7">
        <f>Tabela__tbsp_m_3[[#This Row],[Zamkniecie]]/B35-1</f>
        <v>8.3405841045516294E-3</v>
      </c>
      <c r="D36" s="5"/>
    </row>
    <row r="37" spans="1:4" x14ac:dyDescent="0.25">
      <c r="A37" s="1">
        <v>40147</v>
      </c>
      <c r="B37" s="2">
        <v>1150.76</v>
      </c>
      <c r="C37" s="7">
        <f>Tabela__tbsp_m_3[[#This Row],[Zamkniecie]]/B36-1</f>
        <v>3.0157761701385954E-3</v>
      </c>
      <c r="D37" s="5"/>
    </row>
    <row r="38" spans="1:4" x14ac:dyDescent="0.25">
      <c r="A38" s="1">
        <v>40178</v>
      </c>
      <c r="B38" s="2">
        <v>1153.5</v>
      </c>
      <c r="C38" s="7">
        <f>Tabela__tbsp_m_3[[#This Row],[Zamkniecie]]/B37-1</f>
        <v>2.3810351419930598E-3</v>
      </c>
      <c r="D38" s="5"/>
    </row>
    <row r="39" spans="1:4" x14ac:dyDescent="0.25">
      <c r="A39" s="1">
        <v>40209</v>
      </c>
      <c r="B39" s="2">
        <v>1169.51</v>
      </c>
      <c r="C39" s="7">
        <f>Tabela__tbsp_m_3[[#This Row],[Zamkniecie]]/B38-1</f>
        <v>1.3879497182488043E-2</v>
      </c>
      <c r="D39" s="5"/>
    </row>
    <row r="40" spans="1:4" x14ac:dyDescent="0.25">
      <c r="A40" s="1">
        <v>40237</v>
      </c>
      <c r="B40" s="2">
        <v>1178.06</v>
      </c>
      <c r="C40" s="7">
        <f>Tabela__tbsp_m_3[[#This Row],[Zamkniecie]]/B39-1</f>
        <v>7.3107540764936196E-3</v>
      </c>
      <c r="D40" s="5"/>
    </row>
    <row r="41" spans="1:4" x14ac:dyDescent="0.25">
      <c r="A41" s="1">
        <v>40268</v>
      </c>
      <c r="B41" s="2">
        <v>1197.52</v>
      </c>
      <c r="C41" s="7">
        <f>Tabela__tbsp_m_3[[#This Row],[Zamkniecie]]/B40-1</f>
        <v>1.6518683258917255E-2</v>
      </c>
      <c r="D41" s="5"/>
    </row>
    <row r="42" spans="1:4" x14ac:dyDescent="0.25">
      <c r="A42" s="1">
        <v>40298</v>
      </c>
      <c r="B42" s="2">
        <v>1201.29</v>
      </c>
      <c r="C42" s="7">
        <f>Tabela__tbsp_m_3[[#This Row],[Zamkniecie]]/B41-1</f>
        <v>3.1481728906406214E-3</v>
      </c>
      <c r="D42" s="5"/>
    </row>
    <row r="43" spans="1:4" x14ac:dyDescent="0.25">
      <c r="A43" s="1">
        <v>40329</v>
      </c>
      <c r="B43" s="2">
        <v>1199.74</v>
      </c>
      <c r="C43" s="7">
        <f>Tabela__tbsp_m_3[[#This Row],[Zamkniecie]]/B42-1</f>
        <v>-1.290279616079304E-3</v>
      </c>
      <c r="D43" s="5"/>
    </row>
    <row r="44" spans="1:4" x14ac:dyDescent="0.25">
      <c r="A44" s="1">
        <v>40359</v>
      </c>
      <c r="B44" s="2">
        <v>1198.1400000000001</v>
      </c>
      <c r="C44" s="7">
        <f>Tabela__tbsp_m_3[[#This Row],[Zamkniecie]]/B43-1</f>
        <v>-1.3336222848282508E-3</v>
      </c>
      <c r="D44" s="5"/>
    </row>
    <row r="45" spans="1:4" x14ac:dyDescent="0.25">
      <c r="A45" s="1">
        <v>40390</v>
      </c>
      <c r="B45" s="2" t="s">
        <v>353</v>
      </c>
      <c r="C45" s="7">
        <f>Tabela__tbsp_m_3[[#This Row],[Zamkniecie]]/B44-1</f>
        <v>7.394795265995624E-3</v>
      </c>
      <c r="D45" s="5"/>
    </row>
    <row r="46" spans="1:4" x14ac:dyDescent="0.25">
      <c r="A46" s="1">
        <v>40421</v>
      </c>
      <c r="B46" s="2">
        <v>1221.3699999999999</v>
      </c>
      <c r="C46" s="7">
        <f>Tabela__tbsp_m_3[[#This Row],[Zamkniecie]]/B45-1</f>
        <v>1.1905550952775457E-2</v>
      </c>
      <c r="D46" s="5"/>
    </row>
    <row r="47" spans="1:4" x14ac:dyDescent="0.25">
      <c r="A47" s="1">
        <v>40451</v>
      </c>
      <c r="B47" s="2">
        <v>1228.01</v>
      </c>
      <c r="C47" s="7">
        <f>Tabela__tbsp_m_3[[#This Row],[Zamkniecie]]/B46-1</f>
        <v>5.4365180084658959E-3</v>
      </c>
      <c r="D47" s="5"/>
    </row>
    <row r="48" spans="1:4" x14ac:dyDescent="0.25">
      <c r="A48" s="1">
        <v>40482</v>
      </c>
      <c r="B48" s="2">
        <v>1227.9100000000001</v>
      </c>
      <c r="C48" s="7">
        <f>Tabela__tbsp_m_3[[#This Row],[Zamkniecie]]/B47-1</f>
        <v>-8.1432561623961952E-5</v>
      </c>
      <c r="D48" s="5"/>
    </row>
    <row r="49" spans="1:4" x14ac:dyDescent="0.25">
      <c r="A49" s="1">
        <v>40512</v>
      </c>
      <c r="B49" s="2">
        <v>1221.56</v>
      </c>
      <c r="C49" s="7">
        <f>Tabela__tbsp_m_3[[#This Row],[Zamkniecie]]/B48-1</f>
        <v>-5.1713887825656224E-3</v>
      </c>
      <c r="D49" s="5"/>
    </row>
    <row r="50" spans="1:4" x14ac:dyDescent="0.25">
      <c r="A50" s="1">
        <v>40543</v>
      </c>
      <c r="B50" s="2">
        <v>1228.6600000000001</v>
      </c>
      <c r="C50" s="7">
        <f>Tabela__tbsp_m_3[[#This Row],[Zamkniecie]]/B49-1</f>
        <v>5.8122400864468737E-3</v>
      </c>
      <c r="D50" s="5"/>
    </row>
    <row r="51" spans="1:4" x14ac:dyDescent="0.25">
      <c r="A51" s="1">
        <v>40574</v>
      </c>
      <c r="B51" s="2">
        <v>1220.08</v>
      </c>
      <c r="C51" s="7">
        <f>Tabela__tbsp_m_3[[#This Row],[Zamkniecie]]/B50-1</f>
        <v>-6.9832174889719045E-3</v>
      </c>
      <c r="D51" s="5"/>
    </row>
    <row r="52" spans="1:4" x14ac:dyDescent="0.25">
      <c r="A52" s="1">
        <v>40602</v>
      </c>
      <c r="B52" s="2">
        <v>1226.94</v>
      </c>
      <c r="C52" s="7">
        <f>Tabela__tbsp_m_3[[#This Row],[Zamkniecie]]/B51-1</f>
        <v>5.6225821257622766E-3</v>
      </c>
      <c r="D52" s="5"/>
    </row>
    <row r="53" spans="1:4" x14ac:dyDescent="0.25">
      <c r="A53" s="1">
        <v>40633</v>
      </c>
      <c r="B53" s="2">
        <v>1232.93</v>
      </c>
      <c r="C53" s="7">
        <f>Tabela__tbsp_m_3[[#This Row],[Zamkniecie]]/B52-1</f>
        <v>4.8820643226237248E-3</v>
      </c>
      <c r="D53" s="5"/>
    </row>
    <row r="54" spans="1:4" x14ac:dyDescent="0.25">
      <c r="A54" s="1">
        <v>40663</v>
      </c>
      <c r="B54" s="2">
        <v>1242.23</v>
      </c>
      <c r="C54" s="7">
        <f>Tabela__tbsp_m_3[[#This Row],[Zamkniecie]]/B53-1</f>
        <v>7.5430073077951132E-3</v>
      </c>
      <c r="D54" s="5"/>
    </row>
    <row r="55" spans="1:4" x14ac:dyDescent="0.25">
      <c r="A55" s="1">
        <v>40694</v>
      </c>
      <c r="B55" s="2">
        <v>1251.71</v>
      </c>
      <c r="C55" s="7">
        <f>Tabela__tbsp_m_3[[#This Row],[Zamkniecie]]/B54-1</f>
        <v>7.6314370124694886E-3</v>
      </c>
      <c r="D55" s="5"/>
    </row>
    <row r="56" spans="1:4" x14ac:dyDescent="0.25">
      <c r="A56" s="1">
        <v>40724</v>
      </c>
      <c r="B56" s="2">
        <v>1267.53</v>
      </c>
      <c r="C56" s="7">
        <f>Tabela__tbsp_m_3[[#This Row],[Zamkniecie]]/B55-1</f>
        <v>1.2638710244385676E-2</v>
      </c>
      <c r="D56" s="5"/>
    </row>
    <row r="57" spans="1:4" x14ac:dyDescent="0.25">
      <c r="A57" s="1">
        <v>40755</v>
      </c>
      <c r="B57" s="2">
        <v>1273.3900000000001</v>
      </c>
      <c r="C57" s="7">
        <f>Tabela__tbsp_m_3[[#This Row],[Zamkniecie]]/B56-1</f>
        <v>4.6231647377183993E-3</v>
      </c>
      <c r="D57" s="5"/>
    </row>
    <row r="58" spans="1:4" x14ac:dyDescent="0.25">
      <c r="A58" s="1">
        <v>40786</v>
      </c>
      <c r="B58" s="2">
        <v>1288.51</v>
      </c>
      <c r="C58" s="7">
        <f>Tabela__tbsp_m_3[[#This Row],[Zamkniecie]]/B57-1</f>
        <v>1.187381713379243E-2</v>
      </c>
      <c r="D58" s="5"/>
    </row>
    <row r="59" spans="1:4" x14ac:dyDescent="0.25">
      <c r="A59" s="1">
        <v>40816</v>
      </c>
      <c r="B59" s="2">
        <v>1283.9000000000001</v>
      </c>
      <c r="C59" s="7">
        <f>Tabela__tbsp_m_3[[#This Row],[Zamkniecie]]/B58-1</f>
        <v>-3.5777758806683213E-3</v>
      </c>
      <c r="D59" s="5"/>
    </row>
    <row r="60" spans="1:4" x14ac:dyDescent="0.25">
      <c r="A60" s="1">
        <v>40847</v>
      </c>
      <c r="B60" s="2">
        <v>1297.98</v>
      </c>
      <c r="C60" s="7">
        <f>Tabela__tbsp_m_3[[#This Row],[Zamkniecie]]/B59-1</f>
        <v>1.0966586182724392E-2</v>
      </c>
      <c r="D60" s="5"/>
    </row>
    <row r="61" spans="1:4" x14ac:dyDescent="0.25">
      <c r="A61" s="1">
        <v>40877</v>
      </c>
      <c r="B61" s="2">
        <v>1291.96</v>
      </c>
      <c r="C61" s="7">
        <f>Tabela__tbsp_m_3[[#This Row],[Zamkniecie]]/B60-1</f>
        <v>-4.637975931832572E-3</v>
      </c>
      <c r="D61" s="5"/>
    </row>
    <row r="62" spans="1:4" x14ac:dyDescent="0.25">
      <c r="A62" s="1">
        <v>40908</v>
      </c>
      <c r="B62" s="2">
        <v>1299.9100000000001</v>
      </c>
      <c r="C62" s="7">
        <f>Tabela__tbsp_m_3[[#This Row],[Zamkniecie]]/B61-1</f>
        <v>6.1534412830119845E-3</v>
      </c>
      <c r="D62" s="5"/>
    </row>
    <row r="63" spans="1:4" x14ac:dyDescent="0.25">
      <c r="A63" s="1">
        <v>40939</v>
      </c>
      <c r="B63" s="2">
        <v>1318.52</v>
      </c>
      <c r="C63" s="7">
        <f>Tabela__tbsp_m_3[[#This Row],[Zamkniecie]]/B62-1</f>
        <v>1.4316375749090282E-2</v>
      </c>
      <c r="D63" s="5"/>
    </row>
    <row r="64" spans="1:4" x14ac:dyDescent="0.25">
      <c r="A64" s="1">
        <v>40968</v>
      </c>
      <c r="B64" s="2">
        <v>1327.63</v>
      </c>
      <c r="C64" s="7">
        <f>Tabela__tbsp_m_3[[#This Row],[Zamkniecie]]/B63-1</f>
        <v>6.9092618997057542E-3</v>
      </c>
      <c r="D64" s="5"/>
    </row>
    <row r="65" spans="1:4" x14ac:dyDescent="0.25">
      <c r="A65" s="1">
        <v>40999</v>
      </c>
      <c r="B65" s="2">
        <v>1332.59</v>
      </c>
      <c r="C65" s="7">
        <f>Tabela__tbsp_m_3[[#This Row],[Zamkniecie]]/B64-1</f>
        <v>3.7359806572612175E-3</v>
      </c>
      <c r="D65" s="5"/>
    </row>
    <row r="66" spans="1:4" x14ac:dyDescent="0.25">
      <c r="A66" s="1">
        <v>41029</v>
      </c>
      <c r="B66" s="2">
        <v>1340.41</v>
      </c>
      <c r="C66" s="7">
        <f>Tabela__tbsp_m_3[[#This Row],[Zamkniecie]]/B65-1</f>
        <v>5.8682715613955772E-3</v>
      </c>
      <c r="D66" s="5"/>
    </row>
    <row r="67" spans="1:4" x14ac:dyDescent="0.25">
      <c r="A67" s="1">
        <v>41060</v>
      </c>
      <c r="B67" s="2">
        <v>1342.2</v>
      </c>
      <c r="C67" s="7">
        <f>Tabela__tbsp_m_3[[#This Row],[Zamkniecie]]/B66-1</f>
        <v>1.3354122992219608E-3</v>
      </c>
      <c r="D67" s="5"/>
    </row>
    <row r="68" spans="1:4" x14ac:dyDescent="0.25">
      <c r="A68" s="1">
        <v>41090</v>
      </c>
      <c r="B68" s="2">
        <v>1361.09</v>
      </c>
      <c r="C68" s="7">
        <f>Tabela__tbsp_m_3[[#This Row],[Zamkniecie]]/B67-1</f>
        <v>1.4073908508418942E-2</v>
      </c>
      <c r="D68" s="5"/>
    </row>
    <row r="69" spans="1:4" x14ac:dyDescent="0.25">
      <c r="A69" s="1">
        <v>41121</v>
      </c>
      <c r="B69" s="2">
        <v>1382.34</v>
      </c>
      <c r="C69" s="7">
        <f>Tabela__tbsp_m_3[[#This Row],[Zamkniecie]]/B68-1</f>
        <v>1.5612487050819635E-2</v>
      </c>
      <c r="D69" s="5"/>
    </row>
    <row r="70" spans="1:4" x14ac:dyDescent="0.25">
      <c r="A70" s="1">
        <v>41152</v>
      </c>
      <c r="B70" s="2">
        <v>1390.22</v>
      </c>
      <c r="C70" s="7">
        <f>Tabela__tbsp_m_3[[#This Row],[Zamkniecie]]/B69-1</f>
        <v>5.7004788981003252E-3</v>
      </c>
      <c r="D70" s="5"/>
    </row>
    <row r="71" spans="1:4" x14ac:dyDescent="0.25">
      <c r="A71" s="1">
        <v>41182</v>
      </c>
      <c r="B71" s="2">
        <v>1401.74</v>
      </c>
      <c r="C71" s="7">
        <f>Tabela__tbsp_m_3[[#This Row],[Zamkniecie]]/B70-1</f>
        <v>8.2864582584052382E-3</v>
      </c>
      <c r="D71" s="5"/>
    </row>
    <row r="72" spans="1:4" x14ac:dyDescent="0.25">
      <c r="A72" s="1">
        <v>41213</v>
      </c>
      <c r="B72" s="2">
        <v>1415.82</v>
      </c>
      <c r="C72" s="7">
        <f>Tabela__tbsp_m_3[[#This Row],[Zamkniecie]]/B71-1</f>
        <v>1.0044658781229066E-2</v>
      </c>
      <c r="D72" s="5"/>
    </row>
    <row r="73" spans="1:4" x14ac:dyDescent="0.25">
      <c r="A73" s="1">
        <v>41243</v>
      </c>
      <c r="B73" s="2">
        <v>1452.17</v>
      </c>
      <c r="C73" s="7">
        <f>Tabela__tbsp_m_3[[#This Row],[Zamkniecie]]/B72-1</f>
        <v>2.5674167620177712E-2</v>
      </c>
      <c r="D73" s="5"/>
    </row>
    <row r="74" spans="1:4" x14ac:dyDescent="0.25">
      <c r="A74" s="1">
        <v>41274</v>
      </c>
      <c r="B74" s="2">
        <v>1474.35</v>
      </c>
      <c r="C74" s="7">
        <f>Tabela__tbsp_m_3[[#This Row],[Zamkniecie]]/B73-1</f>
        <v>1.5273693851270753E-2</v>
      </c>
      <c r="D74" s="5"/>
    </row>
    <row r="75" spans="1:4" x14ac:dyDescent="0.25">
      <c r="A75" s="1">
        <v>41305</v>
      </c>
      <c r="B75" s="2">
        <v>1466.62</v>
      </c>
      <c r="C75" s="7">
        <f>Tabela__tbsp_m_3[[#This Row],[Zamkniecie]]/B74-1</f>
        <v>-5.2429884355817968E-3</v>
      </c>
      <c r="D75" s="5"/>
    </row>
    <row r="76" spans="1:4" x14ac:dyDescent="0.25">
      <c r="A76" s="1">
        <v>41333</v>
      </c>
      <c r="B76" s="2">
        <v>1461.4</v>
      </c>
      <c r="C76" s="7">
        <f>Tabela__tbsp_m_3[[#This Row],[Zamkniecie]]/B75-1</f>
        <v>-3.5592041564957988E-3</v>
      </c>
      <c r="D76" s="5"/>
    </row>
    <row r="77" spans="1:4" x14ac:dyDescent="0.25">
      <c r="A77" s="1">
        <v>41364</v>
      </c>
      <c r="B77" s="2">
        <v>1475.08</v>
      </c>
      <c r="C77" s="7">
        <f>Tabela__tbsp_m_3[[#This Row],[Zamkniecie]]/B76-1</f>
        <v>9.3608868208565621E-3</v>
      </c>
      <c r="D77" s="5"/>
    </row>
    <row r="78" spans="1:4" x14ac:dyDescent="0.25">
      <c r="A78" s="1">
        <v>41394</v>
      </c>
      <c r="B78" s="2">
        <v>1519.06</v>
      </c>
      <c r="C78" s="7">
        <f>Tabela__tbsp_m_3[[#This Row],[Zamkniecie]]/B77-1</f>
        <v>2.9815332049787147E-2</v>
      </c>
      <c r="D78" s="5"/>
    </row>
    <row r="79" spans="1:4" x14ac:dyDescent="0.25">
      <c r="A79" s="1">
        <v>41425</v>
      </c>
      <c r="B79" s="2">
        <v>1504.57</v>
      </c>
      <c r="C79" s="7">
        <f>Tabela__tbsp_m_3[[#This Row],[Zamkniecie]]/B78-1</f>
        <v>-9.5387937277000567E-3</v>
      </c>
      <c r="D79" s="5"/>
    </row>
    <row r="80" spans="1:4" x14ac:dyDescent="0.25">
      <c r="A80" s="1">
        <v>41455</v>
      </c>
      <c r="B80" s="2">
        <v>1469.95</v>
      </c>
      <c r="C80" s="7">
        <f>Tabela__tbsp_m_3[[#This Row],[Zamkniecie]]/B79-1</f>
        <v>-2.3009896515283401E-2</v>
      </c>
      <c r="D80" s="5"/>
    </row>
    <row r="81" spans="1:4" x14ac:dyDescent="0.25">
      <c r="A81" s="1">
        <v>41486</v>
      </c>
      <c r="B81" s="2">
        <v>1490.43</v>
      </c>
      <c r="C81" s="7">
        <f>Tabela__tbsp_m_3[[#This Row],[Zamkniecie]]/B80-1</f>
        <v>1.393244668186E-2</v>
      </c>
      <c r="D81" s="5"/>
    </row>
    <row r="82" spans="1:4" x14ac:dyDescent="0.25">
      <c r="A82" s="1">
        <v>41517</v>
      </c>
      <c r="B82" s="2">
        <v>1473.91</v>
      </c>
      <c r="C82" s="7">
        <f>Tabela__tbsp_m_3[[#This Row],[Zamkniecie]]/B81-1</f>
        <v>-1.1084049569587306E-2</v>
      </c>
      <c r="D82" s="5"/>
    </row>
    <row r="83" spans="1:4" x14ac:dyDescent="0.25">
      <c r="A83" s="1">
        <v>41547</v>
      </c>
      <c r="B83" s="2">
        <v>1477.42</v>
      </c>
      <c r="C83" s="7">
        <f>Tabela__tbsp_m_3[[#This Row],[Zamkniecie]]/B82-1</f>
        <v>2.3814208465917641E-3</v>
      </c>
      <c r="D83" s="5"/>
    </row>
    <row r="84" spans="1:4" x14ac:dyDescent="0.25">
      <c r="A84" s="1">
        <v>41578</v>
      </c>
      <c r="B84" s="2">
        <v>1502.11</v>
      </c>
      <c r="C84" s="7">
        <f>Tabela__tbsp_m_3[[#This Row],[Zamkniecie]]/B83-1</f>
        <v>1.6711564754775088E-2</v>
      </c>
      <c r="D84" s="5"/>
    </row>
    <row r="85" spans="1:4" x14ac:dyDescent="0.25">
      <c r="A85" s="1">
        <v>41608</v>
      </c>
      <c r="B85" s="2">
        <v>1491.73</v>
      </c>
      <c r="C85" s="7">
        <f>Tabela__tbsp_m_3[[#This Row],[Zamkniecie]]/B84-1</f>
        <v>-6.9102795401134731E-3</v>
      </c>
      <c r="D85" s="5"/>
    </row>
    <row r="86" spans="1:4" x14ac:dyDescent="0.25">
      <c r="A86" s="1">
        <v>41639</v>
      </c>
      <c r="B86" s="2">
        <v>1503.62</v>
      </c>
      <c r="C86" s="7">
        <f>Tabela__tbsp_m_3[[#This Row],[Zamkniecie]]/B85-1</f>
        <v>7.9706113036539517E-3</v>
      </c>
      <c r="D86" s="5"/>
    </row>
    <row r="87" spans="1:4" x14ac:dyDescent="0.25">
      <c r="A87" s="1">
        <v>41670</v>
      </c>
      <c r="B87" s="2">
        <v>1486.15</v>
      </c>
      <c r="C87" s="7">
        <f>Tabela__tbsp_m_3[[#This Row],[Zamkniecie]]/B86-1</f>
        <v>-1.1618627046727115E-2</v>
      </c>
      <c r="D87" s="5"/>
    </row>
    <row r="88" spans="1:4" x14ac:dyDescent="0.25">
      <c r="A88" s="1">
        <v>41698</v>
      </c>
      <c r="B88" s="2">
        <v>1508.39</v>
      </c>
      <c r="C88" s="7">
        <f>Tabela__tbsp_m_3[[#This Row],[Zamkniecie]]/B87-1</f>
        <v>1.4964842041516713E-2</v>
      </c>
      <c r="D88" s="5"/>
    </row>
    <row r="89" spans="1:4" x14ac:dyDescent="0.25">
      <c r="A89" s="1">
        <v>41729</v>
      </c>
      <c r="B89" s="2">
        <v>1519.4</v>
      </c>
      <c r="C89" s="7">
        <f>Tabela__tbsp_m_3[[#This Row],[Zamkniecie]]/B88-1</f>
        <v>7.2991732907272677E-3</v>
      </c>
      <c r="D89" s="5"/>
    </row>
    <row r="90" spans="1:4" x14ac:dyDescent="0.25">
      <c r="A90" s="1">
        <v>41759</v>
      </c>
      <c r="B90" s="2">
        <v>1533.77</v>
      </c>
      <c r="C90" s="7">
        <f>Tabela__tbsp_m_3[[#This Row],[Zamkniecie]]/B89-1</f>
        <v>9.4576806634196764E-3</v>
      </c>
      <c r="D90" s="5"/>
    </row>
    <row r="91" spans="1:4" x14ac:dyDescent="0.25">
      <c r="A91" s="1">
        <v>41790</v>
      </c>
      <c r="B91" s="2">
        <v>1553.96</v>
      </c>
      <c r="C91" s="7">
        <f>Tabela__tbsp_m_3[[#This Row],[Zamkniecie]]/B90-1</f>
        <v>1.316364252788893E-2</v>
      </c>
      <c r="D91" s="5"/>
    </row>
    <row r="92" spans="1:4" x14ac:dyDescent="0.25">
      <c r="A92" s="1">
        <v>41820</v>
      </c>
      <c r="B92" s="2">
        <v>1572.8</v>
      </c>
      <c r="C92" s="7">
        <f>Tabela__tbsp_m_3[[#This Row],[Zamkniecie]]/B91-1</f>
        <v>1.2123864192128408E-2</v>
      </c>
      <c r="D92" s="5"/>
    </row>
    <row r="93" spans="1:4" x14ac:dyDescent="0.25">
      <c r="A93" s="1">
        <v>41851</v>
      </c>
      <c r="B93" s="2">
        <v>1578.1</v>
      </c>
      <c r="C93" s="7">
        <f>Tabela__tbsp_m_3[[#This Row],[Zamkniecie]]/B92-1</f>
        <v>3.3697863682604634E-3</v>
      </c>
      <c r="D93" s="5"/>
    </row>
    <row r="94" spans="1:4" x14ac:dyDescent="0.25">
      <c r="A94" s="1">
        <v>41882</v>
      </c>
      <c r="B94" s="2">
        <v>1599.98</v>
      </c>
      <c r="C94" s="7">
        <f>Tabela__tbsp_m_3[[#This Row],[Zamkniecie]]/B93-1</f>
        <v>1.3864774095431187E-2</v>
      </c>
      <c r="D94" s="5"/>
    </row>
    <row r="95" spans="1:4" x14ac:dyDescent="0.25">
      <c r="A95" s="1">
        <v>41912</v>
      </c>
      <c r="B95" s="2">
        <v>1613.72</v>
      </c>
      <c r="C95" s="7">
        <f>Tabela__tbsp_m_3[[#This Row],[Zamkniecie]]/B94-1</f>
        <v>8.5876073450918966E-3</v>
      </c>
      <c r="D95" s="5"/>
    </row>
    <row r="96" spans="1:4" x14ac:dyDescent="0.25">
      <c r="A96" s="1">
        <v>41943</v>
      </c>
      <c r="B96" s="2">
        <v>1643.73</v>
      </c>
      <c r="C96" s="7">
        <f>Tabela__tbsp_m_3[[#This Row],[Zamkniecie]]/B95-1</f>
        <v>1.8596782589296756E-2</v>
      </c>
      <c r="D96" s="5"/>
    </row>
    <row r="97" spans="1:4" x14ac:dyDescent="0.25">
      <c r="A97" s="1">
        <v>41973</v>
      </c>
      <c r="B97" s="2">
        <v>1651.45</v>
      </c>
      <c r="C97" s="7">
        <f>Tabela__tbsp_m_3[[#This Row],[Zamkniecie]]/B96-1</f>
        <v>4.696635092138024E-3</v>
      </c>
      <c r="D97" s="5"/>
    </row>
    <row r="98" spans="1:4" x14ac:dyDescent="0.25">
      <c r="A98" s="1">
        <v>42004</v>
      </c>
      <c r="B98" s="2">
        <v>1645.73</v>
      </c>
      <c r="C98" s="7">
        <f>Tabela__tbsp_m_3[[#This Row],[Zamkniecie]]/B97-1</f>
        <v>-3.4636228768657462E-3</v>
      </c>
      <c r="D98" s="5"/>
    </row>
    <row r="99" spans="1:4" x14ac:dyDescent="0.25">
      <c r="A99" s="1">
        <v>42035</v>
      </c>
      <c r="B99" s="2">
        <v>1679.35</v>
      </c>
      <c r="C99" s="7">
        <f>Tabela__tbsp_m_3[[#This Row],[Zamkniecie]]/B98-1</f>
        <v>2.0428624379454696E-2</v>
      </c>
      <c r="D99" s="5"/>
    </row>
    <row r="100" spans="1:4" x14ac:dyDescent="0.25">
      <c r="A100" s="1">
        <v>42063</v>
      </c>
      <c r="B100" s="2">
        <v>1670.02</v>
      </c>
      <c r="C100" s="7">
        <f>Tabela__tbsp_m_3[[#This Row],[Zamkniecie]]/B99-1</f>
        <v>-5.5557209634680138E-3</v>
      </c>
      <c r="D100" s="5"/>
    </row>
    <row r="101" spans="1:4" x14ac:dyDescent="0.25">
      <c r="A101" s="1">
        <v>42094</v>
      </c>
      <c r="B101" s="2">
        <v>1668.12</v>
      </c>
      <c r="C101" s="7">
        <f>Tabela__tbsp_m_3[[#This Row],[Zamkniecie]]/B100-1</f>
        <v>-1.1377109256177631E-3</v>
      </c>
      <c r="D101" s="5"/>
    </row>
    <row r="102" spans="1:4" x14ac:dyDescent="0.25">
      <c r="A102" s="1">
        <v>42124</v>
      </c>
      <c r="B102" s="2">
        <v>1654.85</v>
      </c>
      <c r="C102" s="7">
        <f>Tabela__tbsp_m_3[[#This Row],[Zamkniecie]]/B101-1</f>
        <v>-7.9550631849027997E-3</v>
      </c>
      <c r="D102" s="5"/>
    </row>
    <row r="103" spans="1:4" x14ac:dyDescent="0.25">
      <c r="A103" s="1">
        <v>42155</v>
      </c>
      <c r="B103" s="2">
        <v>1642.13</v>
      </c>
      <c r="C103" s="7">
        <f>Tabela__tbsp_m_3[[#This Row],[Zamkniecie]]/B102-1</f>
        <v>-7.6864972656131014E-3</v>
      </c>
      <c r="D103" s="5"/>
    </row>
    <row r="104" spans="1:4" x14ac:dyDescent="0.25">
      <c r="A104" s="1">
        <v>42185</v>
      </c>
      <c r="B104" s="2">
        <v>1627.12</v>
      </c>
      <c r="C104" s="7">
        <f>Tabela__tbsp_m_3[[#This Row],[Zamkniecie]]/B103-1</f>
        <v>-9.1405674337599052E-3</v>
      </c>
      <c r="D104" s="5"/>
    </row>
    <row r="105" spans="1:4" x14ac:dyDescent="0.25">
      <c r="A105" s="1">
        <v>42216</v>
      </c>
      <c r="B105" s="2">
        <v>1650.22</v>
      </c>
      <c r="C105" s="7">
        <f>Tabela__tbsp_m_3[[#This Row],[Zamkniecie]]/B104-1</f>
        <v>1.4196863169280816E-2</v>
      </c>
      <c r="D105" s="5"/>
    </row>
    <row r="106" spans="1:4" x14ac:dyDescent="0.25">
      <c r="A106" s="1">
        <v>42247</v>
      </c>
      <c r="B106" s="2">
        <v>1652.59</v>
      </c>
      <c r="C106" s="7">
        <f>Tabela__tbsp_m_3[[#This Row],[Zamkniecie]]/B105-1</f>
        <v>1.4361721467439637E-3</v>
      </c>
      <c r="D106" s="5"/>
    </row>
    <row r="107" spans="1:4" x14ac:dyDescent="0.25">
      <c r="A107" s="1">
        <v>42277</v>
      </c>
      <c r="B107" s="2">
        <v>1661.3</v>
      </c>
      <c r="C107" s="7">
        <f>Tabela__tbsp_m_3[[#This Row],[Zamkniecie]]/B106-1</f>
        <v>5.2705147677283293E-3</v>
      </c>
      <c r="D107" s="5"/>
    </row>
    <row r="108" spans="1:4" x14ac:dyDescent="0.25">
      <c r="A108" s="1">
        <v>42308</v>
      </c>
      <c r="B108" s="2">
        <v>1679.69</v>
      </c>
      <c r="C108" s="7">
        <f>Tabela__tbsp_m_3[[#This Row],[Zamkniecie]]/B107-1</f>
        <v>1.1069644254499522E-2</v>
      </c>
      <c r="D108" s="5"/>
    </row>
    <row r="109" spans="1:4" x14ac:dyDescent="0.25">
      <c r="A109" s="1">
        <v>42338</v>
      </c>
      <c r="B109" s="2">
        <v>1681.98</v>
      </c>
      <c r="C109" s="7">
        <f>Tabela__tbsp_m_3[[#This Row],[Zamkniecie]]/B108-1</f>
        <v>1.3633468080418432E-3</v>
      </c>
      <c r="D109" s="5"/>
    </row>
    <row r="110" spans="1:4" x14ac:dyDescent="0.25">
      <c r="A110" s="1">
        <v>42369</v>
      </c>
      <c r="B110" s="2">
        <v>1673.34</v>
      </c>
      <c r="C110" s="7">
        <f>Tabela__tbsp_m_3[[#This Row],[Zamkniecie]]/B109-1</f>
        <v>-5.1368030535441367E-3</v>
      </c>
      <c r="D110" s="5"/>
    </row>
    <row r="111" spans="1:4" x14ac:dyDescent="0.25">
      <c r="A111" s="1">
        <v>42400</v>
      </c>
      <c r="B111" s="2">
        <v>1677.37</v>
      </c>
      <c r="C111" s="7">
        <f>Tabela__tbsp_m_3[[#This Row],[Zamkniecie]]/B110-1</f>
        <v>2.4083569388169135E-3</v>
      </c>
      <c r="D111" s="5"/>
    </row>
    <row r="112" spans="1:4" x14ac:dyDescent="0.25">
      <c r="A112" s="1">
        <v>42429</v>
      </c>
      <c r="B112" s="2">
        <v>1691.2</v>
      </c>
      <c r="C112" s="7">
        <f>Tabela__tbsp_m_3[[#This Row],[Zamkniecie]]/B111-1</f>
        <v>8.2450502870565767E-3</v>
      </c>
      <c r="D112" s="5"/>
    </row>
    <row r="113" spans="1:4" x14ac:dyDescent="0.25">
      <c r="A113" s="1">
        <v>42460</v>
      </c>
      <c r="B113" s="2">
        <v>1698.4</v>
      </c>
      <c r="C113" s="7">
        <f>Tabela__tbsp_m_3[[#This Row],[Zamkniecie]]/B112-1</f>
        <v>4.2573320719017094E-3</v>
      </c>
      <c r="D113" s="5"/>
    </row>
    <row r="114" spans="1:4" x14ac:dyDescent="0.25">
      <c r="A114" s="1">
        <v>42490</v>
      </c>
      <c r="B114" s="2">
        <v>1690.73</v>
      </c>
      <c r="C114" s="7">
        <f>Tabela__tbsp_m_3[[#This Row],[Zamkniecie]]/B113-1</f>
        <v>-4.5160150730099158E-3</v>
      </c>
      <c r="D114" s="5"/>
    </row>
    <row r="115" spans="1:4" x14ac:dyDescent="0.25">
      <c r="A115" s="1">
        <v>42521</v>
      </c>
      <c r="B115" s="2">
        <v>1688.95</v>
      </c>
      <c r="C115" s="7">
        <f>Tabela__tbsp_m_3[[#This Row],[Zamkniecie]]/B114-1</f>
        <v>-1.052799678245453E-3</v>
      </c>
      <c r="D115" s="5"/>
    </row>
    <row r="116" spans="1:4" x14ac:dyDescent="0.25">
      <c r="A116" s="1">
        <v>42551</v>
      </c>
      <c r="B116" s="2">
        <v>1702.65</v>
      </c>
      <c r="C116" s="7">
        <f>Tabela__tbsp_m_3[[#This Row],[Zamkniecie]]/B115-1</f>
        <v>8.1115485952811817E-3</v>
      </c>
      <c r="D116" s="5"/>
    </row>
    <row r="117" spans="1:4" x14ac:dyDescent="0.25">
      <c r="A117" s="1">
        <v>42582</v>
      </c>
      <c r="B117" s="2">
        <v>1704.3</v>
      </c>
      <c r="C117" s="7">
        <f>Tabela__tbsp_m_3[[#This Row],[Zamkniecie]]/B116-1</f>
        <v>9.6907761430697903E-4</v>
      </c>
      <c r="D117" s="5"/>
    </row>
    <row r="118" spans="1:4" x14ac:dyDescent="0.25">
      <c r="A118" s="1">
        <v>42613</v>
      </c>
      <c r="B118" s="2">
        <v>1714.32</v>
      </c>
      <c r="C118" s="7">
        <f>Tabela__tbsp_m_3[[#This Row],[Zamkniecie]]/B117-1</f>
        <v>5.8792466115120678E-3</v>
      </c>
      <c r="D118" s="5"/>
    </row>
    <row r="119" spans="1:4" x14ac:dyDescent="0.25">
      <c r="A119" s="1">
        <v>42643</v>
      </c>
      <c r="B119" s="2">
        <v>1707.51</v>
      </c>
      <c r="C119" s="7">
        <f>Tabela__tbsp_m_3[[#This Row],[Zamkniecie]]/B118-1</f>
        <v>-3.9724205515889732E-3</v>
      </c>
      <c r="D119" s="5"/>
    </row>
    <row r="120" spans="1:4" x14ac:dyDescent="0.25">
      <c r="A120" s="1">
        <v>42674</v>
      </c>
      <c r="B120" s="2">
        <v>1699.87</v>
      </c>
      <c r="C120" s="7">
        <f>Tabela__tbsp_m_3[[#This Row],[Zamkniecie]]/B119-1</f>
        <v>-4.4743515411330703E-3</v>
      </c>
      <c r="D120" s="5"/>
    </row>
    <row r="121" spans="1:4" x14ac:dyDescent="0.25">
      <c r="A121" s="1">
        <v>42704</v>
      </c>
      <c r="B121" s="2">
        <v>1674.77</v>
      </c>
      <c r="C121" s="7">
        <f>Tabela__tbsp_m_3[[#This Row],[Zamkniecie]]/B120-1</f>
        <v>-1.4765835034443731E-2</v>
      </c>
      <c r="D121" s="5"/>
    </row>
    <row r="122" spans="1:4" x14ac:dyDescent="0.25">
      <c r="A122" s="1">
        <v>42735</v>
      </c>
      <c r="B122" s="2">
        <v>1677.54</v>
      </c>
      <c r="C122" s="7">
        <f>Tabela__tbsp_m_3[[#This Row],[Zamkniecie]]/B121-1</f>
        <v>1.65395845399674E-3</v>
      </c>
      <c r="D122" s="5"/>
    </row>
    <row r="123" spans="1:4" x14ac:dyDescent="0.25">
      <c r="A123" s="1">
        <v>42766</v>
      </c>
      <c r="B123" s="2">
        <v>1675.33</v>
      </c>
      <c r="C123" s="7">
        <f>Tabela__tbsp_m_3[[#This Row],[Zamkniecie]]/B122-1</f>
        <v>-1.317405248161041E-3</v>
      </c>
      <c r="D123" s="5"/>
    </row>
    <row r="124" spans="1:4" x14ac:dyDescent="0.25">
      <c r="A124" s="1">
        <v>42794</v>
      </c>
      <c r="B124" s="2">
        <v>1681.85</v>
      </c>
      <c r="C124" s="7">
        <f>Tabela__tbsp_m_3[[#This Row],[Zamkniecie]]/B123-1</f>
        <v>3.8917705765431077E-3</v>
      </c>
      <c r="D124" s="5"/>
    </row>
    <row r="125" spans="1:4" x14ac:dyDescent="0.25">
      <c r="A125" s="1">
        <v>42825</v>
      </c>
      <c r="B125" s="2">
        <v>1704.2</v>
      </c>
      <c r="C125" s="7">
        <f>Tabela__tbsp_m_3[[#This Row],[Zamkniecie]]/B124-1</f>
        <v>1.3288937776853027E-2</v>
      </c>
      <c r="D125" s="5"/>
    </row>
    <row r="126" spans="1:4" x14ac:dyDescent="0.25">
      <c r="A126" s="1">
        <v>42855</v>
      </c>
      <c r="B126" s="2">
        <v>1709.72</v>
      </c>
      <c r="C126" s="7">
        <f>Tabela__tbsp_m_3[[#This Row],[Zamkniecie]]/B125-1</f>
        <v>3.2390564487736473E-3</v>
      </c>
      <c r="D126" s="5"/>
    </row>
    <row r="127" spans="1:4" x14ac:dyDescent="0.25">
      <c r="A127" s="1">
        <v>42886</v>
      </c>
      <c r="B127" s="2">
        <v>1726.53</v>
      </c>
      <c r="C127" s="7">
        <f>Tabela__tbsp_m_3[[#This Row],[Zamkniecie]]/B126-1</f>
        <v>9.8320192780103621E-3</v>
      </c>
      <c r="D127" s="5"/>
    </row>
    <row r="128" spans="1:4" x14ac:dyDescent="0.25">
      <c r="A128" s="1">
        <v>42916</v>
      </c>
      <c r="B128" s="2">
        <v>1728.79</v>
      </c>
      <c r="C128" s="7">
        <f>Tabela__tbsp_m_3[[#This Row],[Zamkniecie]]/B127-1</f>
        <v>1.3089839157154337E-3</v>
      </c>
      <c r="D128" s="5"/>
    </row>
    <row r="129" spans="1:4" x14ac:dyDescent="0.25">
      <c r="A129" s="1">
        <v>42947</v>
      </c>
      <c r="B129" s="2">
        <v>1730.99</v>
      </c>
      <c r="C129" s="7">
        <f>Tabela__tbsp_m_3[[#This Row],[Zamkniecie]]/B128-1</f>
        <v>1.2725663614436833E-3</v>
      </c>
      <c r="D129" s="5"/>
    </row>
    <row r="130" spans="1:4" x14ac:dyDescent="0.25">
      <c r="A130" s="1">
        <v>42978</v>
      </c>
      <c r="B130" s="2">
        <v>1740.33</v>
      </c>
      <c r="C130" s="7">
        <f>Tabela__tbsp_m_3[[#This Row],[Zamkniecie]]/B129-1</f>
        <v>5.3957561857664871E-3</v>
      </c>
      <c r="D130" s="5"/>
    </row>
    <row r="131" spans="1:4" x14ac:dyDescent="0.25">
      <c r="A131" s="1">
        <v>43008</v>
      </c>
      <c r="B131" s="2">
        <v>1739.29</v>
      </c>
      <c r="C131" s="7">
        <f>Tabela__tbsp_m_3[[#This Row],[Zamkniecie]]/B130-1</f>
        <v>-5.9758781380536696E-4</v>
      </c>
      <c r="D131" s="5"/>
    </row>
    <row r="132" spans="1:4" x14ac:dyDescent="0.25">
      <c r="A132" s="1">
        <v>43039</v>
      </c>
      <c r="B132" s="2">
        <v>1742.87</v>
      </c>
      <c r="C132" s="7">
        <f>Tabela__tbsp_m_3[[#This Row],[Zamkniecie]]/B131-1</f>
        <v>2.0583111499519191E-3</v>
      </c>
      <c r="D132" s="5"/>
    </row>
    <row r="133" spans="1:4" x14ac:dyDescent="0.25">
      <c r="A133" s="1">
        <v>43069</v>
      </c>
      <c r="B133" s="2">
        <v>1751.24</v>
      </c>
      <c r="C133" s="7">
        <f>Tabela__tbsp_m_3[[#This Row],[Zamkniecie]]/B132-1</f>
        <v>4.8024235886785505E-3</v>
      </c>
      <c r="D133" s="5"/>
    </row>
    <row r="134" spans="1:4" x14ac:dyDescent="0.25">
      <c r="A134" s="1">
        <v>43100</v>
      </c>
      <c r="B134" s="2">
        <v>1757.58</v>
      </c>
      <c r="C134" s="7">
        <f>Tabela__tbsp_m_3[[#This Row],[Zamkniecie]]/B133-1</f>
        <v>3.6202919074483919E-3</v>
      </c>
      <c r="D134" s="5"/>
    </row>
    <row r="135" spans="1:4" x14ac:dyDescent="0.25">
      <c r="A135" s="1">
        <v>43131</v>
      </c>
      <c r="B135" s="2">
        <v>1757.55</v>
      </c>
      <c r="C135" s="7">
        <f>Tabela__tbsp_m_3[[#This Row],[Zamkniecie]]/B134-1</f>
        <v>-1.7068924316410161E-5</v>
      </c>
      <c r="D135" s="5"/>
    </row>
    <row r="136" spans="1:4" x14ac:dyDescent="0.25">
      <c r="A136" s="1">
        <v>43159</v>
      </c>
      <c r="B136" s="2">
        <v>1769.15</v>
      </c>
      <c r="C136" s="7">
        <f>Tabela__tbsp_m_3[[#This Row],[Zamkniecie]]/B135-1</f>
        <v>6.6000967255555043E-3</v>
      </c>
      <c r="D136" s="5"/>
    </row>
    <row r="137" spans="1:4" x14ac:dyDescent="0.25">
      <c r="A137" s="1">
        <v>43190</v>
      </c>
      <c r="B137" s="2">
        <v>1786.13</v>
      </c>
      <c r="C137" s="7">
        <f>Tabela__tbsp_m_3[[#This Row],[Zamkniecie]]/B136-1</f>
        <v>9.5978294661278607E-3</v>
      </c>
      <c r="D137" s="5"/>
    </row>
    <row r="138" spans="1:4" x14ac:dyDescent="0.25">
      <c r="A138" s="1">
        <v>43220</v>
      </c>
      <c r="B138" s="2">
        <v>1791.45</v>
      </c>
      <c r="C138" s="7">
        <f>Tabela__tbsp_m_3[[#This Row],[Zamkniecie]]/B137-1</f>
        <v>2.9785066036627228E-3</v>
      </c>
      <c r="D138" s="5"/>
    </row>
    <row r="139" spans="1:4" x14ac:dyDescent="0.25">
      <c r="A139" s="1">
        <v>43251</v>
      </c>
      <c r="B139" s="2">
        <v>1786.39</v>
      </c>
      <c r="C139" s="7">
        <f>Tabela__tbsp_m_3[[#This Row],[Zamkniecie]]/B138-1</f>
        <v>-2.8245276172932376E-3</v>
      </c>
      <c r="D139" s="5"/>
    </row>
    <row r="140" spans="1:4" x14ac:dyDescent="0.25">
      <c r="A140" s="1">
        <v>43281</v>
      </c>
      <c r="B140" s="2">
        <v>1790.6</v>
      </c>
      <c r="C140" s="7">
        <f>Tabela__tbsp_m_3[[#This Row],[Zamkniecie]]/B139-1</f>
        <v>2.3567082216089386E-3</v>
      </c>
      <c r="D140" s="5"/>
    </row>
    <row r="141" spans="1:4" x14ac:dyDescent="0.25">
      <c r="A141" s="1">
        <v>43312</v>
      </c>
      <c r="B141" s="2">
        <v>1796.29</v>
      </c>
      <c r="C141" s="7">
        <f>Tabela__tbsp_m_3[[#This Row],[Zamkniecie]]/B140-1</f>
        <v>3.177705796939545E-3</v>
      </c>
      <c r="D141" s="5"/>
    </row>
    <row r="142" spans="1:4" x14ac:dyDescent="0.25">
      <c r="A142" s="1">
        <v>43343</v>
      </c>
      <c r="B142" s="2">
        <v>1800.35</v>
      </c>
      <c r="C142" s="7">
        <f>Tabela__tbsp_m_3[[#This Row],[Zamkniecie]]/B141-1</f>
        <v>2.2602141079668403E-3</v>
      </c>
      <c r="D142" s="5"/>
    </row>
    <row r="143" spans="1:4" x14ac:dyDescent="0.25">
      <c r="A143" s="1">
        <v>43373</v>
      </c>
      <c r="B143" s="2">
        <v>1801.97</v>
      </c>
      <c r="C143" s="7">
        <f>Tabela__tbsp_m_3[[#This Row],[Zamkniecie]]/B142-1</f>
        <v>8.9982503402130654E-4</v>
      </c>
      <c r="D143" s="5"/>
    </row>
    <row r="144" spans="1:4" x14ac:dyDescent="0.25">
      <c r="A144" s="1">
        <v>43404</v>
      </c>
      <c r="B144" s="2">
        <v>1809.18</v>
      </c>
      <c r="C144" s="7">
        <f>Tabela__tbsp_m_3[[#This Row],[Zamkniecie]]/B143-1</f>
        <v>4.0011764901746183E-3</v>
      </c>
      <c r="D144" s="5"/>
    </row>
    <row r="145" spans="1:4" x14ac:dyDescent="0.25">
      <c r="A145" s="1">
        <v>43434</v>
      </c>
      <c r="B145" s="2">
        <v>1821.96</v>
      </c>
      <c r="C145" s="7">
        <f>Tabela__tbsp_m_3[[#This Row],[Zamkniecie]]/B144-1</f>
        <v>7.0639737339568409E-3</v>
      </c>
      <c r="D145" s="5"/>
    </row>
    <row r="146" spans="1:4" x14ac:dyDescent="0.25">
      <c r="A146" s="1">
        <v>43465</v>
      </c>
      <c r="B146" s="2">
        <v>1839.64</v>
      </c>
      <c r="C146" s="7">
        <f>Tabela__tbsp_m_3[[#This Row],[Zamkniecie]]/B145-1</f>
        <v>9.7038354299765484E-3</v>
      </c>
      <c r="D146" s="5"/>
    </row>
    <row r="147" spans="1:4" x14ac:dyDescent="0.25">
      <c r="A147" s="1">
        <v>43496</v>
      </c>
      <c r="B147" s="2">
        <v>1849.08</v>
      </c>
      <c r="C147" s="7">
        <f>Tabela__tbsp_m_3[[#This Row],[Zamkniecie]]/B146-1</f>
        <v>5.1314387597571898E-3</v>
      </c>
      <c r="D147" s="5"/>
    </row>
    <row r="148" spans="1:4" x14ac:dyDescent="0.25">
      <c r="A148" s="1">
        <v>43524</v>
      </c>
      <c r="B148" s="2">
        <v>1839.78</v>
      </c>
      <c r="C148" s="7">
        <f>Tabela__tbsp_m_3[[#This Row],[Zamkniecie]]/B147-1</f>
        <v>-5.0295281978064432E-3</v>
      </c>
      <c r="D148" s="5"/>
    </row>
    <row r="149" spans="1:4" x14ac:dyDescent="0.25">
      <c r="A149" s="1">
        <v>43555</v>
      </c>
      <c r="B149" s="2">
        <v>1850.39</v>
      </c>
      <c r="C149" s="7">
        <f>Tabela__tbsp_m_3[[#This Row],[Zamkniecie]]/B148-1</f>
        <v>5.7669938797031417E-3</v>
      </c>
      <c r="D149" s="5"/>
    </row>
    <row r="150" spans="1:4" x14ac:dyDescent="0.25">
      <c r="A150" s="1">
        <v>43585</v>
      </c>
      <c r="B150" s="2">
        <v>1843.58</v>
      </c>
      <c r="C150" s="7">
        <f>Tabela__tbsp_m_3[[#This Row],[Zamkniecie]]/B149-1</f>
        <v>-3.6803052329509311E-3</v>
      </c>
      <c r="D150" s="5"/>
    </row>
    <row r="151" spans="1:4" x14ac:dyDescent="0.25">
      <c r="A151" s="1">
        <v>43616</v>
      </c>
      <c r="B151" s="2">
        <v>1865.17</v>
      </c>
      <c r="C151" s="7">
        <f>Tabela__tbsp_m_3[[#This Row],[Zamkniecie]]/B150-1</f>
        <v>1.1710910294101762E-2</v>
      </c>
      <c r="D151" s="5"/>
    </row>
    <row r="152" spans="1:4" x14ac:dyDescent="0.25">
      <c r="A152" s="1">
        <v>43646</v>
      </c>
      <c r="B152" s="2">
        <v>1878.94</v>
      </c>
      <c r="C152" s="7">
        <f>Tabela__tbsp_m_3[[#This Row],[Zamkniecie]]/B151-1</f>
        <v>7.3827050617369938E-3</v>
      </c>
      <c r="D152" s="5"/>
    </row>
    <row r="153" spans="1:4" x14ac:dyDescent="0.25">
      <c r="A153" s="1">
        <v>43677</v>
      </c>
      <c r="B153" s="2">
        <v>1895.53</v>
      </c>
      <c r="C153" s="7">
        <f>Tabela__tbsp_m_3[[#This Row],[Zamkniecie]]/B152-1</f>
        <v>8.82944638998584E-3</v>
      </c>
      <c r="D153" s="5"/>
    </row>
    <row r="154" spans="1:4" x14ac:dyDescent="0.25">
      <c r="A154" s="1">
        <v>43708</v>
      </c>
      <c r="B154" s="2">
        <v>1915.02</v>
      </c>
      <c r="C154" s="7">
        <f>Tabela__tbsp_m_3[[#This Row],[Zamkniecie]]/B153-1</f>
        <v>1.0282084693990612E-2</v>
      </c>
      <c r="D154" s="5"/>
    </row>
    <row r="155" spans="1:4" x14ac:dyDescent="0.25">
      <c r="A155" s="1">
        <v>43738</v>
      </c>
      <c r="B155" s="2">
        <v>1910.01</v>
      </c>
      <c r="C155" s="7">
        <f>Tabela__tbsp_m_3[[#This Row],[Zamkniecie]]/B154-1</f>
        <v>-2.6161606667293169E-3</v>
      </c>
      <c r="D155" s="5"/>
    </row>
    <row r="156" spans="1:4" x14ac:dyDescent="0.25">
      <c r="A156" s="1">
        <v>43769</v>
      </c>
      <c r="B156" s="2">
        <v>1916.69</v>
      </c>
      <c r="C156" s="7">
        <f>Tabela__tbsp_m_3[[#This Row],[Zamkniecie]]/B155-1</f>
        <v>3.4973638881472535E-3</v>
      </c>
      <c r="D156" s="5"/>
    </row>
    <row r="157" spans="1:4" x14ac:dyDescent="0.25">
      <c r="A157" s="1">
        <v>43799</v>
      </c>
      <c r="B157" s="2">
        <v>1916.89</v>
      </c>
      <c r="C157" s="7">
        <f>Tabela__tbsp_m_3[[#This Row],[Zamkniecie]]/B156-1</f>
        <v>1.0434655578106522E-4</v>
      </c>
      <c r="D157" s="5"/>
    </row>
    <row r="158" spans="1:4" x14ac:dyDescent="0.25">
      <c r="A158" s="1">
        <v>43830</v>
      </c>
      <c r="B158" s="2">
        <v>1912.18</v>
      </c>
      <c r="C158" s="7">
        <f>Tabela__tbsp_m_3[[#This Row],[Zamkniecie]]/B157-1</f>
        <v>-2.4571049982001769E-3</v>
      </c>
      <c r="D158" s="5"/>
    </row>
    <row r="159" spans="1:4" x14ac:dyDescent="0.25">
      <c r="A159" s="1">
        <v>43861</v>
      </c>
      <c r="B159" s="2">
        <v>1913.58</v>
      </c>
      <c r="C159" s="7">
        <f>Tabela__tbsp_m_3[[#This Row],[Zamkniecie]]/B158-1</f>
        <v>7.3214864709392202E-4</v>
      </c>
      <c r="D159" s="5"/>
    </row>
    <row r="160" spans="1:4" x14ac:dyDescent="0.25">
      <c r="A160" s="1">
        <v>43890</v>
      </c>
      <c r="B160" s="2">
        <v>1938.3</v>
      </c>
      <c r="C160" s="7">
        <f>Tabela__tbsp_m_3[[#This Row],[Zamkniecie]]/B159-1</f>
        <v>1.291819521525106E-2</v>
      </c>
      <c r="D160" s="5"/>
    </row>
    <row r="161" spans="1:4" x14ac:dyDescent="0.25">
      <c r="A161" s="1">
        <v>43921</v>
      </c>
      <c r="B161" s="2">
        <v>1962.84</v>
      </c>
      <c r="C161" s="7">
        <f>Tabela__tbsp_m_3[[#This Row],[Zamkniecie]]/B160-1</f>
        <v>1.2660578857761839E-2</v>
      </c>
      <c r="D161" s="5"/>
    </row>
    <row r="162" spans="1:4" x14ac:dyDescent="0.25">
      <c r="A162" s="1">
        <v>43951</v>
      </c>
      <c r="B162" s="2">
        <v>1985.59</v>
      </c>
      <c r="C162" s="7">
        <f>Tabela__tbsp_m_3[[#This Row],[Zamkniecie]]/B161-1</f>
        <v>1.1590348678445439E-2</v>
      </c>
      <c r="D162" s="5"/>
    </row>
    <row r="163" spans="1:4" x14ac:dyDescent="0.25">
      <c r="A163" s="1">
        <v>43982</v>
      </c>
      <c r="B163" s="2">
        <v>2015.41</v>
      </c>
      <c r="C163" s="7">
        <f>Tabela__tbsp_m_3[[#This Row],[Zamkniecie]]/B162-1</f>
        <v>1.5018206175494431E-2</v>
      </c>
      <c r="D163" s="5"/>
    </row>
    <row r="164" spans="1:4" x14ac:dyDescent="0.25">
      <c r="A164" s="1">
        <v>44012</v>
      </c>
      <c r="B164" s="2">
        <v>2009.2</v>
      </c>
      <c r="C164" s="7">
        <f>Tabela__tbsp_m_3[[#This Row],[Zamkniecie]]/B163-1</f>
        <v>-3.0812589001741886E-3</v>
      </c>
      <c r="D164" s="5"/>
    </row>
    <row r="165" spans="1:4" x14ac:dyDescent="0.25">
      <c r="A165" s="1">
        <v>44043</v>
      </c>
      <c r="B165" s="2">
        <v>2018.8</v>
      </c>
      <c r="C165" s="7">
        <f>Tabela__tbsp_m_3[[#This Row],[Zamkniecie]]/B164-1</f>
        <v>4.7780211029264663E-3</v>
      </c>
      <c r="D165" s="5"/>
    </row>
    <row r="166" spans="1:4" x14ac:dyDescent="0.25">
      <c r="A166" s="1">
        <v>44074</v>
      </c>
      <c r="B166" s="2">
        <v>2011.09</v>
      </c>
      <c r="C166" s="7">
        <f>Tabela__tbsp_m_3[[#This Row],[Zamkniecie]]/B165-1</f>
        <v>-3.8191004557163177E-3</v>
      </c>
      <c r="D166" s="5"/>
    </row>
    <row r="167" spans="1:4" x14ac:dyDescent="0.25">
      <c r="A167" s="1">
        <v>44104</v>
      </c>
      <c r="B167" s="2">
        <v>2020.93</v>
      </c>
      <c r="C167" s="7">
        <f>Tabela__tbsp_m_3[[#This Row],[Zamkniecie]]/B166-1</f>
        <v>4.8928690411667031E-3</v>
      </c>
      <c r="D167" s="5"/>
    </row>
    <row r="168" spans="1:4" x14ac:dyDescent="0.25">
      <c r="A168" s="1">
        <v>44135</v>
      </c>
      <c r="B168" s="2">
        <v>2035.2</v>
      </c>
      <c r="C168" s="7">
        <f>Tabela__tbsp_m_3[[#This Row],[Zamkniecie]]/B167-1</f>
        <v>7.0611055306220027E-3</v>
      </c>
      <c r="D168" s="5"/>
    </row>
    <row r="169" spans="1:4" x14ac:dyDescent="0.25">
      <c r="A169" s="1">
        <v>44165</v>
      </c>
      <c r="B169" s="2">
        <v>2034.09</v>
      </c>
      <c r="C169" s="7">
        <f>Tabela__tbsp_m_3[[#This Row],[Zamkniecie]]/B168-1</f>
        <v>-5.454009433962792E-4</v>
      </c>
      <c r="D169" s="5"/>
    </row>
    <row r="170" spans="1:4" x14ac:dyDescent="0.25">
      <c r="A170" s="1">
        <v>44196</v>
      </c>
      <c r="B170" s="2">
        <v>2034.99</v>
      </c>
      <c r="C170" s="7">
        <f>Tabela__tbsp_m_3[[#This Row],[Zamkniecie]]/B169-1</f>
        <v>4.4245829830535932E-4</v>
      </c>
      <c r="D170" s="5"/>
    </row>
    <row r="171" spans="1:4" x14ac:dyDescent="0.25">
      <c r="A171" s="1">
        <v>44227</v>
      </c>
      <c r="B171" s="2">
        <v>2040.32</v>
      </c>
      <c r="C171" s="7">
        <f>Tabela__tbsp_m_3[[#This Row],[Zamkniecie]]/B170-1</f>
        <v>2.6191774898156606E-3</v>
      </c>
      <c r="D171" s="5"/>
    </row>
    <row r="172" spans="1:4" x14ac:dyDescent="0.25">
      <c r="A172" s="1">
        <v>44255</v>
      </c>
      <c r="B172" s="2">
        <v>2016.19</v>
      </c>
      <c r="C172" s="7">
        <f>Tabela__tbsp_m_3[[#This Row],[Zamkniecie]]/B171-1</f>
        <v>-1.1826576223337493E-2</v>
      </c>
      <c r="D172" s="5"/>
    </row>
    <row r="173" spans="1:4" x14ac:dyDescent="0.25">
      <c r="A173" s="1">
        <v>44286</v>
      </c>
      <c r="B173" s="2">
        <v>2015.88</v>
      </c>
      <c r="C173" s="7">
        <f>Tabela__tbsp_m_3[[#This Row],[Zamkniecie]]/B172-1</f>
        <v>-1.5375535043815614E-4</v>
      </c>
      <c r="D173" s="5"/>
    </row>
    <row r="174" spans="1:4" x14ac:dyDescent="0.25">
      <c r="A174" s="1">
        <v>44316</v>
      </c>
      <c r="B174" s="2">
        <v>2011.25</v>
      </c>
      <c r="C174" s="7">
        <f>Tabela__tbsp_m_3[[#This Row],[Zamkniecie]]/B173-1</f>
        <v>-2.2967636962518689E-3</v>
      </c>
      <c r="D174" s="5"/>
    </row>
    <row r="175" spans="1:4" x14ac:dyDescent="0.25">
      <c r="A175" s="1">
        <v>44347</v>
      </c>
      <c r="B175" s="2">
        <v>1996.35</v>
      </c>
      <c r="C175" s="7">
        <f>Tabela__tbsp_m_3[[#This Row],[Zamkniecie]]/B174-1</f>
        <v>-7.4083281541330592E-3</v>
      </c>
      <c r="D175" s="5"/>
    </row>
    <row r="176" spans="1:4" x14ac:dyDescent="0.25">
      <c r="A176" s="1">
        <v>44377</v>
      </c>
      <c r="B176" s="2">
        <v>2001.97</v>
      </c>
      <c r="C176" s="7">
        <f>Tabela__tbsp_m_3[[#This Row],[Zamkniecie]]/B175-1</f>
        <v>2.8151376261678074E-3</v>
      </c>
      <c r="D176" s="5"/>
    </row>
    <row r="177" spans="1:4" x14ac:dyDescent="0.25">
      <c r="A177" s="1">
        <v>44408</v>
      </c>
      <c r="B177" s="2">
        <v>2013.59</v>
      </c>
      <c r="C177" s="7">
        <f>Tabela__tbsp_m_3[[#This Row],[Zamkniecie]]/B176-1</f>
        <v>5.8042827814601683E-3</v>
      </c>
      <c r="D177" s="5"/>
    </row>
    <row r="178" spans="1:4" x14ac:dyDescent="0.25">
      <c r="A178" s="1">
        <v>44439</v>
      </c>
      <c r="B178" s="2">
        <v>2008.37</v>
      </c>
      <c r="C178" s="7">
        <f>Tabela__tbsp_m_3[[#This Row],[Zamkniecie]]/B177-1</f>
        <v>-2.5923847456532645E-3</v>
      </c>
      <c r="D178" s="5"/>
    </row>
    <row r="179" spans="1:4" x14ac:dyDescent="0.25">
      <c r="A179" s="1">
        <v>44469</v>
      </c>
      <c r="B179" s="2">
        <v>1986.22</v>
      </c>
      <c r="C179" s="7">
        <f>Tabela__tbsp_m_3[[#This Row],[Zamkniecie]]/B178-1</f>
        <v>-1.1028844286660289E-2</v>
      </c>
      <c r="D179" s="5"/>
    </row>
    <row r="180" spans="1:4" x14ac:dyDescent="0.25">
      <c r="A180" s="1">
        <v>44500</v>
      </c>
      <c r="B180" s="2">
        <v>1922.89</v>
      </c>
      <c r="C180" s="7">
        <f>Tabela__tbsp_m_3[[#This Row],[Zamkniecie]]/B179-1</f>
        <v>-3.1884685482977626E-2</v>
      </c>
      <c r="D180" s="5"/>
    </row>
    <row r="181" spans="1:4" x14ac:dyDescent="0.25">
      <c r="A181" s="1">
        <v>44530</v>
      </c>
      <c r="B181" s="2">
        <v>1878.04</v>
      </c>
      <c r="C181" s="7">
        <f>Tabela__tbsp_m_3[[#This Row],[Zamkniecie]]/B180-1</f>
        <v>-2.3324267118764008E-2</v>
      </c>
      <c r="D181" s="5"/>
    </row>
    <row r="182" spans="1:4" x14ac:dyDescent="0.25">
      <c r="A182" s="1">
        <v>44561</v>
      </c>
      <c r="B182" s="2">
        <v>1836.74</v>
      </c>
      <c r="C182" s="7">
        <f>Tabela__tbsp_m_3[[#This Row],[Zamkniecie]]/B181-1</f>
        <v>-2.19910119060297E-2</v>
      </c>
      <c r="D182" s="5"/>
    </row>
    <row r="183" spans="1:4" x14ac:dyDescent="0.25">
      <c r="A183" s="1">
        <v>44592</v>
      </c>
      <c r="B183" s="2">
        <v>1828.17</v>
      </c>
      <c r="C183" s="7">
        <f>Tabela__tbsp_m_3[[#This Row],[Zamkniecie]]/B182-1</f>
        <v>-4.6658754096932098E-3</v>
      </c>
      <c r="D183" s="5"/>
    </row>
    <row r="184" spans="1:4" x14ac:dyDescent="0.25">
      <c r="A184" s="1">
        <v>44620</v>
      </c>
      <c r="B184" s="2">
        <v>1822.5</v>
      </c>
      <c r="C184" s="7">
        <f>Tabela__tbsp_m_3[[#This Row],[Zamkniecie]]/B183-1</f>
        <v>-3.1014621178555579E-3</v>
      </c>
      <c r="D184" s="5"/>
    </row>
    <row r="185" spans="1:4" x14ac:dyDescent="0.25">
      <c r="A185" s="1">
        <v>44651</v>
      </c>
      <c r="B185" s="2">
        <v>1746.17</v>
      </c>
      <c r="C185" s="7">
        <f>Tabela__tbsp_m_3[[#This Row],[Zamkniecie]]/B184-1</f>
        <v>-4.1882030178326479E-2</v>
      </c>
      <c r="D185" s="5"/>
    </row>
    <row r="186" spans="1:4" x14ac:dyDescent="0.25">
      <c r="A186" s="1">
        <v>44681</v>
      </c>
      <c r="B186" s="2">
        <v>1678.03</v>
      </c>
      <c r="C186" s="7">
        <f>Tabela__tbsp_m_3[[#This Row],[Zamkniecie]]/B185-1</f>
        <v>-3.9022546487455512E-2</v>
      </c>
      <c r="D186" s="5"/>
    </row>
    <row r="187" spans="1:4" x14ac:dyDescent="0.25">
      <c r="A187" s="1">
        <v>44712</v>
      </c>
      <c r="B187" s="2">
        <v>1682.22</v>
      </c>
      <c r="C187" s="7">
        <f>Tabela__tbsp_m_3[[#This Row],[Zamkniecie]]/B186-1</f>
        <v>2.4969756202213311E-3</v>
      </c>
      <c r="D187" s="5"/>
    </row>
    <row r="188" spans="1:4" x14ac:dyDescent="0.25">
      <c r="A188" s="1">
        <v>44742</v>
      </c>
      <c r="B188" s="2">
        <v>1665.87</v>
      </c>
      <c r="C188" s="7">
        <f>Tabela__tbsp_m_3[[#This Row],[Zamkniecie]]/B187-1</f>
        <v>-9.719299497093159E-3</v>
      </c>
      <c r="D188" s="5"/>
    </row>
    <row r="189" spans="1:4" x14ac:dyDescent="0.25">
      <c r="A189" s="1">
        <v>44773</v>
      </c>
      <c r="B189" s="2">
        <v>1749.44</v>
      </c>
      <c r="C189" s="7">
        <f>Tabela__tbsp_m_3[[#This Row],[Zamkniecie]]/B188-1</f>
        <v>5.0165979338123723E-2</v>
      </c>
      <c r="D189" s="5"/>
    </row>
    <row r="190" spans="1:4" x14ac:dyDescent="0.25">
      <c r="A190" s="1">
        <v>44804</v>
      </c>
      <c r="B190" s="2">
        <v>1720.32</v>
      </c>
      <c r="C190" s="7">
        <f>Tabela__tbsp_m_3[[#This Row],[Zamkniecie]]/B189-1</f>
        <v>-1.6645326504481472E-2</v>
      </c>
      <c r="D190" s="5"/>
    </row>
    <row r="191" spans="1:4" x14ac:dyDescent="0.25">
      <c r="A191" s="1">
        <v>44834</v>
      </c>
      <c r="B191" s="2">
        <v>1684.12</v>
      </c>
      <c r="C191" s="7">
        <f>Tabela__tbsp_m_3[[#This Row],[Zamkniecie]]/B190-1</f>
        <v>-2.1042596726190466E-2</v>
      </c>
      <c r="D191" s="5"/>
    </row>
    <row r="192" spans="1:4" x14ac:dyDescent="0.25">
      <c r="A192" s="1">
        <v>44865</v>
      </c>
      <c r="B192" s="2">
        <v>1625.07</v>
      </c>
      <c r="C192" s="7">
        <f>Tabela__tbsp_m_3[[#This Row],[Zamkniecie]]/B191-1</f>
        <v>-3.5062822126689319E-2</v>
      </c>
      <c r="D192" s="5"/>
    </row>
    <row r="193" spans="1:5" x14ac:dyDescent="0.25">
      <c r="A193" s="1">
        <v>44895</v>
      </c>
      <c r="B193" s="2">
        <v>1737.14</v>
      </c>
      <c r="C193" s="7">
        <f>Tabela__tbsp_m_3[[#This Row],[Zamkniecie]]/B192-1</f>
        <v>6.8963183124419292E-2</v>
      </c>
      <c r="D193" s="5"/>
    </row>
    <row r="194" spans="1:5" x14ac:dyDescent="0.25">
      <c r="A194" s="1">
        <v>44926</v>
      </c>
      <c r="B194" s="2">
        <v>1744.32</v>
      </c>
      <c r="C194" s="7">
        <f>Tabela__tbsp_m_3[[#This Row],[Zamkniecie]]/B193-1</f>
        <v>4.1332304822869759E-3</v>
      </c>
      <c r="D194" s="5"/>
    </row>
    <row r="195" spans="1:5" x14ac:dyDescent="0.25">
      <c r="A195" s="1">
        <v>44957</v>
      </c>
      <c r="B195" s="2">
        <v>1806.67</v>
      </c>
      <c r="C195" s="7">
        <f>Tabela__tbsp_m_3[[#This Row],[Zamkniecie]]/B194-1</f>
        <v>3.574458814896353E-2</v>
      </c>
      <c r="D195" s="5"/>
    </row>
    <row r="196" spans="1:5" x14ac:dyDescent="0.25">
      <c r="A196" s="1">
        <v>44985</v>
      </c>
      <c r="B196" s="2">
        <v>1787.57</v>
      </c>
      <c r="C196" s="7">
        <f>Tabela__tbsp_m_3[[#This Row],[Zamkniecie]]/B195-1</f>
        <v>-1.0571936214139876E-2</v>
      </c>
      <c r="D196" s="5"/>
    </row>
    <row r="197" spans="1:5" x14ac:dyDescent="0.25">
      <c r="A197" s="1">
        <v>45016</v>
      </c>
      <c r="B197" s="2">
        <v>1824.34</v>
      </c>
      <c r="C197" s="7">
        <f>Tabela__tbsp_m_3[[#This Row],[Zamkniecie]]/B196-1</f>
        <v>2.0569823839066359E-2</v>
      </c>
      <c r="D197" s="5"/>
    </row>
    <row r="198" spans="1:5" x14ac:dyDescent="0.25">
      <c r="A198" s="1">
        <v>45046</v>
      </c>
      <c r="B198" s="2">
        <v>1841.18</v>
      </c>
      <c r="C198" s="7">
        <f>Tabela__tbsp_m_3[[#This Row],[Zamkniecie]]/B197-1</f>
        <v>9.2307354988654389E-3</v>
      </c>
      <c r="D198" s="5"/>
    </row>
    <row r="199" spans="1:5" x14ac:dyDescent="0.25">
      <c r="A199" s="1">
        <v>45077</v>
      </c>
      <c r="B199" s="2">
        <v>1844.61</v>
      </c>
      <c r="C199" s="7">
        <f>Tabela__tbsp_m_3[[#This Row],[Zamkniecie]]/B198-1</f>
        <v>1.8629357260018242E-3</v>
      </c>
      <c r="D199" s="5"/>
    </row>
    <row r="200" spans="1:5" x14ac:dyDescent="0.25">
      <c r="A200" s="1">
        <v>45107</v>
      </c>
      <c r="B200" s="2">
        <v>1849.07</v>
      </c>
      <c r="C200" s="7">
        <f>Tabela__tbsp_m_3[[#This Row],[Zamkniecie]]/B199-1</f>
        <v>2.4178552647986518E-3</v>
      </c>
      <c r="D200" s="5"/>
    </row>
    <row r="202" spans="1:5" x14ac:dyDescent="0.25">
      <c r="E202" t="s">
        <v>356</v>
      </c>
    </row>
    <row r="203" spans="1:5" x14ac:dyDescent="0.25">
      <c r="D203" t="s">
        <v>357</v>
      </c>
      <c r="E203" s="8">
        <f>AVERAGE(C3:C200)*12</f>
        <v>3.8244520724565023E-2</v>
      </c>
    </row>
    <row r="204" spans="1:5" x14ac:dyDescent="0.25">
      <c r="D204" t="s">
        <v>358</v>
      </c>
      <c r="E204" s="7">
        <f>STDEVA(C3:C200)*12^(1/2)</f>
        <v>4.3431964477992684E-2</v>
      </c>
    </row>
    <row r="205" spans="1:5" x14ac:dyDescent="0.25">
      <c r="E205" s="6">
        <f>E203/E204</f>
        <v>0.88056161364618502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2"/>
  <sheetViews>
    <sheetView topLeftCell="A449" workbookViewId="0">
      <selection activeCell="C460" sqref="C460"/>
    </sheetView>
  </sheetViews>
  <sheetFormatPr defaultRowHeight="15" x14ac:dyDescent="0.25"/>
  <cols>
    <col min="1" max="1" width="10.140625" bestFit="1" customWidth="1"/>
    <col min="2" max="2" width="13.42578125" bestFit="1" customWidth="1"/>
    <col min="4" max="8" width="9.5703125" bestFit="1" customWidth="1"/>
    <col min="11" max="11" width="9.85546875" bestFit="1" customWidth="1"/>
  </cols>
  <sheetData>
    <row r="1" spans="1:2" x14ac:dyDescent="0.25">
      <c r="A1" t="s">
        <v>343</v>
      </c>
      <c r="B1" t="s">
        <v>344</v>
      </c>
    </row>
    <row r="2" spans="1:2" x14ac:dyDescent="0.25">
      <c r="A2" s="1">
        <v>34730</v>
      </c>
      <c r="B2" s="2">
        <v>28.61</v>
      </c>
    </row>
    <row r="3" spans="1:2" x14ac:dyDescent="0.25">
      <c r="A3" s="1">
        <v>34758</v>
      </c>
      <c r="B3" s="2">
        <v>30.08</v>
      </c>
    </row>
    <row r="4" spans="1:2" x14ac:dyDescent="0.25">
      <c r="A4" s="1">
        <v>34789</v>
      </c>
      <c r="B4" s="2">
        <v>30.44</v>
      </c>
    </row>
    <row r="5" spans="1:2" x14ac:dyDescent="0.25">
      <c r="A5" s="1">
        <v>34819</v>
      </c>
      <c r="B5" s="2">
        <v>29.93</v>
      </c>
    </row>
    <row r="6" spans="1:2" x14ac:dyDescent="0.25">
      <c r="A6" s="1">
        <v>34850</v>
      </c>
      <c r="B6" s="2">
        <v>27.63</v>
      </c>
    </row>
    <row r="7" spans="1:2" x14ac:dyDescent="0.25">
      <c r="A7" s="1">
        <v>34880</v>
      </c>
      <c r="B7" s="2">
        <v>27.68</v>
      </c>
    </row>
    <row r="8" spans="1:2" x14ac:dyDescent="0.25">
      <c r="A8" s="1">
        <v>34911</v>
      </c>
      <c r="B8" s="2">
        <v>27.18</v>
      </c>
    </row>
    <row r="9" spans="1:2" x14ac:dyDescent="0.25">
      <c r="A9" s="1">
        <v>34942</v>
      </c>
      <c r="B9" s="2">
        <v>26.58</v>
      </c>
    </row>
    <row r="10" spans="1:2" x14ac:dyDescent="0.25">
      <c r="A10" s="1">
        <v>34972</v>
      </c>
      <c r="B10" s="2">
        <v>25.82</v>
      </c>
    </row>
    <row r="11" spans="1:2" x14ac:dyDescent="0.25">
      <c r="A11" s="1">
        <v>35003</v>
      </c>
      <c r="B11" s="2">
        <v>25.66</v>
      </c>
    </row>
    <row r="12" spans="1:2" x14ac:dyDescent="0.25">
      <c r="A12" s="1">
        <v>35033</v>
      </c>
      <c r="B12" s="2">
        <v>25.8</v>
      </c>
    </row>
    <row r="13" spans="1:2" x14ac:dyDescent="0.25">
      <c r="A13" s="1">
        <v>35064</v>
      </c>
      <c r="B13" s="2">
        <v>25.54</v>
      </c>
    </row>
    <row r="14" spans="1:2" x14ac:dyDescent="0.25">
      <c r="A14" s="1">
        <v>35095</v>
      </c>
      <c r="B14" s="2">
        <v>22.95</v>
      </c>
    </row>
    <row r="15" spans="1:2" x14ac:dyDescent="0.25">
      <c r="A15" s="1">
        <v>35124</v>
      </c>
      <c r="B15" s="2">
        <v>22.67</v>
      </c>
    </row>
    <row r="16" spans="1:2" x14ac:dyDescent="0.25">
      <c r="A16" s="1">
        <v>35155</v>
      </c>
      <c r="B16" s="2">
        <v>22.65</v>
      </c>
    </row>
    <row r="17" spans="1:2" x14ac:dyDescent="0.25">
      <c r="A17" s="1">
        <v>35185</v>
      </c>
      <c r="B17" s="2">
        <v>22.87</v>
      </c>
    </row>
    <row r="18" spans="1:2" x14ac:dyDescent="0.25">
      <c r="A18" s="1">
        <v>35216</v>
      </c>
      <c r="B18" s="2">
        <v>21.59</v>
      </c>
    </row>
    <row r="19" spans="1:2" x14ac:dyDescent="0.25">
      <c r="A19" s="1">
        <v>35246</v>
      </c>
      <c r="B19" s="2">
        <v>21.63</v>
      </c>
    </row>
    <row r="20" spans="1:2" x14ac:dyDescent="0.25">
      <c r="A20" s="1">
        <v>35277</v>
      </c>
      <c r="B20" s="2">
        <v>20.18</v>
      </c>
    </row>
    <row r="21" spans="1:2" x14ac:dyDescent="0.25">
      <c r="A21" s="1">
        <v>35308</v>
      </c>
      <c r="B21" s="2">
        <v>19.46</v>
      </c>
    </row>
    <row r="22" spans="1:2" x14ac:dyDescent="0.25">
      <c r="A22" s="1">
        <v>35338</v>
      </c>
      <c r="B22" s="2">
        <v>20.010000000000002</v>
      </c>
    </row>
    <row r="23" spans="1:2" x14ac:dyDescent="0.25">
      <c r="A23" s="1">
        <v>35369</v>
      </c>
      <c r="B23" s="2">
        <v>19.760000000000002</v>
      </c>
    </row>
    <row r="24" spans="1:2" x14ac:dyDescent="0.25">
      <c r="A24" s="1">
        <v>35399</v>
      </c>
      <c r="B24" s="2">
        <v>19.8</v>
      </c>
    </row>
    <row r="25" spans="1:2" x14ac:dyDescent="0.25">
      <c r="A25" s="1">
        <v>35430</v>
      </c>
      <c r="B25" s="2">
        <v>22.43</v>
      </c>
    </row>
    <row r="26" spans="1:2" x14ac:dyDescent="0.25">
      <c r="A26" s="1">
        <v>35461</v>
      </c>
      <c r="B26" s="2">
        <v>22.22</v>
      </c>
    </row>
    <row r="27" spans="1:2" x14ac:dyDescent="0.25">
      <c r="A27" s="1">
        <v>35489</v>
      </c>
      <c r="B27" s="2">
        <v>22.55</v>
      </c>
    </row>
    <row r="28" spans="1:2" x14ac:dyDescent="0.25">
      <c r="A28" s="1">
        <v>35520</v>
      </c>
      <c r="B28" s="2">
        <v>22.78</v>
      </c>
    </row>
    <row r="29" spans="1:2" x14ac:dyDescent="0.25">
      <c r="A29" s="1">
        <v>35550</v>
      </c>
      <c r="B29" s="2">
        <v>22.96</v>
      </c>
    </row>
    <row r="30" spans="1:2" x14ac:dyDescent="0.25">
      <c r="A30" s="1">
        <v>35581</v>
      </c>
      <c r="B30" s="2">
        <v>22.94</v>
      </c>
    </row>
    <row r="31" spans="1:2" x14ac:dyDescent="0.25">
      <c r="A31" s="1">
        <v>35611</v>
      </c>
      <c r="B31" s="2">
        <v>22.73</v>
      </c>
    </row>
    <row r="32" spans="1:2" x14ac:dyDescent="0.25">
      <c r="A32" s="1">
        <v>35642</v>
      </c>
      <c r="B32" s="2">
        <v>26.19</v>
      </c>
    </row>
    <row r="33" spans="1:2" x14ac:dyDescent="0.25">
      <c r="A33" s="1">
        <v>35673</v>
      </c>
      <c r="B33" s="2">
        <v>25.8</v>
      </c>
    </row>
    <row r="34" spans="1:2" x14ac:dyDescent="0.25">
      <c r="A34" s="1">
        <v>35703</v>
      </c>
      <c r="B34" s="2">
        <v>25.4</v>
      </c>
    </row>
    <row r="35" spans="1:2" x14ac:dyDescent="0.25">
      <c r="A35" s="1">
        <v>35734</v>
      </c>
      <c r="B35" s="2">
        <v>25.23</v>
      </c>
    </row>
    <row r="36" spans="1:2" x14ac:dyDescent="0.25">
      <c r="A36" s="1">
        <v>35764</v>
      </c>
      <c r="B36" s="2">
        <v>25.5</v>
      </c>
    </row>
    <row r="37" spans="1:2" x14ac:dyDescent="0.25">
      <c r="A37" s="1">
        <v>35795</v>
      </c>
      <c r="B37" s="2">
        <v>26.28</v>
      </c>
    </row>
    <row r="38" spans="1:2" x14ac:dyDescent="0.25">
      <c r="A38" s="1">
        <v>35826</v>
      </c>
      <c r="B38" s="2">
        <v>26.5</v>
      </c>
    </row>
    <row r="39" spans="1:2" x14ac:dyDescent="0.25">
      <c r="A39" s="1">
        <v>35854</v>
      </c>
      <c r="B39" s="2">
        <v>24.89</v>
      </c>
    </row>
    <row r="40" spans="1:2" x14ac:dyDescent="0.25">
      <c r="A40" s="1">
        <v>35885</v>
      </c>
      <c r="B40" s="2">
        <v>25.13</v>
      </c>
    </row>
    <row r="41" spans="1:2" x14ac:dyDescent="0.25">
      <c r="A41" s="1">
        <v>35915</v>
      </c>
      <c r="B41" s="2">
        <v>23.74</v>
      </c>
    </row>
    <row r="42" spans="1:2" x14ac:dyDescent="0.25">
      <c r="A42" s="1">
        <v>35946</v>
      </c>
      <c r="B42" s="2">
        <v>22.52</v>
      </c>
    </row>
    <row r="43" spans="1:2" x14ac:dyDescent="0.25">
      <c r="A43" s="1">
        <v>35976</v>
      </c>
      <c r="B43" s="2">
        <v>22.15</v>
      </c>
    </row>
    <row r="44" spans="1:2" x14ac:dyDescent="0.25">
      <c r="A44" s="1">
        <v>36007</v>
      </c>
      <c r="B44" s="2">
        <v>19.95</v>
      </c>
    </row>
    <row r="45" spans="1:2" x14ac:dyDescent="0.25">
      <c r="A45" s="1">
        <v>36038</v>
      </c>
      <c r="B45" s="2">
        <v>20.260000000000002</v>
      </c>
    </row>
    <row r="46" spans="1:2" x14ac:dyDescent="0.25">
      <c r="A46" s="1">
        <v>36068</v>
      </c>
      <c r="B46" s="2">
        <v>18.32</v>
      </c>
    </row>
    <row r="47" spans="1:2" x14ac:dyDescent="0.25">
      <c r="A47" s="1">
        <v>36099</v>
      </c>
      <c r="B47" s="2" t="s">
        <v>345</v>
      </c>
    </row>
    <row r="48" spans="1:2" x14ac:dyDescent="0.25">
      <c r="A48" s="1">
        <v>36129</v>
      </c>
      <c r="B48" s="2">
        <v>16.170000000000002</v>
      </c>
    </row>
    <row r="49" spans="1:2" x14ac:dyDescent="0.25">
      <c r="A49" s="1">
        <v>36160</v>
      </c>
      <c r="B49" s="2">
        <v>15.86</v>
      </c>
    </row>
    <row r="50" spans="1:2" x14ac:dyDescent="0.25">
      <c r="A50" s="1">
        <v>36191</v>
      </c>
      <c r="B50" s="2">
        <v>13.35</v>
      </c>
    </row>
    <row r="51" spans="1:2" x14ac:dyDescent="0.25">
      <c r="A51" s="1">
        <v>36219</v>
      </c>
      <c r="B51" s="2">
        <v>13.18</v>
      </c>
    </row>
    <row r="52" spans="1:2" x14ac:dyDescent="0.25">
      <c r="A52" s="1">
        <v>36250</v>
      </c>
      <c r="B52" s="2">
        <v>13.21</v>
      </c>
    </row>
    <row r="53" spans="1:2" x14ac:dyDescent="0.25">
      <c r="A53" s="1">
        <v>36280</v>
      </c>
      <c r="B53" s="2">
        <v>13.28</v>
      </c>
    </row>
    <row r="54" spans="1:2" x14ac:dyDescent="0.25">
      <c r="A54" s="1">
        <v>36311</v>
      </c>
      <c r="B54" s="2">
        <v>13.28</v>
      </c>
    </row>
    <row r="55" spans="1:2" x14ac:dyDescent="0.25">
      <c r="A55" s="1">
        <v>36341</v>
      </c>
      <c r="B55" s="2">
        <v>13.31</v>
      </c>
    </row>
    <row r="56" spans="1:2" x14ac:dyDescent="0.25">
      <c r="A56" s="1">
        <v>36372</v>
      </c>
      <c r="B56" s="2">
        <v>13.46</v>
      </c>
    </row>
    <row r="57" spans="1:2" x14ac:dyDescent="0.25">
      <c r="A57" s="1">
        <v>36403</v>
      </c>
      <c r="B57" s="2">
        <v>13.62</v>
      </c>
    </row>
    <row r="58" spans="1:2" x14ac:dyDescent="0.25">
      <c r="A58" s="1">
        <v>36433</v>
      </c>
      <c r="B58" s="2">
        <v>16.32</v>
      </c>
    </row>
    <row r="59" spans="1:2" x14ac:dyDescent="0.25">
      <c r="A59" s="1">
        <v>36464</v>
      </c>
      <c r="B59" s="2">
        <v>17.420000000000002</v>
      </c>
    </row>
    <row r="60" spans="1:2" x14ac:dyDescent="0.25">
      <c r="A60" s="1">
        <v>36494</v>
      </c>
      <c r="B60" s="2">
        <v>18.59</v>
      </c>
    </row>
    <row r="61" spans="1:2" x14ac:dyDescent="0.25">
      <c r="A61" s="1">
        <v>36525</v>
      </c>
      <c r="B61" s="2">
        <v>19.5</v>
      </c>
    </row>
    <row r="62" spans="1:2" x14ac:dyDescent="0.25">
      <c r="A62" s="1">
        <v>36556</v>
      </c>
      <c r="B62" s="2">
        <v>17.34</v>
      </c>
    </row>
    <row r="63" spans="1:2" x14ac:dyDescent="0.25">
      <c r="A63" s="1">
        <v>36585</v>
      </c>
      <c r="B63" s="2">
        <v>18.59</v>
      </c>
    </row>
    <row r="64" spans="1:2" x14ac:dyDescent="0.25">
      <c r="A64" s="1">
        <v>36616</v>
      </c>
      <c r="B64" s="2">
        <v>18.28</v>
      </c>
    </row>
    <row r="65" spans="1:2" x14ac:dyDescent="0.25">
      <c r="A65" s="1">
        <v>36646</v>
      </c>
      <c r="B65" s="2">
        <v>18.52</v>
      </c>
    </row>
    <row r="66" spans="1:2" x14ac:dyDescent="0.25">
      <c r="A66" s="1">
        <v>36677</v>
      </c>
      <c r="B66" s="2">
        <v>18.420000000000002</v>
      </c>
    </row>
    <row r="67" spans="1:2" x14ac:dyDescent="0.25">
      <c r="A67" s="1">
        <v>36707</v>
      </c>
      <c r="B67" s="2">
        <v>18.600000000000001</v>
      </c>
    </row>
    <row r="68" spans="1:2" x14ac:dyDescent="0.25">
      <c r="A68" s="1">
        <v>36738</v>
      </c>
      <c r="B68" s="2">
        <v>18.54</v>
      </c>
    </row>
    <row r="69" spans="1:2" x14ac:dyDescent="0.25">
      <c r="A69" s="1">
        <v>36769</v>
      </c>
      <c r="B69" s="2">
        <v>19.63</v>
      </c>
    </row>
    <row r="70" spans="1:2" x14ac:dyDescent="0.25">
      <c r="A70" s="1">
        <v>36799</v>
      </c>
      <c r="B70" s="2">
        <v>19.510000000000002</v>
      </c>
    </row>
    <row r="71" spans="1:2" x14ac:dyDescent="0.25">
      <c r="A71" s="1">
        <v>36830</v>
      </c>
      <c r="B71" s="2">
        <v>19.82</v>
      </c>
    </row>
    <row r="72" spans="1:2" x14ac:dyDescent="0.25">
      <c r="A72" s="1">
        <v>36860</v>
      </c>
      <c r="B72" s="2">
        <v>19.78</v>
      </c>
    </row>
    <row r="73" spans="1:2" x14ac:dyDescent="0.25">
      <c r="A73" s="1">
        <v>36891</v>
      </c>
      <c r="B73" s="2">
        <v>19.45</v>
      </c>
    </row>
    <row r="74" spans="1:2" x14ac:dyDescent="0.25">
      <c r="A74" s="1">
        <v>36922</v>
      </c>
      <c r="B74" s="2">
        <v>18.87</v>
      </c>
    </row>
    <row r="75" spans="1:2" x14ac:dyDescent="0.25">
      <c r="A75" s="1">
        <v>36950</v>
      </c>
      <c r="B75" s="2">
        <v>18.29</v>
      </c>
    </row>
    <row r="76" spans="1:2" x14ac:dyDescent="0.25">
      <c r="A76" s="1">
        <v>36981</v>
      </c>
      <c r="B76" s="2">
        <v>17.37</v>
      </c>
    </row>
    <row r="77" spans="1:2" x14ac:dyDescent="0.25">
      <c r="A77" s="1">
        <v>37011</v>
      </c>
      <c r="B77" s="2">
        <v>17.149999999999999</v>
      </c>
    </row>
    <row r="78" spans="1:2" x14ac:dyDescent="0.25">
      <c r="A78" s="1">
        <v>37042</v>
      </c>
      <c r="B78" s="2">
        <v>17.16</v>
      </c>
    </row>
    <row r="79" spans="1:2" x14ac:dyDescent="0.25">
      <c r="A79" s="1">
        <v>37072</v>
      </c>
      <c r="B79" s="2">
        <v>16.09</v>
      </c>
    </row>
    <row r="80" spans="1:2" x14ac:dyDescent="0.25">
      <c r="A80" s="1">
        <v>37103</v>
      </c>
      <c r="B80" s="2">
        <v>15.49</v>
      </c>
    </row>
    <row r="81" spans="1:2" x14ac:dyDescent="0.25">
      <c r="A81" s="1">
        <v>37134</v>
      </c>
      <c r="B81" s="2">
        <v>15.18</v>
      </c>
    </row>
    <row r="82" spans="1:2" x14ac:dyDescent="0.25">
      <c r="A82" s="1">
        <v>37164</v>
      </c>
      <c r="B82" s="2">
        <v>14.56</v>
      </c>
    </row>
    <row r="83" spans="1:2" x14ac:dyDescent="0.25">
      <c r="A83" s="1">
        <v>37195</v>
      </c>
      <c r="B83" s="2">
        <v>13.84</v>
      </c>
    </row>
    <row r="84" spans="1:2" x14ac:dyDescent="0.25">
      <c r="A84" s="1">
        <v>37225</v>
      </c>
      <c r="B84" s="2">
        <v>12.45</v>
      </c>
    </row>
    <row r="85" spans="1:2" x14ac:dyDescent="0.25">
      <c r="A85" s="1">
        <v>37256</v>
      </c>
      <c r="B85" s="2">
        <v>11.91</v>
      </c>
    </row>
    <row r="86" spans="1:2" x14ac:dyDescent="0.25">
      <c r="A86" s="1">
        <v>37287</v>
      </c>
      <c r="B86" s="2">
        <v>10.64</v>
      </c>
    </row>
    <row r="87" spans="1:2" x14ac:dyDescent="0.25">
      <c r="A87" s="1">
        <v>37315</v>
      </c>
      <c r="B87" s="2">
        <v>10.220000000000001</v>
      </c>
    </row>
    <row r="88" spans="1:2" x14ac:dyDescent="0.25">
      <c r="A88" s="1">
        <v>37346</v>
      </c>
      <c r="B88" s="2">
        <v>10.34</v>
      </c>
    </row>
    <row r="89" spans="1:2" x14ac:dyDescent="0.25">
      <c r="A89" s="1">
        <v>37376</v>
      </c>
      <c r="B89" s="2">
        <v>10.1</v>
      </c>
    </row>
    <row r="90" spans="1:2" x14ac:dyDescent="0.25">
      <c r="A90" s="1">
        <v>37407</v>
      </c>
      <c r="B90" s="2">
        <v>9.6</v>
      </c>
    </row>
    <row r="91" spans="1:2" x14ac:dyDescent="0.25">
      <c r="A91" s="1">
        <v>37437</v>
      </c>
      <c r="B91" s="2">
        <v>8.9700000000000006</v>
      </c>
    </row>
    <row r="92" spans="1:2" x14ac:dyDescent="0.25">
      <c r="A92" s="1">
        <v>37468</v>
      </c>
      <c r="B92" s="2">
        <v>8.69</v>
      </c>
    </row>
    <row r="93" spans="1:2" x14ac:dyDescent="0.25">
      <c r="A93" s="1">
        <v>37499</v>
      </c>
      <c r="B93" s="2">
        <v>8.33</v>
      </c>
    </row>
    <row r="94" spans="1:2" x14ac:dyDescent="0.25">
      <c r="A94" s="1">
        <v>37529</v>
      </c>
      <c r="B94" s="2">
        <v>7.73</v>
      </c>
    </row>
    <row r="95" spans="1:2" x14ac:dyDescent="0.25">
      <c r="A95" s="1">
        <v>37560</v>
      </c>
      <c r="B95" s="2">
        <v>7.02</v>
      </c>
    </row>
    <row r="96" spans="1:2" x14ac:dyDescent="0.25">
      <c r="A96" s="1">
        <v>37590</v>
      </c>
      <c r="B96" s="2">
        <v>6.76</v>
      </c>
    </row>
    <row r="97" spans="1:2" x14ac:dyDescent="0.25">
      <c r="A97" s="1">
        <v>37621</v>
      </c>
      <c r="B97" s="2">
        <v>6.87</v>
      </c>
    </row>
    <row r="98" spans="1:2" x14ac:dyDescent="0.25">
      <c r="A98" s="1">
        <v>37652</v>
      </c>
      <c r="B98" s="2">
        <v>6.47</v>
      </c>
    </row>
    <row r="99" spans="1:2" x14ac:dyDescent="0.25">
      <c r="A99" s="1">
        <v>37680</v>
      </c>
      <c r="B99" s="2">
        <v>6.27</v>
      </c>
    </row>
    <row r="100" spans="1:2" x14ac:dyDescent="0.25">
      <c r="A100" s="1">
        <v>37711</v>
      </c>
      <c r="B100" s="2">
        <v>5.98</v>
      </c>
    </row>
    <row r="101" spans="1:2" x14ac:dyDescent="0.25">
      <c r="A101" s="1">
        <v>37741</v>
      </c>
      <c r="B101" s="2">
        <v>5.69</v>
      </c>
    </row>
    <row r="102" spans="1:2" x14ac:dyDescent="0.25">
      <c r="A102" s="1">
        <v>37772</v>
      </c>
      <c r="B102" s="2">
        <v>5.4</v>
      </c>
    </row>
    <row r="103" spans="1:2" x14ac:dyDescent="0.25">
      <c r="A103" s="1">
        <v>37802</v>
      </c>
      <c r="B103" s="2">
        <v>5.32</v>
      </c>
    </row>
    <row r="104" spans="1:2" x14ac:dyDescent="0.25">
      <c r="A104" s="1">
        <v>37833</v>
      </c>
      <c r="B104" s="2">
        <v>5.24</v>
      </c>
    </row>
    <row r="105" spans="1:2" x14ac:dyDescent="0.25">
      <c r="A105" s="1">
        <v>37864</v>
      </c>
      <c r="B105" s="2">
        <v>5.14</v>
      </c>
    </row>
    <row r="106" spans="1:2" x14ac:dyDescent="0.25">
      <c r="A106" s="1">
        <v>37894</v>
      </c>
      <c r="B106" s="2">
        <v>5.24</v>
      </c>
    </row>
    <row r="107" spans="1:2" x14ac:dyDescent="0.25">
      <c r="A107" s="1">
        <v>37925</v>
      </c>
      <c r="B107" s="2">
        <v>5.86</v>
      </c>
    </row>
    <row r="108" spans="1:2" x14ac:dyDescent="0.25">
      <c r="A108" s="1">
        <v>37955</v>
      </c>
      <c r="B108" s="2">
        <v>5.83</v>
      </c>
    </row>
    <row r="109" spans="1:2" x14ac:dyDescent="0.25">
      <c r="A109" s="1">
        <v>37986</v>
      </c>
      <c r="B109" s="2">
        <v>5.6</v>
      </c>
    </row>
    <row r="110" spans="1:2" x14ac:dyDescent="0.25">
      <c r="A110" s="1">
        <v>38017</v>
      </c>
      <c r="B110" s="2">
        <v>5.46</v>
      </c>
    </row>
    <row r="111" spans="1:2" x14ac:dyDescent="0.25">
      <c r="A111" s="1">
        <v>38046</v>
      </c>
      <c r="B111" s="2">
        <v>5.5</v>
      </c>
    </row>
    <row r="112" spans="1:2" x14ac:dyDescent="0.25">
      <c r="A112" s="1">
        <v>38077</v>
      </c>
      <c r="B112" s="2">
        <v>5.49</v>
      </c>
    </row>
    <row r="113" spans="1:2" x14ac:dyDescent="0.25">
      <c r="A113" s="1">
        <v>38107</v>
      </c>
      <c r="B113" s="2">
        <v>5.85</v>
      </c>
    </row>
    <row r="114" spans="1:2" x14ac:dyDescent="0.25">
      <c r="A114" s="1">
        <v>38138</v>
      </c>
      <c r="B114" s="2" t="s">
        <v>346</v>
      </c>
    </row>
    <row r="115" spans="1:2" x14ac:dyDescent="0.25">
      <c r="A115" s="1">
        <v>38168</v>
      </c>
      <c r="B115" s="2">
        <v>6.05</v>
      </c>
    </row>
    <row r="116" spans="1:2" x14ac:dyDescent="0.25">
      <c r="A116" s="1">
        <v>38199</v>
      </c>
      <c r="B116" s="2">
        <v>6.41</v>
      </c>
    </row>
    <row r="117" spans="1:2" x14ac:dyDescent="0.25">
      <c r="A117" s="1">
        <v>38230</v>
      </c>
      <c r="B117" s="2" t="s">
        <v>347</v>
      </c>
    </row>
    <row r="118" spans="1:2" x14ac:dyDescent="0.25">
      <c r="A118" s="1">
        <v>38260</v>
      </c>
      <c r="B118" s="2">
        <v>6.91</v>
      </c>
    </row>
    <row r="119" spans="1:2" x14ac:dyDescent="0.25">
      <c r="A119" s="1">
        <v>38291</v>
      </c>
      <c r="B119" s="2">
        <v>6.84</v>
      </c>
    </row>
    <row r="120" spans="1:2" x14ac:dyDescent="0.25">
      <c r="A120" s="1">
        <v>38321</v>
      </c>
      <c r="B120" s="2">
        <v>6.77</v>
      </c>
    </row>
    <row r="121" spans="1:2" x14ac:dyDescent="0.25">
      <c r="A121" s="1">
        <v>38352</v>
      </c>
      <c r="B121" s="2">
        <v>6.64</v>
      </c>
    </row>
    <row r="122" spans="1:2" x14ac:dyDescent="0.25">
      <c r="A122" s="1">
        <v>38383</v>
      </c>
      <c r="B122" s="2">
        <v>6.61</v>
      </c>
    </row>
    <row r="123" spans="1:2" x14ac:dyDescent="0.25">
      <c r="A123" s="1">
        <v>38411</v>
      </c>
      <c r="B123" s="2">
        <v>6.31</v>
      </c>
    </row>
    <row r="124" spans="1:2" x14ac:dyDescent="0.25">
      <c r="A124" s="1">
        <v>38442</v>
      </c>
      <c r="B124" s="2">
        <v>5.91</v>
      </c>
    </row>
    <row r="125" spans="1:2" x14ac:dyDescent="0.25">
      <c r="A125" s="1">
        <v>38472</v>
      </c>
      <c r="B125" s="2">
        <v>5.59</v>
      </c>
    </row>
    <row r="126" spans="1:2" x14ac:dyDescent="0.25">
      <c r="A126" s="1">
        <v>38503</v>
      </c>
      <c r="B126" s="2">
        <v>5.44</v>
      </c>
    </row>
    <row r="127" spans="1:2" x14ac:dyDescent="0.25">
      <c r="A127" s="1">
        <v>38533</v>
      </c>
      <c r="B127" s="2">
        <v>4.9000000000000004</v>
      </c>
    </row>
    <row r="128" spans="1:2" x14ac:dyDescent="0.25">
      <c r="A128" s="1">
        <v>38564</v>
      </c>
      <c r="B128" s="2">
        <v>4.67</v>
      </c>
    </row>
    <row r="129" spans="1:2" x14ac:dyDescent="0.25">
      <c r="A129" s="1">
        <v>38595</v>
      </c>
      <c r="B129" s="2">
        <v>4.6100000000000003</v>
      </c>
    </row>
    <row r="130" spans="1:2" x14ac:dyDescent="0.25">
      <c r="A130" s="1">
        <v>38625</v>
      </c>
      <c r="B130" s="2">
        <v>4.5</v>
      </c>
    </row>
    <row r="131" spans="1:2" x14ac:dyDescent="0.25">
      <c r="A131" s="1">
        <v>38656</v>
      </c>
      <c r="B131" s="2">
        <v>4.62</v>
      </c>
    </row>
    <row r="132" spans="1:2" x14ac:dyDescent="0.25">
      <c r="A132" s="1">
        <v>38686</v>
      </c>
      <c r="B132" s="2">
        <v>4.63</v>
      </c>
    </row>
    <row r="133" spans="1:2" x14ac:dyDescent="0.25">
      <c r="A133" s="1">
        <v>38717</v>
      </c>
      <c r="B133" s="2">
        <v>4.5999999999999996</v>
      </c>
    </row>
    <row r="134" spans="1:2" x14ac:dyDescent="0.25">
      <c r="A134" s="1">
        <v>38748</v>
      </c>
      <c r="B134" s="2">
        <v>4.4000000000000004</v>
      </c>
    </row>
    <row r="135" spans="1:2" x14ac:dyDescent="0.25">
      <c r="A135" s="1">
        <v>38776</v>
      </c>
      <c r="B135" s="2">
        <v>4.16</v>
      </c>
    </row>
    <row r="136" spans="1:2" x14ac:dyDescent="0.25">
      <c r="A136" s="1">
        <v>38807</v>
      </c>
      <c r="B136" s="2">
        <v>4.17</v>
      </c>
    </row>
    <row r="137" spans="1:2" x14ac:dyDescent="0.25">
      <c r="A137" s="1">
        <v>38837</v>
      </c>
      <c r="B137" s="2">
        <v>4.13</v>
      </c>
    </row>
    <row r="138" spans="1:2" x14ac:dyDescent="0.25">
      <c r="A138" s="1">
        <v>38868</v>
      </c>
      <c r="B138" s="2">
        <v>4.1500000000000004</v>
      </c>
    </row>
    <row r="139" spans="1:2" x14ac:dyDescent="0.25">
      <c r="A139" s="1">
        <v>38898</v>
      </c>
      <c r="B139" s="2">
        <v>4.21</v>
      </c>
    </row>
    <row r="140" spans="1:2" x14ac:dyDescent="0.25">
      <c r="A140" s="1">
        <v>38929</v>
      </c>
      <c r="B140" s="2">
        <v>4.18</v>
      </c>
    </row>
    <row r="141" spans="1:2" x14ac:dyDescent="0.25">
      <c r="A141" s="1">
        <v>38960</v>
      </c>
      <c r="B141" s="2">
        <v>4.1900000000000004</v>
      </c>
    </row>
    <row r="142" spans="1:2" x14ac:dyDescent="0.25">
      <c r="A142" s="1">
        <v>38990</v>
      </c>
      <c r="B142" s="2">
        <v>4.22</v>
      </c>
    </row>
    <row r="143" spans="1:2" x14ac:dyDescent="0.25">
      <c r="A143" s="1">
        <v>39021</v>
      </c>
      <c r="B143" s="2">
        <v>4.21</v>
      </c>
    </row>
    <row r="144" spans="1:2" x14ac:dyDescent="0.25">
      <c r="A144" s="1">
        <v>39051</v>
      </c>
      <c r="B144" s="2">
        <v>4.2</v>
      </c>
    </row>
    <row r="145" spans="1:2" x14ac:dyDescent="0.25">
      <c r="A145" s="1">
        <v>39082</v>
      </c>
      <c r="B145" s="2">
        <v>4.2</v>
      </c>
    </row>
    <row r="146" spans="1:2" x14ac:dyDescent="0.25">
      <c r="A146" s="1">
        <v>39113</v>
      </c>
      <c r="B146" s="2">
        <v>4.1900000000000004</v>
      </c>
    </row>
    <row r="147" spans="1:2" x14ac:dyDescent="0.25">
      <c r="A147" s="1">
        <v>39141</v>
      </c>
      <c r="B147" s="2">
        <v>4.22</v>
      </c>
    </row>
    <row r="148" spans="1:2" x14ac:dyDescent="0.25">
      <c r="A148" s="1">
        <v>39172</v>
      </c>
      <c r="B148" s="2">
        <v>4.24</v>
      </c>
    </row>
    <row r="149" spans="1:2" x14ac:dyDescent="0.25">
      <c r="A149" s="1">
        <v>39202</v>
      </c>
      <c r="B149" s="2">
        <v>4.4000000000000004</v>
      </c>
    </row>
    <row r="150" spans="1:2" x14ac:dyDescent="0.25">
      <c r="A150" s="1">
        <v>39233</v>
      </c>
      <c r="B150" s="2">
        <v>4.4400000000000004</v>
      </c>
    </row>
    <row r="151" spans="1:2" x14ac:dyDescent="0.25">
      <c r="A151" s="1">
        <v>39263</v>
      </c>
      <c r="B151" s="2">
        <v>4.71</v>
      </c>
    </row>
    <row r="152" spans="1:2" x14ac:dyDescent="0.25">
      <c r="A152" s="1">
        <v>39294</v>
      </c>
      <c r="B152" s="2">
        <v>4.8099999999999996</v>
      </c>
    </row>
    <row r="153" spans="1:2" x14ac:dyDescent="0.25">
      <c r="A153" s="1">
        <v>39325</v>
      </c>
      <c r="B153" s="2">
        <v>5.03</v>
      </c>
    </row>
    <row r="154" spans="1:2" x14ac:dyDescent="0.25">
      <c r="A154" s="1">
        <v>39355</v>
      </c>
      <c r="B154" s="2">
        <v>5.0999999999999996</v>
      </c>
    </row>
    <row r="155" spans="1:2" x14ac:dyDescent="0.25">
      <c r="A155" s="1">
        <v>39386</v>
      </c>
      <c r="B155" s="2">
        <v>5.21</v>
      </c>
    </row>
    <row r="156" spans="1:2" x14ac:dyDescent="0.25">
      <c r="A156" s="1">
        <v>39416</v>
      </c>
      <c r="B156" s="2">
        <v>5.56</v>
      </c>
    </row>
    <row r="157" spans="1:2" x14ac:dyDescent="0.25">
      <c r="A157" s="1">
        <v>39447</v>
      </c>
      <c r="B157" s="2">
        <v>5.7</v>
      </c>
    </row>
    <row r="158" spans="1:2" x14ac:dyDescent="0.25">
      <c r="A158" s="1">
        <v>39478</v>
      </c>
      <c r="B158" s="2">
        <v>5.65</v>
      </c>
    </row>
    <row r="159" spans="1:2" x14ac:dyDescent="0.25">
      <c r="A159" s="1">
        <v>39507</v>
      </c>
      <c r="B159" s="2">
        <v>5.94</v>
      </c>
    </row>
    <row r="160" spans="1:2" x14ac:dyDescent="0.25">
      <c r="A160" s="1">
        <v>39538</v>
      </c>
      <c r="B160" s="2">
        <v>6.15</v>
      </c>
    </row>
    <row r="161" spans="1:2" x14ac:dyDescent="0.25">
      <c r="A161" s="1">
        <v>39568</v>
      </c>
      <c r="B161" s="2">
        <v>6.34</v>
      </c>
    </row>
    <row r="162" spans="1:2" x14ac:dyDescent="0.25">
      <c r="A162" s="1">
        <v>39599</v>
      </c>
      <c r="B162" s="2">
        <v>6.48</v>
      </c>
    </row>
    <row r="163" spans="1:2" x14ac:dyDescent="0.25">
      <c r="A163" s="1">
        <v>39629</v>
      </c>
      <c r="B163" s="2">
        <v>6.65</v>
      </c>
    </row>
    <row r="164" spans="1:2" x14ac:dyDescent="0.25">
      <c r="A164" s="1">
        <v>39660</v>
      </c>
      <c r="B164" s="2">
        <v>6.56</v>
      </c>
    </row>
    <row r="165" spans="1:2" x14ac:dyDescent="0.25">
      <c r="A165" s="1">
        <v>39691</v>
      </c>
      <c r="B165" s="2">
        <v>6.5</v>
      </c>
    </row>
    <row r="166" spans="1:2" x14ac:dyDescent="0.25">
      <c r="A166" s="1">
        <v>39721</v>
      </c>
      <c r="B166" s="2">
        <v>6.63</v>
      </c>
    </row>
    <row r="167" spans="1:2" x14ac:dyDescent="0.25">
      <c r="A167" s="1">
        <v>39752</v>
      </c>
      <c r="B167" s="2">
        <v>6.85</v>
      </c>
    </row>
    <row r="168" spans="1:2" x14ac:dyDescent="0.25">
      <c r="A168" s="1">
        <v>39782</v>
      </c>
      <c r="B168" s="2">
        <v>6.56</v>
      </c>
    </row>
    <row r="169" spans="1:2" x14ac:dyDescent="0.25">
      <c r="A169" s="1">
        <v>39813</v>
      </c>
      <c r="B169" s="2">
        <v>5.88</v>
      </c>
    </row>
    <row r="170" spans="1:2" x14ac:dyDescent="0.25">
      <c r="A170" s="1">
        <v>39844</v>
      </c>
      <c r="B170" s="2">
        <v>4.8600000000000003</v>
      </c>
    </row>
    <row r="171" spans="1:2" x14ac:dyDescent="0.25">
      <c r="A171" s="1">
        <v>39872</v>
      </c>
      <c r="B171" s="2">
        <v>4.51</v>
      </c>
    </row>
    <row r="172" spans="1:2" x14ac:dyDescent="0.25">
      <c r="A172" s="1">
        <v>39903</v>
      </c>
      <c r="B172" s="2">
        <v>4.17</v>
      </c>
    </row>
    <row r="173" spans="1:2" x14ac:dyDescent="0.25">
      <c r="A173" s="1">
        <v>39933</v>
      </c>
      <c r="B173" s="2">
        <v>4.3</v>
      </c>
    </row>
    <row r="174" spans="1:2" x14ac:dyDescent="0.25">
      <c r="A174" s="1">
        <v>39964</v>
      </c>
      <c r="B174" s="2">
        <v>4.62</v>
      </c>
    </row>
    <row r="175" spans="1:2" x14ac:dyDescent="0.25">
      <c r="A175" s="1">
        <v>39994</v>
      </c>
      <c r="B175" s="2">
        <v>4.4400000000000004</v>
      </c>
    </row>
    <row r="176" spans="1:2" x14ac:dyDescent="0.25">
      <c r="A176" s="1">
        <v>40025</v>
      </c>
      <c r="B176" s="2">
        <v>4.17</v>
      </c>
    </row>
    <row r="177" spans="1:2" x14ac:dyDescent="0.25">
      <c r="A177" s="1">
        <v>40056</v>
      </c>
      <c r="B177" s="2">
        <v>4.18</v>
      </c>
    </row>
    <row r="178" spans="1:2" x14ac:dyDescent="0.25">
      <c r="A178" s="1">
        <v>40086</v>
      </c>
      <c r="B178" s="2">
        <v>4.18</v>
      </c>
    </row>
    <row r="179" spans="1:2" x14ac:dyDescent="0.25">
      <c r="A179" s="1">
        <v>40117</v>
      </c>
      <c r="B179" s="2">
        <v>4.18</v>
      </c>
    </row>
    <row r="180" spans="1:2" x14ac:dyDescent="0.25">
      <c r="A180" s="1">
        <v>40147</v>
      </c>
      <c r="B180" s="2">
        <v>4.1900000000000004</v>
      </c>
    </row>
    <row r="181" spans="1:2" x14ac:dyDescent="0.25">
      <c r="A181" s="1">
        <v>40178</v>
      </c>
      <c r="B181" s="2">
        <v>4.2699999999999996</v>
      </c>
    </row>
    <row r="182" spans="1:2" x14ac:dyDescent="0.25">
      <c r="A182" s="1">
        <v>40209</v>
      </c>
      <c r="B182" s="2">
        <v>4.1900000000000004</v>
      </c>
    </row>
    <row r="183" spans="1:2" x14ac:dyDescent="0.25">
      <c r="A183" s="1">
        <v>40237</v>
      </c>
      <c r="B183" s="2">
        <v>4.1500000000000004</v>
      </c>
    </row>
    <row r="184" spans="1:2" x14ac:dyDescent="0.25">
      <c r="A184" s="1">
        <v>40268</v>
      </c>
      <c r="B184" s="2">
        <v>4.0999999999999996</v>
      </c>
    </row>
    <row r="185" spans="1:2" x14ac:dyDescent="0.25">
      <c r="A185" s="1">
        <v>40298</v>
      </c>
      <c r="B185" s="2">
        <v>3.86</v>
      </c>
    </row>
    <row r="186" spans="1:2" x14ac:dyDescent="0.25">
      <c r="A186" s="1">
        <v>40329</v>
      </c>
      <c r="B186" s="2">
        <v>3.86</v>
      </c>
    </row>
    <row r="187" spans="1:2" x14ac:dyDescent="0.25">
      <c r="A187" s="1">
        <v>40359</v>
      </c>
      <c r="B187" s="2">
        <v>3.87</v>
      </c>
    </row>
    <row r="188" spans="1:2" x14ac:dyDescent="0.25">
      <c r="A188" s="1">
        <v>40390</v>
      </c>
      <c r="B188" s="2">
        <v>3.82</v>
      </c>
    </row>
    <row r="189" spans="1:2" x14ac:dyDescent="0.25">
      <c r="A189" s="1">
        <v>40421</v>
      </c>
      <c r="B189" s="2">
        <v>3.81</v>
      </c>
    </row>
    <row r="190" spans="1:2" x14ac:dyDescent="0.25">
      <c r="A190" s="1">
        <v>40451</v>
      </c>
      <c r="B190" s="2">
        <v>3.84</v>
      </c>
    </row>
    <row r="191" spans="1:2" x14ac:dyDescent="0.25">
      <c r="A191" s="1">
        <v>40482</v>
      </c>
      <c r="B191" s="2">
        <v>3.85</v>
      </c>
    </row>
    <row r="192" spans="1:2" x14ac:dyDescent="0.25">
      <c r="A192" s="1">
        <v>40512</v>
      </c>
      <c r="B192" s="2">
        <v>3.88</v>
      </c>
    </row>
    <row r="193" spans="1:2" x14ac:dyDescent="0.25">
      <c r="A193" s="1">
        <v>40543</v>
      </c>
      <c r="B193" s="2">
        <v>3.95</v>
      </c>
    </row>
    <row r="194" spans="1:2" x14ac:dyDescent="0.25">
      <c r="A194" s="1">
        <v>40574</v>
      </c>
      <c r="B194" s="2">
        <v>4.09</v>
      </c>
    </row>
    <row r="195" spans="1:2" x14ac:dyDescent="0.25">
      <c r="A195" s="1">
        <v>40602</v>
      </c>
      <c r="B195" s="2">
        <v>4.1500000000000004</v>
      </c>
    </row>
    <row r="196" spans="1:2" x14ac:dyDescent="0.25">
      <c r="A196" s="1">
        <v>40633</v>
      </c>
      <c r="B196" s="2">
        <v>4.1900000000000004</v>
      </c>
    </row>
    <row r="197" spans="1:2" x14ac:dyDescent="0.25">
      <c r="A197" s="1">
        <v>40663</v>
      </c>
      <c r="B197" s="2">
        <v>4.3</v>
      </c>
    </row>
    <row r="198" spans="1:2" x14ac:dyDescent="0.25">
      <c r="A198" s="1">
        <v>40694</v>
      </c>
      <c r="B198" s="2">
        <v>4.45</v>
      </c>
    </row>
    <row r="199" spans="1:2" x14ac:dyDescent="0.25">
      <c r="A199" s="1">
        <v>40724</v>
      </c>
      <c r="B199" s="2">
        <v>4.6900000000000004</v>
      </c>
    </row>
    <row r="200" spans="1:2" x14ac:dyDescent="0.25">
      <c r="A200" s="1">
        <v>40755</v>
      </c>
      <c r="B200" s="2">
        <v>4.71</v>
      </c>
    </row>
    <row r="201" spans="1:2" x14ac:dyDescent="0.25">
      <c r="A201" s="1">
        <v>40786</v>
      </c>
      <c r="B201" s="2">
        <v>4.72</v>
      </c>
    </row>
    <row r="202" spans="1:2" x14ac:dyDescent="0.25">
      <c r="A202" s="1">
        <v>40816</v>
      </c>
      <c r="B202" s="2">
        <v>4.76</v>
      </c>
    </row>
    <row r="203" spans="1:2" x14ac:dyDescent="0.25">
      <c r="A203" s="1">
        <v>40847</v>
      </c>
      <c r="B203" s="2">
        <v>4.91</v>
      </c>
    </row>
    <row r="204" spans="1:2" x14ac:dyDescent="0.25">
      <c r="A204" s="1">
        <v>40877</v>
      </c>
      <c r="B204" s="2">
        <v>4.97</v>
      </c>
    </row>
    <row r="205" spans="1:2" x14ac:dyDescent="0.25">
      <c r="A205" s="1">
        <v>40908</v>
      </c>
      <c r="B205" s="2">
        <v>4.99</v>
      </c>
    </row>
    <row r="206" spans="1:2" x14ac:dyDescent="0.25">
      <c r="A206" s="1">
        <v>40939</v>
      </c>
      <c r="B206" s="2">
        <v>4.99</v>
      </c>
    </row>
    <row r="207" spans="1:2" x14ac:dyDescent="0.25">
      <c r="A207" s="1">
        <v>40968</v>
      </c>
      <c r="B207" s="2">
        <v>4.96</v>
      </c>
    </row>
    <row r="208" spans="1:2" x14ac:dyDescent="0.25">
      <c r="A208" s="1">
        <v>40999</v>
      </c>
      <c r="B208" s="2">
        <v>4.9400000000000004</v>
      </c>
    </row>
    <row r="209" spans="1:2" x14ac:dyDescent="0.25">
      <c r="A209" s="1">
        <v>41029</v>
      </c>
      <c r="B209" s="2">
        <v>4.95</v>
      </c>
    </row>
    <row r="210" spans="1:2" x14ac:dyDescent="0.25">
      <c r="A210" s="1">
        <v>41060</v>
      </c>
      <c r="B210" s="2">
        <v>5.1100000000000003</v>
      </c>
    </row>
    <row r="211" spans="1:2" x14ac:dyDescent="0.25">
      <c r="A211" s="1">
        <v>41090</v>
      </c>
      <c r="B211" s="2">
        <v>5.13</v>
      </c>
    </row>
    <row r="212" spans="1:2" x14ac:dyDescent="0.25">
      <c r="A212" s="1">
        <v>41121</v>
      </c>
      <c r="B212" s="2">
        <v>5.1100000000000003</v>
      </c>
    </row>
    <row r="213" spans="1:2" x14ac:dyDescent="0.25">
      <c r="A213" s="1">
        <v>41152</v>
      </c>
      <c r="B213" s="2">
        <v>4.99</v>
      </c>
    </row>
    <row r="214" spans="1:2" x14ac:dyDescent="0.25">
      <c r="A214" s="1">
        <v>41182</v>
      </c>
      <c r="B214" s="2">
        <v>4.92</v>
      </c>
    </row>
    <row r="215" spans="1:2" x14ac:dyDescent="0.25">
      <c r="A215" s="1">
        <v>41213</v>
      </c>
      <c r="B215" s="2">
        <v>4.7300000000000004</v>
      </c>
    </row>
    <row r="216" spans="1:2" x14ac:dyDescent="0.25">
      <c r="A216" s="1">
        <v>41243</v>
      </c>
      <c r="B216" s="2">
        <v>4.49</v>
      </c>
    </row>
    <row r="217" spans="1:2" x14ac:dyDescent="0.25">
      <c r="A217" s="1">
        <v>41274</v>
      </c>
      <c r="B217" s="2">
        <v>4.1100000000000003</v>
      </c>
    </row>
    <row r="218" spans="1:2" x14ac:dyDescent="0.25">
      <c r="A218" s="1">
        <v>41305</v>
      </c>
      <c r="B218" s="2">
        <v>3.95</v>
      </c>
    </row>
    <row r="219" spans="1:2" x14ac:dyDescent="0.25">
      <c r="A219" s="1">
        <v>41333</v>
      </c>
      <c r="B219" s="2">
        <v>3.73</v>
      </c>
    </row>
    <row r="220" spans="1:2" x14ac:dyDescent="0.25">
      <c r="A220" s="1">
        <v>41364</v>
      </c>
      <c r="B220" s="2">
        <v>3.39</v>
      </c>
    </row>
    <row r="221" spans="1:2" x14ac:dyDescent="0.25">
      <c r="A221" s="1">
        <v>41394</v>
      </c>
      <c r="B221" s="2">
        <v>3.08</v>
      </c>
    </row>
    <row r="222" spans="1:2" x14ac:dyDescent="0.25">
      <c r="A222" s="1">
        <v>41425</v>
      </c>
      <c r="B222" s="2">
        <v>2.74</v>
      </c>
    </row>
    <row r="223" spans="1:2" x14ac:dyDescent="0.25">
      <c r="A223" s="1">
        <v>41455</v>
      </c>
      <c r="B223" s="2">
        <v>2.73</v>
      </c>
    </row>
    <row r="224" spans="1:2" x14ac:dyDescent="0.25">
      <c r="A224" s="1">
        <v>41486</v>
      </c>
      <c r="B224" s="2">
        <v>2.7</v>
      </c>
    </row>
    <row r="225" spans="1:2" x14ac:dyDescent="0.25">
      <c r="A225" s="1">
        <v>41517</v>
      </c>
      <c r="B225" s="2">
        <v>2.7</v>
      </c>
    </row>
    <row r="226" spans="1:2" x14ac:dyDescent="0.25">
      <c r="A226" s="1">
        <v>41547</v>
      </c>
      <c r="B226" s="2">
        <v>2.67</v>
      </c>
    </row>
    <row r="227" spans="1:2" x14ac:dyDescent="0.25">
      <c r="A227" s="1">
        <v>41578</v>
      </c>
      <c r="B227" s="2">
        <v>2.66</v>
      </c>
    </row>
    <row r="228" spans="1:2" x14ac:dyDescent="0.25">
      <c r="A228" s="1">
        <v>41608</v>
      </c>
      <c r="B228" s="2">
        <v>2.65</v>
      </c>
    </row>
    <row r="229" spans="1:2" x14ac:dyDescent="0.25">
      <c r="A229" s="1">
        <v>41639</v>
      </c>
      <c r="B229" s="2">
        <v>2.71</v>
      </c>
    </row>
    <row r="230" spans="1:2" x14ac:dyDescent="0.25">
      <c r="A230" s="1">
        <v>41670</v>
      </c>
      <c r="B230" s="2">
        <v>2.71</v>
      </c>
    </row>
    <row r="231" spans="1:2" x14ac:dyDescent="0.25">
      <c r="A231" s="1">
        <v>41698</v>
      </c>
      <c r="B231" s="2">
        <v>2.71</v>
      </c>
    </row>
    <row r="232" spans="1:2" x14ac:dyDescent="0.25">
      <c r="A232" s="1">
        <v>41729</v>
      </c>
      <c r="B232" s="2">
        <v>2.71</v>
      </c>
    </row>
    <row r="233" spans="1:2" x14ac:dyDescent="0.25">
      <c r="A233" s="1">
        <v>41759</v>
      </c>
      <c r="B233" s="2">
        <v>2.72</v>
      </c>
    </row>
    <row r="234" spans="1:2" x14ac:dyDescent="0.25">
      <c r="A234" s="1">
        <v>41790</v>
      </c>
      <c r="B234" s="2">
        <v>2.72</v>
      </c>
    </row>
    <row r="235" spans="1:2" x14ac:dyDescent="0.25">
      <c r="A235" s="1">
        <v>41820</v>
      </c>
      <c r="B235" s="2">
        <v>2.68</v>
      </c>
    </row>
    <row r="236" spans="1:2" x14ac:dyDescent="0.25">
      <c r="A236" s="1">
        <v>41851</v>
      </c>
      <c r="B236" s="2">
        <v>2.67</v>
      </c>
    </row>
    <row r="237" spans="1:2" x14ac:dyDescent="0.25">
      <c r="A237" s="1">
        <v>41882</v>
      </c>
      <c r="B237" s="2">
        <v>2.59</v>
      </c>
    </row>
    <row r="238" spans="1:2" x14ac:dyDescent="0.25">
      <c r="A238" s="1">
        <v>41912</v>
      </c>
      <c r="B238" s="2">
        <v>2.2799999999999998</v>
      </c>
    </row>
    <row r="239" spans="1:2" x14ac:dyDescent="0.25">
      <c r="A239" s="1">
        <v>41943</v>
      </c>
      <c r="B239" s="2">
        <v>1.96</v>
      </c>
    </row>
    <row r="240" spans="1:2" x14ac:dyDescent="0.25">
      <c r="A240" s="1">
        <v>41973</v>
      </c>
      <c r="B240" s="2">
        <v>2.06</v>
      </c>
    </row>
    <row r="241" spans="1:2" x14ac:dyDescent="0.25">
      <c r="A241" s="1">
        <v>42004</v>
      </c>
      <c r="B241" s="2">
        <v>2.06</v>
      </c>
    </row>
    <row r="242" spans="1:2" x14ac:dyDescent="0.25">
      <c r="A242" s="1">
        <v>42035</v>
      </c>
      <c r="B242" s="2" t="s">
        <v>348</v>
      </c>
    </row>
    <row r="243" spans="1:2" x14ac:dyDescent="0.25">
      <c r="A243" s="1">
        <v>42063</v>
      </c>
      <c r="B243" s="2">
        <v>1.81</v>
      </c>
    </row>
    <row r="244" spans="1:2" x14ac:dyDescent="0.25">
      <c r="A244" s="1">
        <v>42094</v>
      </c>
      <c r="B244" s="2">
        <v>1.65</v>
      </c>
    </row>
    <row r="245" spans="1:2" x14ac:dyDescent="0.25">
      <c r="A245" s="1">
        <v>42124</v>
      </c>
      <c r="B245" s="2">
        <v>1.65</v>
      </c>
    </row>
    <row r="246" spans="1:2" x14ac:dyDescent="0.25">
      <c r="A246" s="1">
        <v>42155</v>
      </c>
      <c r="B246" s="2">
        <v>1.68</v>
      </c>
    </row>
    <row r="247" spans="1:2" x14ac:dyDescent="0.25">
      <c r="A247" s="1">
        <v>42185</v>
      </c>
      <c r="B247" s="2">
        <v>1.72</v>
      </c>
    </row>
    <row r="248" spans="1:2" x14ac:dyDescent="0.25">
      <c r="A248" s="1">
        <v>42216</v>
      </c>
      <c r="B248" s="2">
        <v>1.72</v>
      </c>
    </row>
    <row r="249" spans="1:2" x14ac:dyDescent="0.25">
      <c r="A249" s="1">
        <v>42247</v>
      </c>
      <c r="B249" s="2">
        <v>1.72</v>
      </c>
    </row>
    <row r="250" spans="1:2" x14ac:dyDescent="0.25">
      <c r="A250" s="1">
        <v>42277</v>
      </c>
      <c r="B250" s="2">
        <v>1.73</v>
      </c>
    </row>
    <row r="251" spans="1:2" x14ac:dyDescent="0.25">
      <c r="A251" s="1">
        <v>42308</v>
      </c>
      <c r="B251" s="2">
        <v>1.73</v>
      </c>
    </row>
    <row r="252" spans="1:2" x14ac:dyDescent="0.25">
      <c r="A252" s="1">
        <v>42338</v>
      </c>
      <c r="B252" s="2">
        <v>1.73</v>
      </c>
    </row>
    <row r="253" spans="1:2" x14ac:dyDescent="0.25">
      <c r="A253" s="1">
        <v>42369</v>
      </c>
      <c r="B253" s="2">
        <v>1.72</v>
      </c>
    </row>
    <row r="254" spans="1:2" x14ac:dyDescent="0.25">
      <c r="A254" s="1">
        <v>42400</v>
      </c>
      <c r="B254" s="2">
        <v>1.7</v>
      </c>
    </row>
    <row r="255" spans="1:2" x14ac:dyDescent="0.25">
      <c r="A255" s="1">
        <v>42429</v>
      </c>
      <c r="B255" s="2">
        <v>1.68</v>
      </c>
    </row>
    <row r="256" spans="1:2" x14ac:dyDescent="0.25">
      <c r="A256" s="1">
        <v>42460</v>
      </c>
      <c r="B256" s="2">
        <v>1.67</v>
      </c>
    </row>
    <row r="257" spans="1:2" x14ac:dyDescent="0.25">
      <c r="A257" s="1">
        <v>42490</v>
      </c>
      <c r="B257" s="2">
        <v>1.67</v>
      </c>
    </row>
    <row r="258" spans="1:2" x14ac:dyDescent="0.25">
      <c r="A258" s="1">
        <v>42521</v>
      </c>
      <c r="B258" s="2">
        <v>1.68</v>
      </c>
    </row>
    <row r="259" spans="1:2" x14ac:dyDescent="0.25">
      <c r="A259" s="1">
        <v>42551</v>
      </c>
      <c r="B259" s="2">
        <v>1.71</v>
      </c>
    </row>
    <row r="260" spans="1:2" x14ac:dyDescent="0.25">
      <c r="A260" s="1">
        <v>42582</v>
      </c>
      <c r="B260" s="2">
        <v>1.71</v>
      </c>
    </row>
    <row r="261" spans="1:2" x14ac:dyDescent="0.25">
      <c r="A261" s="1">
        <v>42613</v>
      </c>
      <c r="B261" s="2">
        <v>1.71</v>
      </c>
    </row>
    <row r="262" spans="1:2" x14ac:dyDescent="0.25">
      <c r="A262" s="1">
        <v>42643</v>
      </c>
      <c r="B262" s="2">
        <v>1.71</v>
      </c>
    </row>
    <row r="263" spans="1:2" x14ac:dyDescent="0.25">
      <c r="A263" s="1">
        <v>42674</v>
      </c>
      <c r="B263" s="2">
        <v>1.72</v>
      </c>
    </row>
    <row r="264" spans="1:2" x14ac:dyDescent="0.25">
      <c r="A264" s="1">
        <v>42704</v>
      </c>
      <c r="B264" s="2">
        <v>1.73</v>
      </c>
    </row>
    <row r="265" spans="1:2" x14ac:dyDescent="0.25">
      <c r="A265" s="1">
        <v>42735</v>
      </c>
      <c r="B265" s="2">
        <v>1.73</v>
      </c>
    </row>
    <row r="266" spans="1:2" x14ac:dyDescent="0.25">
      <c r="A266" s="1">
        <v>42766</v>
      </c>
      <c r="B266" s="2">
        <v>1.73</v>
      </c>
    </row>
    <row r="267" spans="1:2" x14ac:dyDescent="0.25">
      <c r="A267" s="1">
        <v>42794</v>
      </c>
      <c r="B267" s="2">
        <v>1.73</v>
      </c>
    </row>
    <row r="268" spans="1:2" x14ac:dyDescent="0.25">
      <c r="A268" s="1">
        <v>42825</v>
      </c>
      <c r="B268" s="2">
        <v>1.73</v>
      </c>
    </row>
    <row r="269" spans="1:2" x14ac:dyDescent="0.25">
      <c r="A269" s="1">
        <v>42855</v>
      </c>
      <c r="B269" s="2">
        <v>1.73</v>
      </c>
    </row>
    <row r="270" spans="1:2" x14ac:dyDescent="0.25">
      <c r="A270" s="1">
        <v>42886</v>
      </c>
      <c r="B270" s="2">
        <v>1.73</v>
      </c>
    </row>
    <row r="271" spans="1:2" x14ac:dyDescent="0.25">
      <c r="A271" s="1">
        <v>42916</v>
      </c>
      <c r="B271" s="2">
        <v>1.73</v>
      </c>
    </row>
    <row r="272" spans="1:2" x14ac:dyDescent="0.25">
      <c r="A272" s="1">
        <v>42947</v>
      </c>
      <c r="B272" s="2">
        <v>1.73</v>
      </c>
    </row>
    <row r="273" spans="1:2" x14ac:dyDescent="0.25">
      <c r="A273" s="1">
        <v>42978</v>
      </c>
      <c r="B273" s="2">
        <v>1.73</v>
      </c>
    </row>
    <row r="274" spans="1:2" x14ac:dyDescent="0.25">
      <c r="A274" s="1">
        <v>43008</v>
      </c>
      <c r="B274" s="2">
        <v>1.73</v>
      </c>
    </row>
    <row r="275" spans="1:2" x14ac:dyDescent="0.25">
      <c r="A275" s="1">
        <v>43039</v>
      </c>
      <c r="B275" s="2">
        <v>1.73</v>
      </c>
    </row>
    <row r="276" spans="1:2" x14ac:dyDescent="0.25">
      <c r="A276" s="1">
        <v>43069</v>
      </c>
      <c r="B276" s="2">
        <v>1.73</v>
      </c>
    </row>
    <row r="277" spans="1:2" x14ac:dyDescent="0.25">
      <c r="A277" s="1">
        <v>43100</v>
      </c>
      <c r="B277" s="2">
        <v>1.72</v>
      </c>
    </row>
    <row r="278" spans="1:2" x14ac:dyDescent="0.25">
      <c r="A278" s="1">
        <v>43131</v>
      </c>
      <c r="B278" s="2">
        <v>1.72</v>
      </c>
    </row>
    <row r="279" spans="1:2" x14ac:dyDescent="0.25">
      <c r="A279" s="1">
        <v>43159</v>
      </c>
      <c r="B279" s="2">
        <v>1.72</v>
      </c>
    </row>
    <row r="280" spans="1:2" x14ac:dyDescent="0.25">
      <c r="A280" s="1">
        <v>43190</v>
      </c>
      <c r="B280" s="2">
        <v>1.7</v>
      </c>
    </row>
    <row r="281" spans="1:2" x14ac:dyDescent="0.25">
      <c r="A281" s="1">
        <v>43220</v>
      </c>
      <c r="B281" s="2">
        <v>1.7</v>
      </c>
    </row>
    <row r="282" spans="1:2" x14ac:dyDescent="0.25">
      <c r="A282" s="1">
        <v>43251</v>
      </c>
      <c r="B282" s="2">
        <v>1.7</v>
      </c>
    </row>
    <row r="283" spans="1:2" x14ac:dyDescent="0.25">
      <c r="A283" s="1">
        <v>43281</v>
      </c>
      <c r="B283" s="2">
        <v>1.7</v>
      </c>
    </row>
    <row r="284" spans="1:2" x14ac:dyDescent="0.25">
      <c r="A284" s="1">
        <v>43312</v>
      </c>
      <c r="B284" s="2">
        <v>1.7</v>
      </c>
    </row>
    <row r="285" spans="1:2" x14ac:dyDescent="0.25">
      <c r="A285" s="1">
        <v>43343</v>
      </c>
      <c r="B285" s="2">
        <v>1.71</v>
      </c>
    </row>
    <row r="286" spans="1:2" x14ac:dyDescent="0.25">
      <c r="A286" s="1">
        <v>43373</v>
      </c>
      <c r="B286" s="2">
        <v>1.72</v>
      </c>
    </row>
    <row r="287" spans="1:2" x14ac:dyDescent="0.25">
      <c r="A287" s="1">
        <v>43404</v>
      </c>
      <c r="B287" s="2">
        <v>1.72</v>
      </c>
    </row>
    <row r="288" spans="1:2" x14ac:dyDescent="0.25">
      <c r="A288" s="1">
        <v>43434</v>
      </c>
      <c r="B288" s="2">
        <v>1.72</v>
      </c>
    </row>
    <row r="289" spans="1:2" x14ac:dyDescent="0.25">
      <c r="A289" s="1">
        <v>43465</v>
      </c>
      <c r="B289" s="2">
        <v>1.72</v>
      </c>
    </row>
    <row r="290" spans="1:2" x14ac:dyDescent="0.25">
      <c r="A290" s="1">
        <v>43496</v>
      </c>
      <c r="B290" s="2">
        <v>1.72</v>
      </c>
    </row>
    <row r="291" spans="1:2" x14ac:dyDescent="0.25">
      <c r="A291" s="1">
        <v>43524</v>
      </c>
      <c r="B291" s="2">
        <v>1.72</v>
      </c>
    </row>
    <row r="292" spans="1:2" x14ac:dyDescent="0.25">
      <c r="A292" s="1">
        <v>43555</v>
      </c>
      <c r="B292" s="2">
        <v>1.72</v>
      </c>
    </row>
    <row r="293" spans="1:2" x14ac:dyDescent="0.25">
      <c r="A293" s="1">
        <v>43585</v>
      </c>
      <c r="B293" s="2">
        <v>1.72</v>
      </c>
    </row>
    <row r="294" spans="1:2" x14ac:dyDescent="0.25">
      <c r="A294" s="1">
        <v>43616</v>
      </c>
      <c r="B294" s="2">
        <v>1.72</v>
      </c>
    </row>
    <row r="295" spans="1:2" x14ac:dyDescent="0.25">
      <c r="A295" s="1">
        <v>43646</v>
      </c>
      <c r="B295" s="2">
        <v>1.72</v>
      </c>
    </row>
    <row r="296" spans="1:2" x14ac:dyDescent="0.25">
      <c r="A296" s="1">
        <v>43677</v>
      </c>
      <c r="B296" s="2">
        <v>1.72</v>
      </c>
    </row>
    <row r="297" spans="1:2" x14ac:dyDescent="0.25">
      <c r="A297" s="1">
        <v>43708</v>
      </c>
      <c r="B297" s="2">
        <v>1.72</v>
      </c>
    </row>
    <row r="298" spans="1:2" x14ac:dyDescent="0.25">
      <c r="A298" s="1">
        <v>43738</v>
      </c>
      <c r="B298" s="2">
        <v>1.72</v>
      </c>
    </row>
    <row r="299" spans="1:2" x14ac:dyDescent="0.25">
      <c r="A299" s="1">
        <v>43769</v>
      </c>
      <c r="B299" s="2">
        <v>1.71</v>
      </c>
    </row>
    <row r="300" spans="1:2" x14ac:dyDescent="0.25">
      <c r="A300" s="1">
        <v>43799</v>
      </c>
      <c r="B300" s="2">
        <v>1.71</v>
      </c>
    </row>
    <row r="301" spans="1:2" x14ac:dyDescent="0.25">
      <c r="A301" s="1">
        <v>43830</v>
      </c>
      <c r="B301" s="2">
        <v>1.71</v>
      </c>
    </row>
    <row r="302" spans="1:2" x14ac:dyDescent="0.25">
      <c r="A302" s="1">
        <v>43861</v>
      </c>
      <c r="B302" s="2">
        <v>1.71</v>
      </c>
    </row>
    <row r="303" spans="1:2" x14ac:dyDescent="0.25">
      <c r="A303" s="1">
        <v>43890</v>
      </c>
      <c r="B303" s="2">
        <v>1.71</v>
      </c>
    </row>
    <row r="304" spans="1:2" x14ac:dyDescent="0.25">
      <c r="A304" s="1">
        <v>43921</v>
      </c>
      <c r="B304" s="2">
        <v>1.17</v>
      </c>
    </row>
    <row r="305" spans="1:2" x14ac:dyDescent="0.25">
      <c r="A305" s="1">
        <v>43951</v>
      </c>
      <c r="B305" s="2">
        <v>0.68</v>
      </c>
    </row>
    <row r="306" spans="1:2" x14ac:dyDescent="0.25">
      <c r="A306" s="1">
        <v>43982</v>
      </c>
      <c r="B306" s="2">
        <v>0.28000000000000003</v>
      </c>
    </row>
    <row r="307" spans="1:2" x14ac:dyDescent="0.25">
      <c r="A307" s="1">
        <v>44012</v>
      </c>
      <c r="B307" s="2">
        <v>0.26</v>
      </c>
    </row>
    <row r="308" spans="1:2" x14ac:dyDescent="0.25">
      <c r="A308" s="1">
        <v>44043</v>
      </c>
      <c r="B308" s="2">
        <v>0.23</v>
      </c>
    </row>
    <row r="309" spans="1:2" x14ac:dyDescent="0.25">
      <c r="A309" s="1">
        <v>44074</v>
      </c>
      <c r="B309" s="2">
        <v>0.23</v>
      </c>
    </row>
    <row r="310" spans="1:2" x14ac:dyDescent="0.25">
      <c r="A310" s="1">
        <v>44104</v>
      </c>
      <c r="B310" s="2">
        <v>0.22</v>
      </c>
    </row>
    <row r="311" spans="1:2" x14ac:dyDescent="0.25">
      <c r="A311" s="1">
        <v>44135</v>
      </c>
      <c r="B311" s="2">
        <v>0.22</v>
      </c>
    </row>
    <row r="312" spans="1:2" x14ac:dyDescent="0.25">
      <c r="A312" s="1">
        <v>44165</v>
      </c>
      <c r="B312" s="2">
        <v>0.22</v>
      </c>
    </row>
    <row r="313" spans="1:2" x14ac:dyDescent="0.25">
      <c r="A313" s="1">
        <v>44196</v>
      </c>
      <c r="B313" s="2">
        <v>0.21</v>
      </c>
    </row>
    <row r="314" spans="1:2" x14ac:dyDescent="0.25">
      <c r="A314" s="1">
        <v>44227</v>
      </c>
      <c r="B314" s="2">
        <v>0.21</v>
      </c>
    </row>
    <row r="315" spans="1:2" x14ac:dyDescent="0.25">
      <c r="A315" s="1">
        <v>44255</v>
      </c>
      <c r="B315" s="2">
        <v>0.21</v>
      </c>
    </row>
    <row r="316" spans="1:2" x14ac:dyDescent="0.25">
      <c r="A316" s="1">
        <v>44286</v>
      </c>
      <c r="B316" s="2">
        <v>0.21</v>
      </c>
    </row>
    <row r="317" spans="1:2" x14ac:dyDescent="0.25">
      <c r="A317" s="1">
        <v>44316</v>
      </c>
      <c r="B317" s="2">
        <v>0.21</v>
      </c>
    </row>
    <row r="318" spans="1:2" x14ac:dyDescent="0.25">
      <c r="A318" s="1">
        <v>44347</v>
      </c>
      <c r="B318" s="2">
        <v>0.21</v>
      </c>
    </row>
    <row r="319" spans="1:2" x14ac:dyDescent="0.25">
      <c r="A319" s="1">
        <v>44377</v>
      </c>
      <c r="B319" s="2">
        <v>0.21</v>
      </c>
    </row>
    <row r="320" spans="1:2" x14ac:dyDescent="0.25">
      <c r="A320" s="1">
        <v>44408</v>
      </c>
      <c r="B320" s="2">
        <v>0.21</v>
      </c>
    </row>
    <row r="321" spans="1:2" x14ac:dyDescent="0.25">
      <c r="A321" s="1">
        <v>44439</v>
      </c>
      <c r="B321" s="2">
        <v>0.23</v>
      </c>
    </row>
    <row r="322" spans="1:2" x14ac:dyDescent="0.25">
      <c r="A322" s="1">
        <v>44469</v>
      </c>
      <c r="B322" s="2">
        <v>0.23</v>
      </c>
    </row>
    <row r="323" spans="1:2" x14ac:dyDescent="0.25">
      <c r="A323" s="1">
        <v>44500</v>
      </c>
      <c r="B323" s="2">
        <v>0.74</v>
      </c>
    </row>
    <row r="324" spans="1:2" x14ac:dyDescent="0.25">
      <c r="A324" s="1">
        <v>44530</v>
      </c>
      <c r="B324" s="2">
        <v>2.06</v>
      </c>
    </row>
    <row r="325" spans="1:2" x14ac:dyDescent="0.25">
      <c r="A325" s="1">
        <v>44561</v>
      </c>
      <c r="B325" s="2">
        <v>2.54</v>
      </c>
    </row>
    <row r="326" spans="1:2" x14ac:dyDescent="0.25">
      <c r="A326" s="1">
        <v>44592</v>
      </c>
      <c r="B326" s="2">
        <v>3.02</v>
      </c>
    </row>
    <row r="327" spans="1:2" x14ac:dyDescent="0.25">
      <c r="A327" s="1">
        <v>44620</v>
      </c>
      <c r="B327" s="2">
        <v>3.65</v>
      </c>
    </row>
    <row r="328" spans="1:2" x14ac:dyDescent="0.25">
      <c r="A328" s="1">
        <v>44651</v>
      </c>
      <c r="B328" s="2">
        <v>4.7699999999999996</v>
      </c>
    </row>
    <row r="329" spans="1:2" x14ac:dyDescent="0.25">
      <c r="A329" s="1">
        <v>44681</v>
      </c>
      <c r="B329" s="2">
        <v>6.05</v>
      </c>
    </row>
    <row r="330" spans="1:2" x14ac:dyDescent="0.25">
      <c r="A330" s="1">
        <v>44712</v>
      </c>
      <c r="B330" s="2">
        <v>6.59</v>
      </c>
    </row>
    <row r="331" spans="1:2" x14ac:dyDescent="0.25">
      <c r="A331" s="1">
        <v>44742</v>
      </c>
      <c r="B331" s="2">
        <v>7.05</v>
      </c>
    </row>
    <row r="332" spans="1:2" x14ac:dyDescent="0.25">
      <c r="A332" s="1">
        <v>44773</v>
      </c>
      <c r="B332" s="2">
        <v>7.01</v>
      </c>
    </row>
    <row r="333" spans="1:2" x14ac:dyDescent="0.25">
      <c r="A333" s="1">
        <v>44804</v>
      </c>
      <c r="B333" s="2">
        <v>7.11</v>
      </c>
    </row>
    <row r="334" spans="1:2" x14ac:dyDescent="0.25">
      <c r="A334" s="1">
        <v>44834</v>
      </c>
      <c r="B334" s="2">
        <v>7.21</v>
      </c>
    </row>
    <row r="335" spans="1:2" x14ac:dyDescent="0.25">
      <c r="A335" s="1">
        <v>44865</v>
      </c>
      <c r="B335" s="2">
        <v>7.51</v>
      </c>
    </row>
    <row r="336" spans="1:2" x14ac:dyDescent="0.25">
      <c r="A336" s="1">
        <v>44895</v>
      </c>
      <c r="B336" s="2">
        <v>7.28</v>
      </c>
    </row>
    <row r="337" spans="1:13" x14ac:dyDescent="0.25">
      <c r="A337" s="1">
        <v>44926</v>
      </c>
      <c r="B337" s="2">
        <v>7.02</v>
      </c>
    </row>
    <row r="338" spans="1:13" x14ac:dyDescent="0.25">
      <c r="A338" s="1">
        <v>44957</v>
      </c>
      <c r="B338" s="2">
        <v>6.95</v>
      </c>
    </row>
    <row r="339" spans="1:13" x14ac:dyDescent="0.25">
      <c r="A339" s="1">
        <v>44985</v>
      </c>
      <c r="B339" s="2">
        <v>6.94</v>
      </c>
    </row>
    <row r="340" spans="1:13" x14ac:dyDescent="0.25">
      <c r="A340" s="1">
        <v>45016</v>
      </c>
      <c r="B340" s="2">
        <v>6.89</v>
      </c>
    </row>
    <row r="341" spans="1:13" x14ac:dyDescent="0.25">
      <c r="A341" s="1">
        <v>45046</v>
      </c>
      <c r="B341" s="2">
        <v>6.9</v>
      </c>
    </row>
    <row r="342" spans="1:13" x14ac:dyDescent="0.25">
      <c r="A342" s="1">
        <v>45077</v>
      </c>
      <c r="B342" s="2">
        <v>6.9</v>
      </c>
    </row>
    <row r="343" spans="1:13" x14ac:dyDescent="0.25">
      <c r="A343" s="1">
        <v>45107</v>
      </c>
      <c r="B343" s="2">
        <v>6.9</v>
      </c>
    </row>
    <row r="345" spans="1:13" x14ac:dyDescent="0.25">
      <c r="D345">
        <v>10</v>
      </c>
      <c r="E345">
        <v>15</v>
      </c>
      <c r="F345">
        <v>20</v>
      </c>
      <c r="G345" t="s">
        <v>356</v>
      </c>
      <c r="H345" t="s">
        <v>359</v>
      </c>
    </row>
    <row r="346" spans="1:13" x14ac:dyDescent="0.25">
      <c r="C346" t="s">
        <v>349</v>
      </c>
      <c r="D346" s="3">
        <f>AVERAGE(B224:B343)</f>
        <v>2.3301680672268916</v>
      </c>
      <c r="E346" s="3">
        <f>AVERAGE(B164:B343)</f>
        <v>3.0642458100558683</v>
      </c>
      <c r="F346" s="3">
        <f>AVERAGE(B104:B343)</f>
        <v>3.5905485232067575</v>
      </c>
      <c r="G346" s="3">
        <f>AVERAGE(B110:B343)</f>
        <v>3.5413419913419979</v>
      </c>
      <c r="H346" s="3">
        <f>AVERAGE(B146:B343)</f>
        <v>3.2655837563451824</v>
      </c>
      <c r="J346">
        <v>2</v>
      </c>
      <c r="K346">
        <v>1</v>
      </c>
      <c r="M346">
        <f>J346-K346</f>
        <v>1</v>
      </c>
    </row>
    <row r="347" spans="1:13" x14ac:dyDescent="0.25">
      <c r="C347" t="s">
        <v>350</v>
      </c>
      <c r="D347" s="6">
        <f>STDEVA(B224:B343)</f>
        <v>1.9296902535873246</v>
      </c>
      <c r="E347" s="6">
        <f>STDEVA(B164:B343)</f>
        <v>1.9519187109744094</v>
      </c>
      <c r="F347" s="6">
        <f>STDEVA(B104:C343)</f>
        <v>2.0012900581355377</v>
      </c>
      <c r="G347" s="6">
        <f>STDEVA(B110:B343)</f>
        <v>2.0016913911963621</v>
      </c>
      <c r="H347" s="6">
        <f>STDEVA(B146:B343)</f>
        <v>1.982429720256049</v>
      </c>
      <c r="J347">
        <v>1</v>
      </c>
      <c r="K347">
        <v>1</v>
      </c>
      <c r="M347">
        <f t="shared" ref="M347:M350" si="0">J347-K347</f>
        <v>0</v>
      </c>
    </row>
    <row r="348" spans="1:13" x14ac:dyDescent="0.25">
      <c r="J348">
        <v>3</v>
      </c>
      <c r="K348">
        <v>2</v>
      </c>
      <c r="M348">
        <f t="shared" si="0"/>
        <v>1</v>
      </c>
    </row>
    <row r="349" spans="1:13" x14ac:dyDescent="0.25">
      <c r="J349">
        <v>4</v>
      </c>
      <c r="K349">
        <v>5</v>
      </c>
      <c r="M349">
        <f t="shared" si="0"/>
        <v>-1</v>
      </c>
    </row>
    <row r="350" spans="1:13" x14ac:dyDescent="0.25">
      <c r="C350" t="s">
        <v>361</v>
      </c>
      <c r="D350" s="6">
        <v>3.82</v>
      </c>
      <c r="H350" s="9">
        <f>H346/H347</f>
        <v>1.6472633168168012</v>
      </c>
      <c r="J350">
        <v>2</v>
      </c>
      <c r="K350">
        <v>1</v>
      </c>
      <c r="M350">
        <f t="shared" si="0"/>
        <v>1</v>
      </c>
    </row>
    <row r="351" spans="1:13" x14ac:dyDescent="0.25">
      <c r="C351" t="s">
        <v>360</v>
      </c>
      <c r="D351" s="6">
        <f>D350-H346</f>
        <v>0.55441624365481745</v>
      </c>
      <c r="J351">
        <f>AVERAGE(J346:J350)</f>
        <v>2.4</v>
      </c>
      <c r="K351">
        <f>AVERAGE(K346:K350)</f>
        <v>2</v>
      </c>
      <c r="M351">
        <f>AVERAGE(M346:M350)</f>
        <v>0.4</v>
      </c>
    </row>
    <row r="352" spans="1:13" x14ac:dyDescent="0.25">
      <c r="K352">
        <f>J351-K351</f>
        <v>0.39999999999999991</v>
      </c>
    </row>
    <row r="358" spans="4:5" x14ac:dyDescent="0.25">
      <c r="E358" t="s">
        <v>362</v>
      </c>
    </row>
    <row r="359" spans="4:5" x14ac:dyDescent="0.25">
      <c r="D359">
        <v>1</v>
      </c>
      <c r="E359" s="4">
        <f ca="1">RAND()*42%-11%</f>
        <v>6.4961073626190233E-2</v>
      </c>
    </row>
    <row r="360" spans="4:5" x14ac:dyDescent="0.25">
      <c r="D360">
        <v>2</v>
      </c>
      <c r="E360" s="4">
        <f t="shared" ref="E360:E423" ca="1" si="1">RAND()*42%-11%</f>
        <v>2.5931842642490058E-2</v>
      </c>
    </row>
    <row r="361" spans="4:5" x14ac:dyDescent="0.25">
      <c r="D361">
        <v>3</v>
      </c>
      <c r="E361" s="4">
        <f t="shared" ca="1" si="1"/>
        <v>0.10870162345311173</v>
      </c>
    </row>
    <row r="362" spans="4:5" x14ac:dyDescent="0.25">
      <c r="D362">
        <v>4</v>
      </c>
      <c r="E362" s="4">
        <f t="shared" ca="1" si="1"/>
        <v>0.16067218934119304</v>
      </c>
    </row>
    <row r="363" spans="4:5" x14ac:dyDescent="0.25">
      <c r="D363">
        <v>5</v>
      </c>
      <c r="E363" s="4">
        <f t="shared" ca="1" si="1"/>
        <v>-6.2497136501857051E-2</v>
      </c>
    </row>
    <row r="364" spans="4:5" x14ac:dyDescent="0.25">
      <c r="D364">
        <v>6</v>
      </c>
      <c r="E364" s="4">
        <f t="shared" ca="1" si="1"/>
        <v>0.2586074191957457</v>
      </c>
    </row>
    <row r="365" spans="4:5" x14ac:dyDescent="0.25">
      <c r="D365">
        <v>7</v>
      </c>
      <c r="E365" s="4">
        <f t="shared" ca="1" si="1"/>
        <v>-9.1239733579396923E-2</v>
      </c>
    </row>
    <row r="366" spans="4:5" x14ac:dyDescent="0.25">
      <c r="D366">
        <v>8</v>
      </c>
      <c r="E366" s="4">
        <f t="shared" ca="1" si="1"/>
        <v>3.5413790075529139E-3</v>
      </c>
    </row>
    <row r="367" spans="4:5" x14ac:dyDescent="0.25">
      <c r="D367">
        <v>9</v>
      </c>
      <c r="E367" s="4">
        <f t="shared" ca="1" si="1"/>
        <v>-6.8401009162755905E-2</v>
      </c>
    </row>
    <row r="368" spans="4:5" x14ac:dyDescent="0.25">
      <c r="D368">
        <v>10</v>
      </c>
      <c r="E368" s="4">
        <f t="shared" ca="1" si="1"/>
        <v>-8.3982591669556766E-2</v>
      </c>
    </row>
    <row r="369" spans="4:5" x14ac:dyDescent="0.25">
      <c r="D369">
        <v>11</v>
      </c>
      <c r="E369" s="4">
        <f t="shared" ca="1" si="1"/>
        <v>8.7058332669212438E-2</v>
      </c>
    </row>
    <row r="370" spans="4:5" x14ac:dyDescent="0.25">
      <c r="D370">
        <v>12</v>
      </c>
      <c r="E370" s="4">
        <f t="shared" ca="1" si="1"/>
        <v>6.1517073313694617E-2</v>
      </c>
    </row>
    <row r="371" spans="4:5" x14ac:dyDescent="0.25">
      <c r="D371">
        <v>13</v>
      </c>
      <c r="E371" s="4">
        <f t="shared" ca="1" si="1"/>
        <v>-8.9615220728666428E-3</v>
      </c>
    </row>
    <row r="372" spans="4:5" x14ac:dyDescent="0.25">
      <c r="D372">
        <v>14</v>
      </c>
      <c r="E372" s="4">
        <f t="shared" ca="1" si="1"/>
        <v>0.17122198842462749</v>
      </c>
    </row>
    <row r="373" spans="4:5" x14ac:dyDescent="0.25">
      <c r="D373">
        <v>15</v>
      </c>
      <c r="E373" s="4">
        <f t="shared" ca="1" si="1"/>
        <v>2.7557686830746567E-2</v>
      </c>
    </row>
    <row r="374" spans="4:5" x14ac:dyDescent="0.25">
      <c r="D374">
        <v>16</v>
      </c>
      <c r="E374" s="4">
        <f t="shared" ca="1" si="1"/>
        <v>1.0825346092001573E-2</v>
      </c>
    </row>
    <row r="375" spans="4:5" x14ac:dyDescent="0.25">
      <c r="D375">
        <v>17</v>
      </c>
      <c r="E375" s="4">
        <f t="shared" ca="1" si="1"/>
        <v>8.1571750477537328E-2</v>
      </c>
    </row>
    <row r="376" spans="4:5" x14ac:dyDescent="0.25">
      <c r="D376">
        <v>18</v>
      </c>
      <c r="E376" s="4">
        <f t="shared" ca="1" si="1"/>
        <v>8.456434054964726E-3</v>
      </c>
    </row>
    <row r="377" spans="4:5" x14ac:dyDescent="0.25">
      <c r="D377">
        <v>19</v>
      </c>
      <c r="E377" s="4">
        <f t="shared" ca="1" si="1"/>
        <v>0.12471201277781201</v>
      </c>
    </row>
    <row r="378" spans="4:5" x14ac:dyDescent="0.25">
      <c r="D378">
        <v>20</v>
      </c>
      <c r="E378" s="4">
        <f t="shared" ca="1" si="1"/>
        <v>0.22040579874338895</v>
      </c>
    </row>
    <row r="379" spans="4:5" x14ac:dyDescent="0.25">
      <c r="D379">
        <v>21</v>
      </c>
      <c r="E379" s="4">
        <f t="shared" ca="1" si="1"/>
        <v>-9.5354414472815646E-2</v>
      </c>
    </row>
    <row r="380" spans="4:5" x14ac:dyDescent="0.25">
      <c r="D380">
        <v>22</v>
      </c>
      <c r="E380" s="4">
        <f t="shared" ca="1" si="1"/>
        <v>9.0179517019726568E-3</v>
      </c>
    </row>
    <row r="381" spans="4:5" x14ac:dyDescent="0.25">
      <c r="D381">
        <v>23</v>
      </c>
      <c r="E381" s="4">
        <f t="shared" ca="1" si="1"/>
        <v>0.22859994785226051</v>
      </c>
    </row>
    <row r="382" spans="4:5" x14ac:dyDescent="0.25">
      <c r="D382">
        <v>24</v>
      </c>
      <c r="E382" s="4">
        <f t="shared" ca="1" si="1"/>
        <v>-0.10365758724637084</v>
      </c>
    </row>
    <row r="383" spans="4:5" x14ac:dyDescent="0.25">
      <c r="D383">
        <v>25</v>
      </c>
      <c r="E383" s="4">
        <f t="shared" ca="1" si="1"/>
        <v>7.7390529981237979E-2</v>
      </c>
    </row>
    <row r="384" spans="4:5" x14ac:dyDescent="0.25">
      <c r="D384">
        <v>26</v>
      </c>
      <c r="E384" s="4">
        <f t="shared" ca="1" si="1"/>
        <v>0.11829435969498182</v>
      </c>
    </row>
    <row r="385" spans="4:5" x14ac:dyDescent="0.25">
      <c r="D385">
        <v>27</v>
      </c>
      <c r="E385" s="4">
        <f t="shared" ca="1" si="1"/>
        <v>0.28957837188740604</v>
      </c>
    </row>
    <row r="386" spans="4:5" x14ac:dyDescent="0.25">
      <c r="D386">
        <v>28</v>
      </c>
      <c r="E386" s="4">
        <f t="shared" ca="1" si="1"/>
        <v>0.24189783172449852</v>
      </c>
    </row>
    <row r="387" spans="4:5" x14ac:dyDescent="0.25">
      <c r="D387">
        <v>29</v>
      </c>
      <c r="E387" s="4">
        <f t="shared" ca="1" si="1"/>
        <v>0.29320906299598598</v>
      </c>
    </row>
    <row r="388" spans="4:5" x14ac:dyDescent="0.25">
      <c r="D388">
        <v>30</v>
      </c>
      <c r="E388" s="4">
        <f t="shared" ca="1" si="1"/>
        <v>0.17285590845865417</v>
      </c>
    </row>
    <row r="389" spans="4:5" x14ac:dyDescent="0.25">
      <c r="D389">
        <v>31</v>
      </c>
      <c r="E389" s="4">
        <f t="shared" ca="1" si="1"/>
        <v>-7.8816312741689126E-2</v>
      </c>
    </row>
    <row r="390" spans="4:5" x14ac:dyDescent="0.25">
      <c r="D390">
        <v>32</v>
      </c>
      <c r="E390" s="4">
        <f t="shared" ca="1" si="1"/>
        <v>8.0530710315741147E-2</v>
      </c>
    </row>
    <row r="391" spans="4:5" x14ac:dyDescent="0.25">
      <c r="D391">
        <v>33</v>
      </c>
      <c r="E391" s="4">
        <f t="shared" ca="1" si="1"/>
        <v>9.3817070088241042E-2</v>
      </c>
    </row>
    <row r="392" spans="4:5" x14ac:dyDescent="0.25">
      <c r="D392">
        <v>34</v>
      </c>
      <c r="E392" s="4">
        <f t="shared" ca="1" si="1"/>
        <v>0.21616532055951299</v>
      </c>
    </row>
    <row r="393" spans="4:5" x14ac:dyDescent="0.25">
      <c r="D393">
        <v>35</v>
      </c>
      <c r="E393" s="4">
        <f t="shared" ca="1" si="1"/>
        <v>0.24886064942633845</v>
      </c>
    </row>
    <row r="394" spans="4:5" x14ac:dyDescent="0.25">
      <c r="D394">
        <v>36</v>
      </c>
      <c r="E394" s="4">
        <f t="shared" ca="1" si="1"/>
        <v>-9.2847680663525806E-2</v>
      </c>
    </row>
    <row r="395" spans="4:5" x14ac:dyDescent="0.25">
      <c r="D395">
        <v>37</v>
      </c>
      <c r="E395" s="4">
        <f t="shared" ca="1" si="1"/>
        <v>0.2869560155841922</v>
      </c>
    </row>
    <row r="396" spans="4:5" x14ac:dyDescent="0.25">
      <c r="D396">
        <v>38</v>
      </c>
      <c r="E396" s="4">
        <f t="shared" ca="1" si="1"/>
        <v>8.0556018696931325E-3</v>
      </c>
    </row>
    <row r="397" spans="4:5" x14ac:dyDescent="0.25">
      <c r="D397">
        <v>39</v>
      </c>
      <c r="E397" s="4">
        <f t="shared" ca="1" si="1"/>
        <v>0.25534876249366967</v>
      </c>
    </row>
    <row r="398" spans="4:5" x14ac:dyDescent="0.25">
      <c r="D398">
        <v>40</v>
      </c>
      <c r="E398" s="4">
        <f t="shared" ca="1" si="1"/>
        <v>-3.6711761636938345E-3</v>
      </c>
    </row>
    <row r="399" spans="4:5" x14ac:dyDescent="0.25">
      <c r="D399">
        <v>41</v>
      </c>
      <c r="E399" s="4">
        <f t="shared" ca="1" si="1"/>
        <v>0.29102996062111786</v>
      </c>
    </row>
    <row r="400" spans="4:5" x14ac:dyDescent="0.25">
      <c r="D400">
        <v>42</v>
      </c>
      <c r="E400" s="4">
        <f t="shared" ca="1" si="1"/>
        <v>0.21378526763229061</v>
      </c>
    </row>
    <row r="401" spans="4:5" x14ac:dyDescent="0.25">
      <c r="D401">
        <v>43</v>
      </c>
      <c r="E401" s="4">
        <f t="shared" ca="1" si="1"/>
        <v>-2.874724623201777E-2</v>
      </c>
    </row>
    <row r="402" spans="4:5" x14ac:dyDescent="0.25">
      <c r="D402">
        <v>44</v>
      </c>
      <c r="E402" s="4">
        <f t="shared" ca="1" si="1"/>
        <v>-9.0043626696793319E-2</v>
      </c>
    </row>
    <row r="403" spans="4:5" x14ac:dyDescent="0.25">
      <c r="D403">
        <v>45</v>
      </c>
      <c r="E403" s="4">
        <f t="shared" ca="1" si="1"/>
        <v>-7.6665535795116618E-2</v>
      </c>
    </row>
    <row r="404" spans="4:5" x14ac:dyDescent="0.25">
      <c r="D404">
        <v>46</v>
      </c>
      <c r="E404" s="4">
        <f t="shared" ca="1" si="1"/>
        <v>2.920572668557582E-2</v>
      </c>
    </row>
    <row r="405" spans="4:5" x14ac:dyDescent="0.25">
      <c r="D405">
        <v>47</v>
      </c>
      <c r="E405" s="4">
        <f t="shared" ca="1" si="1"/>
        <v>0.27776755697759586</v>
      </c>
    </row>
    <row r="406" spans="4:5" x14ac:dyDescent="0.25">
      <c r="D406">
        <v>48</v>
      </c>
      <c r="E406" s="4">
        <f t="shared" ca="1" si="1"/>
        <v>0.19686476570164424</v>
      </c>
    </row>
    <row r="407" spans="4:5" x14ac:dyDescent="0.25">
      <c r="D407">
        <v>49</v>
      </c>
      <c r="E407" s="4">
        <f t="shared" ca="1" si="1"/>
        <v>0.26691925335257827</v>
      </c>
    </row>
    <row r="408" spans="4:5" x14ac:dyDescent="0.25">
      <c r="D408">
        <v>50</v>
      </c>
      <c r="E408" s="4">
        <f t="shared" ca="1" si="1"/>
        <v>0.15629803053516772</v>
      </c>
    </row>
    <row r="409" spans="4:5" x14ac:dyDescent="0.25">
      <c r="D409">
        <v>51</v>
      </c>
      <c r="E409" s="4">
        <f t="shared" ca="1" si="1"/>
        <v>0.19607678810527363</v>
      </c>
    </row>
    <row r="410" spans="4:5" x14ac:dyDescent="0.25">
      <c r="D410">
        <v>52</v>
      </c>
      <c r="E410" s="4">
        <f t="shared" ca="1" si="1"/>
        <v>-0.10201007780349886</v>
      </c>
    </row>
    <row r="411" spans="4:5" x14ac:dyDescent="0.25">
      <c r="D411">
        <v>53</v>
      </c>
      <c r="E411" s="4">
        <f t="shared" ca="1" si="1"/>
        <v>0.28018270874089879</v>
      </c>
    </row>
    <row r="412" spans="4:5" x14ac:dyDescent="0.25">
      <c r="D412">
        <v>54</v>
      </c>
      <c r="E412" s="4">
        <f t="shared" ca="1" si="1"/>
        <v>3.9346309591885148E-3</v>
      </c>
    </row>
    <row r="413" spans="4:5" x14ac:dyDescent="0.25">
      <c r="D413">
        <v>55</v>
      </c>
      <c r="E413" s="4">
        <f t="shared" ca="1" si="1"/>
        <v>0.11666429099232932</v>
      </c>
    </row>
    <row r="414" spans="4:5" x14ac:dyDescent="0.25">
      <c r="D414">
        <v>56</v>
      </c>
      <c r="E414" s="4">
        <f t="shared" ca="1" si="1"/>
        <v>-6.0344312157941747E-2</v>
      </c>
    </row>
    <row r="415" spans="4:5" x14ac:dyDescent="0.25">
      <c r="D415">
        <v>57</v>
      </c>
      <c r="E415" s="4">
        <f t="shared" ca="1" si="1"/>
        <v>0.1954109873735122</v>
      </c>
    </row>
    <row r="416" spans="4:5" x14ac:dyDescent="0.25">
      <c r="D416">
        <v>58</v>
      </c>
      <c r="E416" s="4">
        <f t="shared" ca="1" si="1"/>
        <v>0.2268410839226912</v>
      </c>
    </row>
    <row r="417" spans="4:5" x14ac:dyDescent="0.25">
      <c r="D417">
        <v>59</v>
      </c>
      <c r="E417" s="4">
        <f t="shared" ca="1" si="1"/>
        <v>0.24794389923159083</v>
      </c>
    </row>
    <row r="418" spans="4:5" x14ac:dyDescent="0.25">
      <c r="D418">
        <v>60</v>
      </c>
      <c r="E418" s="4">
        <f t="shared" ca="1" si="1"/>
        <v>-5.4865069591583555E-2</v>
      </c>
    </row>
    <row r="419" spans="4:5" x14ac:dyDescent="0.25">
      <c r="D419">
        <v>61</v>
      </c>
      <c r="E419" s="4">
        <f t="shared" ca="1" si="1"/>
        <v>1.9289852388772774E-2</v>
      </c>
    </row>
    <row r="420" spans="4:5" x14ac:dyDescent="0.25">
      <c r="D420">
        <v>62</v>
      </c>
      <c r="E420" s="4">
        <f t="shared" ca="1" si="1"/>
        <v>0.20647782851514979</v>
      </c>
    </row>
    <row r="421" spans="4:5" x14ac:dyDescent="0.25">
      <c r="D421">
        <v>63</v>
      </c>
      <c r="E421" s="4">
        <f t="shared" ca="1" si="1"/>
        <v>-8.3914835488698519E-2</v>
      </c>
    </row>
    <row r="422" spans="4:5" x14ac:dyDescent="0.25">
      <c r="D422">
        <v>64</v>
      </c>
      <c r="E422" s="4">
        <f t="shared" ca="1" si="1"/>
        <v>8.7411356339387916E-2</v>
      </c>
    </row>
    <row r="423" spans="4:5" x14ac:dyDescent="0.25">
      <c r="D423">
        <v>65</v>
      </c>
      <c r="E423" s="4">
        <f t="shared" ca="1" si="1"/>
        <v>0.29118073167908848</v>
      </c>
    </row>
    <row r="424" spans="4:5" x14ac:dyDescent="0.25">
      <c r="D424">
        <v>66</v>
      </c>
      <c r="E424" s="4">
        <f t="shared" ref="E424:E448" ca="1" si="2">RAND()*42%-11%</f>
        <v>0.19740188525094415</v>
      </c>
    </row>
    <row r="425" spans="4:5" x14ac:dyDescent="0.25">
      <c r="D425">
        <v>67</v>
      </c>
      <c r="E425" s="4">
        <f t="shared" ca="1" si="2"/>
        <v>-1.5088710399774885E-3</v>
      </c>
    </row>
    <row r="426" spans="4:5" x14ac:dyDescent="0.25">
      <c r="D426">
        <v>68</v>
      </c>
      <c r="E426" s="4">
        <f t="shared" ca="1" si="2"/>
        <v>8.9440237757822658E-2</v>
      </c>
    </row>
    <row r="427" spans="4:5" x14ac:dyDescent="0.25">
      <c r="D427">
        <v>69</v>
      </c>
      <c r="E427" s="4">
        <f t="shared" ca="1" si="2"/>
        <v>-7.5650009968376911E-2</v>
      </c>
    </row>
    <row r="428" spans="4:5" x14ac:dyDescent="0.25">
      <c r="D428">
        <v>70</v>
      </c>
      <c r="E428" s="4">
        <f t="shared" ca="1" si="2"/>
        <v>0.19118513900743461</v>
      </c>
    </row>
    <row r="429" spans="4:5" x14ac:dyDescent="0.25">
      <c r="D429">
        <v>71</v>
      </c>
      <c r="E429" s="4">
        <f t="shared" ca="1" si="2"/>
        <v>0.13218897265311763</v>
      </c>
    </row>
    <row r="430" spans="4:5" x14ac:dyDescent="0.25">
      <c r="D430">
        <v>72</v>
      </c>
      <c r="E430" s="4">
        <f t="shared" ca="1" si="2"/>
        <v>0.28130631425749997</v>
      </c>
    </row>
    <row r="431" spans="4:5" x14ac:dyDescent="0.25">
      <c r="D431">
        <v>73</v>
      </c>
      <c r="E431" s="4">
        <f t="shared" ca="1" si="2"/>
        <v>-9.6454926594590221E-2</v>
      </c>
    </row>
    <row r="432" spans="4:5" x14ac:dyDescent="0.25">
      <c r="D432">
        <v>74</v>
      </c>
      <c r="E432" s="4">
        <f t="shared" ca="1" si="2"/>
        <v>-7.8457320143726222E-3</v>
      </c>
    </row>
    <row r="433" spans="4:5" x14ac:dyDescent="0.25">
      <c r="D433">
        <v>75</v>
      </c>
      <c r="E433" s="4">
        <f t="shared" ca="1" si="2"/>
        <v>0.30922655603514915</v>
      </c>
    </row>
    <row r="434" spans="4:5" x14ac:dyDescent="0.25">
      <c r="D434">
        <v>76</v>
      </c>
      <c r="E434" s="4">
        <f t="shared" ca="1" si="2"/>
        <v>0.25708722131220813</v>
      </c>
    </row>
    <row r="435" spans="4:5" x14ac:dyDescent="0.25">
      <c r="D435">
        <v>77</v>
      </c>
      <c r="E435" s="4">
        <f t="shared" ca="1" si="2"/>
        <v>-0.10608407101420558</v>
      </c>
    </row>
    <row r="436" spans="4:5" x14ac:dyDescent="0.25">
      <c r="D436">
        <v>78</v>
      </c>
      <c r="E436" s="4">
        <f t="shared" ca="1" si="2"/>
        <v>0.19280744006390799</v>
      </c>
    </row>
    <row r="437" spans="4:5" x14ac:dyDescent="0.25">
      <c r="D437">
        <v>79</v>
      </c>
      <c r="E437" s="4">
        <f t="shared" ca="1" si="2"/>
        <v>-9.3517365772150321E-2</v>
      </c>
    </row>
    <row r="438" spans="4:5" x14ac:dyDescent="0.25">
      <c r="D438">
        <v>80</v>
      </c>
      <c r="E438" s="4">
        <f t="shared" ca="1" si="2"/>
        <v>0.19859177608800027</v>
      </c>
    </row>
    <row r="439" spans="4:5" x14ac:dyDescent="0.25">
      <c r="D439">
        <v>81</v>
      </c>
      <c r="E439" s="4">
        <f t="shared" ca="1" si="2"/>
        <v>0.12957073554379595</v>
      </c>
    </row>
    <row r="440" spans="4:5" x14ac:dyDescent="0.25">
      <c r="D440">
        <v>82</v>
      </c>
      <c r="E440" s="4">
        <f t="shared" ca="1" si="2"/>
        <v>0.2670240563383629</v>
      </c>
    </row>
    <row r="441" spans="4:5" x14ac:dyDescent="0.25">
      <c r="D441">
        <v>83</v>
      </c>
      <c r="E441" s="4">
        <f t="shared" ca="1" si="2"/>
        <v>6.0398886597079274E-2</v>
      </c>
    </row>
    <row r="442" spans="4:5" x14ac:dyDescent="0.25">
      <c r="D442">
        <v>84</v>
      </c>
      <c r="E442" s="4">
        <f t="shared" ca="1" si="2"/>
        <v>0.20477082465815977</v>
      </c>
    </row>
    <row r="443" spans="4:5" x14ac:dyDescent="0.25">
      <c r="D443">
        <v>85</v>
      </c>
      <c r="E443" s="4">
        <f t="shared" ca="1" si="2"/>
        <v>8.7765060304997491E-2</v>
      </c>
    </row>
    <row r="444" spans="4:5" x14ac:dyDescent="0.25">
      <c r="D444">
        <v>86</v>
      </c>
      <c r="E444" s="4">
        <f t="shared" ca="1" si="2"/>
        <v>9.7324301017104306E-2</v>
      </c>
    </row>
    <row r="445" spans="4:5" x14ac:dyDescent="0.25">
      <c r="D445">
        <v>87</v>
      </c>
      <c r="E445" s="4">
        <f t="shared" ca="1" si="2"/>
        <v>0.21497550946638971</v>
      </c>
    </row>
    <row r="446" spans="4:5" x14ac:dyDescent="0.25">
      <c r="D446">
        <v>88</v>
      </c>
      <c r="E446" s="4">
        <f t="shared" ca="1" si="2"/>
        <v>0.15273918689846683</v>
      </c>
    </row>
    <row r="447" spans="4:5" x14ac:dyDescent="0.25">
      <c r="D447">
        <v>89</v>
      </c>
      <c r="E447" s="4">
        <f t="shared" ca="1" si="2"/>
        <v>-9.9601797029478661E-3</v>
      </c>
    </row>
    <row r="448" spans="4:5" x14ac:dyDescent="0.25">
      <c r="D448">
        <v>90</v>
      </c>
      <c r="E448" s="4">
        <f t="shared" ca="1" si="2"/>
        <v>-1.1349144401956127E-2</v>
      </c>
    </row>
    <row r="451" spans="4:7" x14ac:dyDescent="0.25">
      <c r="G451">
        <v>20000</v>
      </c>
    </row>
    <row r="452" spans="4:7" x14ac:dyDescent="0.25">
      <c r="F452">
        <v>100</v>
      </c>
    </row>
    <row r="453" spans="4:7" x14ac:dyDescent="0.25">
      <c r="D453">
        <v>1</v>
      </c>
      <c r="E453" s="4">
        <v>4.4203830016333781E-2</v>
      </c>
      <c r="F453">
        <f>F452*(1+E453)</f>
        <v>104.42038300163338</v>
      </c>
      <c r="G453">
        <f>G451/F453</f>
        <v>191.53348632792463</v>
      </c>
    </row>
    <row r="454" spans="4:7" x14ac:dyDescent="0.25">
      <c r="D454">
        <v>2</v>
      </c>
      <c r="E454" s="4">
        <v>0.25470127629329165</v>
      </c>
      <c r="F454">
        <f t="shared" ref="F454:F517" si="3">F453*(1+E454)</f>
        <v>131.01638782318375</v>
      </c>
    </row>
    <row r="455" spans="4:7" x14ac:dyDescent="0.25">
      <c r="D455">
        <v>3</v>
      </c>
      <c r="E455" s="4">
        <v>-0.10671989602171819</v>
      </c>
      <c r="F455">
        <f t="shared" si="3"/>
        <v>117.03433253755247</v>
      </c>
    </row>
    <row r="456" spans="4:7" x14ac:dyDescent="0.25">
      <c r="D456">
        <v>4</v>
      </c>
      <c r="E456" s="4">
        <v>0.20494614864686761</v>
      </c>
      <c r="F456">
        <f t="shared" si="3"/>
        <v>141.02006825058064</v>
      </c>
    </row>
    <row r="457" spans="4:7" x14ac:dyDescent="0.25">
      <c r="D457">
        <v>5</v>
      </c>
      <c r="E457" s="4">
        <v>2.1448618833536617E-2</v>
      </c>
      <c r="F457">
        <f t="shared" si="3"/>
        <v>144.04475394236664</v>
      </c>
    </row>
    <row r="458" spans="4:7" x14ac:dyDescent="0.25">
      <c r="D458">
        <v>6</v>
      </c>
      <c r="E458" s="4">
        <v>0.15008054409059407</v>
      </c>
      <c r="F458">
        <f t="shared" si="3"/>
        <v>165.66306898743278</v>
      </c>
    </row>
    <row r="459" spans="4:7" x14ac:dyDescent="0.25">
      <c r="D459">
        <v>7</v>
      </c>
      <c r="E459" s="4">
        <v>-8.7133491148575076E-2</v>
      </c>
      <c r="F459">
        <f t="shared" si="3"/>
        <v>151.22826743217053</v>
      </c>
    </row>
    <row r="460" spans="4:7" x14ac:dyDescent="0.25">
      <c r="D460">
        <v>8</v>
      </c>
      <c r="E460" s="4">
        <v>-4.4750189092743503E-2</v>
      </c>
      <c r="F460">
        <f t="shared" si="3"/>
        <v>144.4607738684129</v>
      </c>
    </row>
    <row r="461" spans="4:7" x14ac:dyDescent="0.25">
      <c r="D461">
        <v>9</v>
      </c>
      <c r="E461" s="4">
        <v>0.29132539550548031</v>
      </c>
      <c r="F461">
        <f t="shared" si="3"/>
        <v>186.54586595065607</v>
      </c>
    </row>
    <row r="462" spans="4:7" x14ac:dyDescent="0.25">
      <c r="D462">
        <v>10</v>
      </c>
      <c r="E462" s="4">
        <v>0.15104160719662163</v>
      </c>
      <c r="F462">
        <f t="shared" si="3"/>
        <v>214.7220533597287</v>
      </c>
    </row>
    <row r="463" spans="4:7" x14ac:dyDescent="0.25">
      <c r="D463">
        <v>11</v>
      </c>
      <c r="E463" s="4">
        <v>0.22556790034238633</v>
      </c>
      <c r="F463">
        <f t="shared" si="3"/>
        <v>263.15645609328851</v>
      </c>
    </row>
    <row r="464" spans="4:7" x14ac:dyDescent="0.25">
      <c r="D464">
        <v>12</v>
      </c>
      <c r="E464" s="4">
        <v>-9.8557664856927837E-2</v>
      </c>
      <c r="F464">
        <f t="shared" si="3"/>
        <v>237.22037028870935</v>
      </c>
    </row>
    <row r="465" spans="4:6" x14ac:dyDescent="0.25">
      <c r="D465">
        <v>13</v>
      </c>
      <c r="E465" s="4">
        <v>0.10163856357388217</v>
      </c>
      <c r="F465">
        <f t="shared" si="3"/>
        <v>261.33110797531822</v>
      </c>
    </row>
    <row r="466" spans="4:6" x14ac:dyDescent="0.25">
      <c r="D466">
        <v>14</v>
      </c>
      <c r="E466" s="4">
        <v>0.28840014496722838</v>
      </c>
      <c r="F466">
        <f t="shared" si="3"/>
        <v>336.69903739984642</v>
      </c>
    </row>
    <row r="467" spans="4:6" x14ac:dyDescent="0.25">
      <c r="D467">
        <v>15</v>
      </c>
      <c r="E467" s="4">
        <v>-5.4544658574583529E-2</v>
      </c>
      <c r="F467">
        <f t="shared" si="3"/>
        <v>318.33390336248084</v>
      </c>
    </row>
    <row r="468" spans="4:6" x14ac:dyDescent="0.25">
      <c r="D468">
        <v>16</v>
      </c>
      <c r="E468" s="4">
        <v>0.18123819395741603</v>
      </c>
      <c r="F468">
        <f t="shared" si="3"/>
        <v>376.02816508331142</v>
      </c>
    </row>
    <row r="469" spans="4:6" x14ac:dyDescent="0.25">
      <c r="D469">
        <v>17</v>
      </c>
      <c r="E469" s="4">
        <v>0.23442566780176094</v>
      </c>
      <c r="F469">
        <f t="shared" si="3"/>
        <v>464.17881879523748</v>
      </c>
    </row>
    <row r="470" spans="4:6" x14ac:dyDescent="0.25">
      <c r="D470">
        <v>18</v>
      </c>
      <c r="E470" s="4">
        <v>8.161207663274346E-2</v>
      </c>
      <c r="F470">
        <f t="shared" si="3"/>
        <v>502.06141612605074</v>
      </c>
    </row>
    <row r="471" spans="4:6" x14ac:dyDescent="0.25">
      <c r="D471">
        <v>19</v>
      </c>
      <c r="E471" s="4">
        <v>0.12606244972212266</v>
      </c>
      <c r="F471">
        <f t="shared" si="3"/>
        <v>565.35250815385882</v>
      </c>
    </row>
    <row r="472" spans="4:6" x14ac:dyDescent="0.25">
      <c r="D472">
        <v>20</v>
      </c>
      <c r="E472" s="4">
        <v>5.0476473484889081E-2</v>
      </c>
      <c r="F472">
        <f t="shared" si="3"/>
        <v>593.88950904130263</v>
      </c>
    </row>
    <row r="473" spans="4:6" x14ac:dyDescent="0.25">
      <c r="D473">
        <v>21</v>
      </c>
      <c r="E473" s="4">
        <v>0.22224978950738072</v>
      </c>
      <c r="F473">
        <f t="shared" si="3"/>
        <v>725.88132741637378</v>
      </c>
    </row>
    <row r="474" spans="4:6" x14ac:dyDescent="0.25">
      <c r="D474">
        <v>22</v>
      </c>
      <c r="E474" s="4">
        <v>0.12059811470411853</v>
      </c>
      <c r="F474">
        <f t="shared" si="3"/>
        <v>813.42124700171155</v>
      </c>
    </row>
    <row r="475" spans="4:6" x14ac:dyDescent="0.25">
      <c r="D475">
        <v>23</v>
      </c>
      <c r="E475" s="4">
        <v>2.84567408962728E-2</v>
      </c>
      <c r="F475">
        <f t="shared" si="3"/>
        <v>836.56856466716238</v>
      </c>
    </row>
    <row r="476" spans="4:6" x14ac:dyDescent="0.25">
      <c r="D476">
        <v>24</v>
      </c>
      <c r="E476" s="4">
        <v>0.30175544052025477</v>
      </c>
      <c r="F476">
        <f t="shared" si="3"/>
        <v>1089.0076804236992</v>
      </c>
    </row>
    <row r="477" spans="4:6" x14ac:dyDescent="0.25">
      <c r="D477">
        <v>25</v>
      </c>
      <c r="E477" s="4">
        <v>7.6730587086700219E-3</v>
      </c>
      <c r="F477">
        <f t="shared" si="3"/>
        <v>1097.3637002897826</v>
      </c>
    </row>
    <row r="478" spans="4:6" x14ac:dyDescent="0.25">
      <c r="D478">
        <v>26</v>
      </c>
      <c r="E478" s="4">
        <v>0.17726744848991266</v>
      </c>
      <c r="F478">
        <f t="shared" si="3"/>
        <v>1291.8905635056017</v>
      </c>
    </row>
    <row r="479" spans="4:6" x14ac:dyDescent="0.25">
      <c r="D479">
        <v>27</v>
      </c>
      <c r="E479" s="4">
        <v>-3.5544289516756256E-3</v>
      </c>
      <c r="F479">
        <f t="shared" si="3"/>
        <v>1287.298630284281</v>
      </c>
    </row>
    <row r="480" spans="4:6" x14ac:dyDescent="0.25">
      <c r="D480">
        <v>28</v>
      </c>
      <c r="E480" s="4">
        <v>-9.8537167684871571E-2</v>
      </c>
      <c r="F480">
        <f t="shared" si="3"/>
        <v>1160.4518692914532</v>
      </c>
    </row>
    <row r="481" spans="4:6" x14ac:dyDescent="0.25">
      <c r="D481">
        <v>29</v>
      </c>
      <c r="E481" s="4">
        <v>4.8269464362237738E-2</v>
      </c>
      <c r="F481">
        <f t="shared" si="3"/>
        <v>1216.4662594403092</v>
      </c>
    </row>
    <row r="482" spans="4:6" x14ac:dyDescent="0.25">
      <c r="D482">
        <v>30</v>
      </c>
      <c r="E482" s="4">
        <v>5.7624096943481098E-2</v>
      </c>
      <c r="F482">
        <f t="shared" si="3"/>
        <v>1286.5640291027714</v>
      </c>
    </row>
    <row r="483" spans="4:6" x14ac:dyDescent="0.25">
      <c r="D483">
        <v>31</v>
      </c>
      <c r="E483" s="4">
        <v>9.0451217680004761E-2</v>
      </c>
      <c r="F483">
        <f t="shared" si="3"/>
        <v>1402.9353121584102</v>
      </c>
    </row>
    <row r="484" spans="4:6" x14ac:dyDescent="0.25">
      <c r="D484">
        <v>32</v>
      </c>
      <c r="E484" s="4">
        <v>2.1670320920982658E-2</v>
      </c>
      <c r="F484">
        <f t="shared" si="3"/>
        <v>1433.3373706042621</v>
      </c>
    </row>
    <row r="485" spans="4:6" x14ac:dyDescent="0.25">
      <c r="D485">
        <v>33</v>
      </c>
      <c r="E485" s="4">
        <v>0.28317273207398841</v>
      </c>
      <c r="F485">
        <f t="shared" si="3"/>
        <v>1839.2194298220179</v>
      </c>
    </row>
    <row r="486" spans="4:6" x14ac:dyDescent="0.25">
      <c r="D486">
        <v>34</v>
      </c>
      <c r="E486" s="4">
        <v>0.2719151849309141</v>
      </c>
      <c r="F486">
        <f t="shared" si="3"/>
        <v>2339.3311212106023</v>
      </c>
    </row>
    <row r="487" spans="4:6" x14ac:dyDescent="0.25">
      <c r="D487">
        <v>35</v>
      </c>
      <c r="E487" s="4">
        <v>0.11340401380625383</v>
      </c>
      <c r="F487">
        <f t="shared" si="3"/>
        <v>2604.6206599777684</v>
      </c>
    </row>
    <row r="488" spans="4:6" x14ac:dyDescent="0.25">
      <c r="D488">
        <v>36</v>
      </c>
      <c r="E488" s="4">
        <v>2.6426437674297601E-2</v>
      </c>
      <c r="F488">
        <f t="shared" si="3"/>
        <v>2673.4515055138586</v>
      </c>
    </row>
    <row r="489" spans="4:6" x14ac:dyDescent="0.25">
      <c r="D489">
        <v>37</v>
      </c>
      <c r="E489" s="4">
        <v>-6.3922660259039865E-2</v>
      </c>
      <c r="F489">
        <f t="shared" si="3"/>
        <v>2502.5573732078774</v>
      </c>
    </row>
    <row r="490" spans="4:6" x14ac:dyDescent="0.25">
      <c r="D490">
        <v>38</v>
      </c>
      <c r="E490" s="4">
        <v>-6.0374749571088751E-2</v>
      </c>
      <c r="F490">
        <f t="shared" si="3"/>
        <v>2351.46609851317</v>
      </c>
    </row>
    <row r="491" spans="4:6" x14ac:dyDescent="0.25">
      <c r="D491">
        <v>39</v>
      </c>
      <c r="E491" s="4">
        <v>0.14970526403514844</v>
      </c>
      <c r="F491">
        <f t="shared" si="3"/>
        <v>2703.4929516607845</v>
      </c>
    </row>
    <row r="492" spans="4:6" x14ac:dyDescent="0.25">
      <c r="D492">
        <v>40</v>
      </c>
      <c r="E492" s="4">
        <v>0.14752253878265947</v>
      </c>
      <c r="F492">
        <f t="shared" si="3"/>
        <v>3102.3190954708093</v>
      </c>
    </row>
    <row r="493" spans="4:6" x14ac:dyDescent="0.25">
      <c r="D493">
        <v>41</v>
      </c>
      <c r="E493" s="4">
        <v>-4.9594266282363693E-2</v>
      </c>
      <c r="F493">
        <f t="shared" si="3"/>
        <v>2948.4618561571683</v>
      </c>
    </row>
    <row r="494" spans="4:6" x14ac:dyDescent="0.25">
      <c r="D494">
        <v>42</v>
      </c>
      <c r="E494" s="4">
        <v>-8.9934096031957872E-2</v>
      </c>
      <c r="F494">
        <f t="shared" si="3"/>
        <v>2683.2946044389646</v>
      </c>
    </row>
    <row r="495" spans="4:6" x14ac:dyDescent="0.25">
      <c r="D495">
        <v>43</v>
      </c>
      <c r="E495" s="4">
        <v>-1.5410363494853627E-2</v>
      </c>
      <c r="F495">
        <f t="shared" si="3"/>
        <v>2641.9440592207807</v>
      </c>
    </row>
    <row r="496" spans="4:6" x14ac:dyDescent="0.25">
      <c r="D496">
        <v>44</v>
      </c>
      <c r="E496" s="4">
        <v>0.17588667856586676</v>
      </c>
      <c r="F496">
        <f t="shared" si="3"/>
        <v>3106.6268247539474</v>
      </c>
    </row>
    <row r="497" spans="4:6" x14ac:dyDescent="0.25">
      <c r="D497">
        <v>45</v>
      </c>
      <c r="E497" s="4">
        <v>0.2110229940391698</v>
      </c>
      <c r="F497">
        <f t="shared" si="3"/>
        <v>3762.1965186759248</v>
      </c>
    </row>
    <row r="498" spans="4:6" x14ac:dyDescent="0.25">
      <c r="D498">
        <v>46</v>
      </c>
      <c r="E498" s="4">
        <v>0.27330755263564777</v>
      </c>
      <c r="F498">
        <f t="shared" si="3"/>
        <v>4790.4332417295964</v>
      </c>
    </row>
    <row r="499" spans="4:6" x14ac:dyDescent="0.25">
      <c r="D499">
        <v>47</v>
      </c>
      <c r="E499" s="4">
        <v>-3.5404573986553625E-2</v>
      </c>
      <c r="F499">
        <f t="shared" si="3"/>
        <v>4620.8299935951354</v>
      </c>
    </row>
    <row r="500" spans="4:6" x14ac:dyDescent="0.25">
      <c r="D500">
        <v>48</v>
      </c>
      <c r="E500" s="4">
        <v>-5.6585572802719759E-2</v>
      </c>
      <c r="F500">
        <f t="shared" si="3"/>
        <v>4359.3576815835668</v>
      </c>
    </row>
    <row r="501" spans="4:6" x14ac:dyDescent="0.25">
      <c r="D501">
        <v>49</v>
      </c>
      <c r="E501" s="4">
        <v>0.13260522023231253</v>
      </c>
      <c r="F501">
        <f t="shared" si="3"/>
        <v>4937.4312670213785</v>
      </c>
    </row>
    <row r="502" spans="4:6" x14ac:dyDescent="0.25">
      <c r="D502">
        <v>50</v>
      </c>
      <c r="E502" s="4">
        <v>0.12228527405295463</v>
      </c>
      <c r="F502">
        <f t="shared" si="3"/>
        <v>5541.2064026267144</v>
      </c>
    </row>
    <row r="503" spans="4:6" x14ac:dyDescent="0.25">
      <c r="D503">
        <v>51</v>
      </c>
      <c r="E503" s="4">
        <v>3.3186211509956084E-2</v>
      </c>
      <c r="F503">
        <f t="shared" si="3"/>
        <v>5725.0980503246074</v>
      </c>
    </row>
    <row r="504" spans="4:6" x14ac:dyDescent="0.25">
      <c r="D504">
        <v>52</v>
      </c>
      <c r="E504" s="4">
        <v>7.6171059319002241E-2</v>
      </c>
      <c r="F504">
        <f t="shared" si="3"/>
        <v>6161.184833522987</v>
      </c>
    </row>
    <row r="505" spans="4:6" x14ac:dyDescent="0.25">
      <c r="D505">
        <v>53</v>
      </c>
      <c r="E505" s="4">
        <v>4.8351743596660376E-2</v>
      </c>
      <c r="F505">
        <f t="shared" si="3"/>
        <v>6459.0888628451221</v>
      </c>
    </row>
    <row r="506" spans="4:6" x14ac:dyDescent="0.25">
      <c r="D506">
        <v>54</v>
      </c>
      <c r="E506" s="4">
        <v>0.21187026744197329</v>
      </c>
      <c r="F506">
        <f t="shared" si="3"/>
        <v>7827.5777476475887</v>
      </c>
    </row>
    <row r="507" spans="4:6" x14ac:dyDescent="0.25">
      <c r="D507">
        <v>55</v>
      </c>
      <c r="E507" s="4">
        <v>-1.1439049746579819E-2</v>
      </c>
      <c r="F507">
        <f t="shared" si="3"/>
        <v>7738.0376963970266</v>
      </c>
    </row>
    <row r="508" spans="4:6" x14ac:dyDescent="0.25">
      <c r="D508">
        <v>56</v>
      </c>
      <c r="E508" s="4">
        <v>-5.0777675834613338E-2</v>
      </c>
      <c r="F508">
        <f t="shared" si="3"/>
        <v>7345.1181266533604</v>
      </c>
    </row>
    <row r="509" spans="4:6" x14ac:dyDescent="0.25">
      <c r="D509">
        <v>57</v>
      </c>
      <c r="E509" s="4">
        <v>0.13911493144220827</v>
      </c>
      <c r="F509">
        <f t="shared" si="3"/>
        <v>8366.9337312776643</v>
      </c>
    </row>
    <row r="510" spans="4:6" x14ac:dyDescent="0.25">
      <c r="D510">
        <v>58</v>
      </c>
      <c r="E510" s="4">
        <v>-8.3254081391443538E-2</v>
      </c>
      <c r="F510">
        <f t="shared" si="3"/>
        <v>7670.3523494170595</v>
      </c>
    </row>
    <row r="511" spans="4:6" x14ac:dyDescent="0.25">
      <c r="D511">
        <v>59</v>
      </c>
      <c r="E511" s="4">
        <v>0.17481214673609302</v>
      </c>
      <c r="F511">
        <f t="shared" si="3"/>
        <v>9011.2231098408902</v>
      </c>
    </row>
    <row r="512" spans="4:6" x14ac:dyDescent="0.25">
      <c r="D512">
        <v>60</v>
      </c>
      <c r="E512" s="4">
        <v>0.25021184770725119</v>
      </c>
      <c r="F512">
        <f t="shared" si="3"/>
        <v>11265.937894256462</v>
      </c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3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+ F 7 F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+ F 7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e x V a t + c a o h w E A A G k E A A A T A B w A R m 9 y b X V s Y X M v U 2 V j d G l v b j E u b S C i G A A o o B Q A A A A A A A A A A A A A A A A A A A A A A A A A A A D t U k 1 P G z E Q v U f K f 7 D M Z S N Z q 1 I + D q A 9 V E m r c g l U S V U J A s j s D t S N P b P y O G x 3 I y 7 8 J U 5 I 3 F D + F w 5 B B F V R 2 w u c 8 M W e e f b z e 6 P H k A d D K A a L f X 2 3 3 W q 3 + K f 2 U I j S U m l x w 5 0 6 k Q k L o d 0 S c c 1 u / f 1 N M b u m 2 O z y Z d q j f O I A Q / L F W E i 7 h C E W n M j u z u g 7 g + e R 4 y Z v I D f I Y z P q U Y W W d M G j J X u a 8 6 X s q K M e W O N M A J 9 J J Z X o k p 0 4 5 G x L i c + Y U 2 H w I l v / u P V B i W 8 T C j A I t Y V s e U z 7 h H D c U Q u V a 7 K v L 2 b X 9 z f V 2 A g S J R V V P b v j h r B 2 s W o M O Q M y W h j q s / j 2 w J O L R F 9 B F 1 F y 8 u x R i a M n 6 J O 1 g 1 x b 7 T k L f v L y o 8 P I h H F 2 J E J d L i m H X i O f k 3 c L H 8 O 6 B E 7 + T 5 a a T m V P B x 2 H E C l B F D r A l R J T u R 8 q 7 f P 5 j Q U Q 4 H d 4 B P r 6 V 1 U 3 3 N S r E D Q r k U P t x m j g T 7 q r T r t l c L W 5 l + l Y k y f h j M t T l 2 x 0 5 G s E Z E n / j 4 B s v w f k L Q M y h 3 7 M J Q P G / h 6 G 7 c 1 0 L v 7 v y X k A U E s B A i 0 A F A A C A A g A + F 7 F V q 7 p e 0 6 k A A A A 9 g A A A B I A A A A A A A A A A A A A A A A A A A A A A E N v b m Z p Z y 9 Q Y W N r Y W d l L n h t b F B L A Q I t A B Q A A g A I A P h e x V Y P y u m r p A A A A O k A A A A T A A A A A A A A A A A A A A A A A P A A A A B b Q 2 9 u d G V u d F 9 U e X B l c 1 0 u e G 1 s U E s B A i 0 A F A A C A A g A + F 7 F V q 3 5 x q i H A Q A A a Q Q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Q A A A A A A A C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B s b j N t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c G x v c G x u M 2 1 f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k 6 N D c 6 M D E u N T E 3 N D c 2 M V o i I C 8 + P E V u d H J 5 I F R 5 c G U 9 I k Z p b G x D b 2 x 1 b W 5 U e X B l c y I g V m F s d W U 9 I n N D U V l H Q m d Z P S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B s b j N t X 2 0 v W m 1 p Z W 5 p b 2 5 v I H R 5 c C 5 7 R G F 0 Y S w w f S Z x d W 9 0 O y w m c X V v d D t T Z W N 0 a W 9 u M S 9 w b G 9 w b G 4 z b V 9 t L 1 p t a W V u a W 9 u b y B 0 e X A u e 0 9 0 d 2 F y Y 2 l l L D F 9 J n F 1 b 3 Q 7 L C Z x d W 9 0 O 1 N l Y 3 R p b 2 4 x L 3 B s b 3 B s b j N t X 2 0 v W m 1 p Z W 5 p b 2 5 v I H R 5 c C 5 7 T m F q d 3 l 6 c 3 p 5 L D J 9 J n F 1 b 3 Q 7 L C Z x d W 9 0 O 1 N l Y 3 R p b 2 4 x L 3 B s b 3 B s b j N t X 2 0 v W m 1 p Z W 5 p b 2 5 v I H R 5 c C 5 7 T m F q b m l 6 c 3 p 5 L D N 9 J n F 1 b 3 Q 7 L C Z x d W 9 0 O 1 N l Y 3 R p b 2 4 x L 3 B s b 3 B s b j N t X 2 0 v W m 1 p Z W 5 p b 2 5 v I H R 5 c C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w b G 4 z b V 9 t L 1 p t a W V u a W 9 u b y B 0 e X A u e 0 R h d G E s M H 0 m c X V v d D s s J n F 1 b 3 Q 7 U 2 V j d G l v b j E v c G x v c G x u M 2 1 f b S 9 a b W l l b m l v b m 8 g d H l w L n t P d H d h c m N p Z S w x f S Z x d W 9 0 O y w m c X V v d D t T Z W N 0 a W 9 u M S 9 w b G 9 w b G 4 z b V 9 t L 1 p t a W V u a W 9 u b y B 0 e X A u e 0 5 h a n d 5 e n N 6 e S w y f S Z x d W 9 0 O y w m c X V v d D t T Z W N 0 a W 9 u M S 9 w b G 9 w b G 4 z b V 9 t L 1 p t a W V u a W 9 u b y B 0 e X A u e 0 5 h a m 5 p e n N 6 e S w z f S Z x d W 9 0 O y w m c X V v d D t T Z W N 0 a W 9 u M S 9 w b G 9 w b G 4 z b V 9 t L 1 p t a W V u a W 9 u b y B 0 e X A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B s b j N t X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c G x u M 2 1 f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B s b j N t X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1 9 0 Y n N w X 2 1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k 6 N T U 6 N D g u N j c z M D A w M F o i I C 8 + P E V u d H J 5 I F R 5 c G U 9 I k Z p b G x D b 2 x 1 b W 5 U e X B l c y I g V m F s d W U 9 I n N D U V l H Q m d Z R C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y w m c X V v d D t X b 2 x 1 b W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n R i c 3 B f b S g z K S 9 a b W l l b m l v b m 8 g d H l w L n t E Y X R h L D B 9 J n F 1 b 3 Q 7 L C Z x d W 9 0 O 1 N l Y 3 R p b 2 4 x L 1 5 0 Y n N w X 2 0 o M y k v W m 1 p Z W 5 p b 2 5 v I H R 5 c C 5 7 T 3 R 3 Y X J j a W U s M X 0 m c X V v d D s s J n F 1 b 3 Q 7 U 2 V j d G l v b j E v X n R i c 3 B f b S g z K S 9 a b W l l b m l v b m 8 g d H l w L n t O Y W p 3 e X p z e n k s M n 0 m c X V v d D s s J n F 1 b 3 Q 7 U 2 V j d G l v b j E v X n R i c 3 B f b S g z K S 9 a b W l l b m l v b m 8 g d H l w L n t O Y W p u a X p z e n k s M 3 0 m c X V v d D s s J n F 1 b 3 Q 7 U 2 V j d G l v b j E v X n R i c 3 B f b S g z K S 9 a b W l l b m l v b m 8 g d H l w L n t a Y W 1 r b m l l Y 2 l l L D R 9 J n F 1 b 3 Q 7 L C Z x d W 9 0 O 1 N l Y 3 R p b 2 4 x L 1 5 0 Y n N w X 2 0 o M y k v W m 1 p Z W 5 p b 2 5 v I H R 5 c C 5 7 V 2 9 s d W 1 l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d G J z c F 9 t K D M p L 1 p t a W V u a W 9 u b y B 0 e X A u e 0 R h d G E s M H 0 m c X V v d D s s J n F 1 b 3 Q 7 U 2 V j d G l v b j E v X n R i c 3 B f b S g z K S 9 a b W l l b m l v b m 8 g d H l w L n t P d H d h c m N p Z S w x f S Z x d W 9 0 O y w m c X V v d D t T Z W N 0 a W 9 u M S 9 e d G J z c F 9 t K D M p L 1 p t a W V u a W 9 u b y B 0 e X A u e 0 5 h a n d 5 e n N 6 e S w y f S Z x d W 9 0 O y w m c X V v d D t T Z W N 0 a W 9 u M S 9 e d G J z c F 9 t K D M p L 1 p t a W V u a W 9 u b y B 0 e X A u e 0 5 h a m 5 p e n N 6 e S w z f S Z x d W 9 0 O y w m c X V v d D t T Z W N 0 a W 9 u M S 9 e d G J z c F 9 t K D M p L 1 p t a W V u a W 9 u b y B 0 e X A u e 1 p h b W t u a W V j a W U s N H 0 m c X V v d D s s J n F 1 b 3 Q 7 U 2 V j d G l v b j E v X n R i c 3 B f b S g z K S 9 a b W l l b m l v b m 8 g d H l w L n t X b 2 x 1 b W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0 Y n N w X 2 0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k 0 G a + G n O 9 Q q i j l a S k g V k 2 A A A A A A I A A A A A A A N m A A D A A A A A E A A A A P W d e V x F i T x I a u r e d L T 7 7 G M A A A A A B I A A A K A A A A A Q A A A A 1 s W c W z 4 e 5 y D v O + x N x E A P u V A A A A D b + q K d O k N D J 9 V + 2 7 r 6 W D + I G W k f Q w L X v 8 Q K J I Y Y m o M r p X p 0 v 3 S K 3 + P 7 A c K B M F a 4 p 1 r M G 8 i y 8 J 5 B q J B b U m U D d u P E P W w t a U l 0 U U E Q g K z f 8 r Z b f x Q A A A B M s W K P P g M R h + V c H G A y y f D G I o T 7 I w = = < / D a t a M a s h u p > 
</file>

<file path=customXml/itemProps1.xml><?xml version="1.0" encoding="utf-8"?>
<ds:datastoreItem xmlns:ds="http://schemas.openxmlformats.org/officeDocument/2006/customXml" ds:itemID="{8824295F-D696-42CF-917C-9973EF7E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robocze obliczenia</vt:lpstr>
      <vt:lpstr>^tbsp_m(3)</vt:lpstr>
      <vt:lpstr>plopln3m_m (2)</vt:lpstr>
      <vt:lpstr>plopln3m_m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2023-06-05T14:01:33Z</dcterms:created>
  <dcterms:modified xsi:type="dcterms:W3CDTF">2023-06-06T15:07:27Z</dcterms:modified>
</cp:coreProperties>
</file>