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<sst xmlns="http://schemas.openxmlformats.org/spreadsheetml/2006/main" count="69" uniqueCount="39">
  <si>
    <t>1/32 Microstep</t>
  </si>
  <si>
    <t>Number of Pumps Running</t>
  </si>
  <si>
    <t>Set speed (mm/s)</t>
  </si>
  <si>
    <t>Set Travel distance (mm)</t>
  </si>
  <si>
    <t>Inferred Set Time (s)</t>
  </si>
  <si>
    <t>Measured time (s)</t>
  </si>
  <si>
    <t>Measured Distance (mm)</t>
  </si>
  <si>
    <t>Measured Speed (mm/s)</t>
  </si>
  <si>
    <t>Distance Error (mm, signed)</t>
  </si>
  <si>
    <t>Distance Percent Error</t>
  </si>
  <si>
    <t>Speed Error (mm/s, signed)</t>
  </si>
  <si>
    <t>Percent Speed Error</t>
  </si>
  <si>
    <t>SPEED</t>
  </si>
  <si>
    <t>Average % Error</t>
  </si>
  <si>
    <t>Stdev % Error</t>
  </si>
  <si>
    <t>POSITION</t>
  </si>
  <si>
    <t>Min Pump Rate</t>
  </si>
  <si>
    <t>mm/sec</t>
  </si>
  <si>
    <t>1ml area</t>
  </si>
  <si>
    <t>mm^2</t>
  </si>
  <si>
    <t>mm^3/sec</t>
  </si>
  <si>
    <t>mL/sec</t>
  </si>
  <si>
    <t>mL/min</t>
  </si>
  <si>
    <t>uL/min</t>
  </si>
  <si>
    <t>mL/hour</t>
  </si>
  <si>
    <t>uL/hour</t>
  </si>
  <si>
    <t>Max Pump Rate</t>
  </si>
  <si>
    <t>mm /sec</t>
  </si>
  <si>
    <t>60mL area</t>
  </si>
  <si>
    <t>1/8 microstepping linear range measurement</t>
  </si>
  <si>
    <t>set speed (mm/s)</t>
  </si>
  <si>
    <t>Avg Distance Error</t>
  </si>
  <si>
    <t>Avg Distance Percent Error</t>
  </si>
  <si>
    <t>1/4 microstepping linear range measurement</t>
  </si>
  <si>
    <t>Measured Speeed</t>
  </si>
  <si>
    <t>Distance Error</t>
  </si>
  <si>
    <t>Speed Error</t>
  </si>
  <si>
    <t>1/2 microstepping linear range measurement</t>
  </si>
  <si>
    <t>no microstepping linear range 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</si>
</sst>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name val="Arial"/>
    </font>
    <font/>
    <font>
      <b/>
      <sz val="12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4" fontId="5" numFmtId="0" xfId="0" applyAlignment="1" applyFill="1" applyFont="1">
      <alignment horizontal="center" vertical="bottom"/>
    </xf>
    <xf borderId="0" fillId="4" fontId="3" numFmtId="0" xfId="0" applyAlignment="1" applyFont="1">
      <alignment horizontal="right" vertical="bottom"/>
    </xf>
    <xf borderId="0" fillId="5" fontId="5" numFmtId="0" xfId="0" applyAlignment="1" applyFill="1" applyFont="1">
      <alignment horizontal="center"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6" fontId="5" numFmtId="0" xfId="0" applyAlignment="1" applyFill="1" applyFont="1">
      <alignment horizontal="center"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29"/>
    <col customWidth="1" min="2" max="2" width="26.86"/>
    <col customWidth="1" min="3" max="3" width="17.14"/>
    <col customWidth="1" min="4" max="4" width="25.29"/>
    <col customWidth="1" min="5" max="5" width="19.71"/>
    <col customWidth="1" min="6" max="6" width="18.14"/>
    <col customWidth="1" min="7" max="7" width="27.29"/>
    <col customWidth="1" min="8" max="8" width="24.29"/>
    <col customWidth="1" min="9" max="9" width="30.43"/>
    <col customWidth="1" min="10" max="10" width="22.14"/>
    <col customWidth="1" min="11" max="11" width="25.43"/>
    <col customWidth="1" min="12" max="12" width="20.14"/>
    <col customWidth="1" min="14" max="14" width="24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</row>
    <row r="2">
      <c r="B2" s="6"/>
      <c r="C2" s="7"/>
      <c r="D2" s="7"/>
      <c r="E2" s="7"/>
      <c r="F2" s="7"/>
      <c r="G2" s="7"/>
      <c r="H2" s="6"/>
      <c r="I2" s="6"/>
      <c r="J2" s="6"/>
      <c r="K2" s="6"/>
      <c r="L2" s="6"/>
    </row>
    <row r="3">
      <c r="A3" s="8">
        <v>1.0</v>
      </c>
      <c r="B3" s="6">
        <v>1.0</v>
      </c>
      <c r="C3" s="7">
        <v>0.01</v>
      </c>
      <c r="D3" s="7">
        <v>0.1</v>
      </c>
      <c r="E3" s="7">
        <f t="shared" ref="E3:E54" si="1">D3/C3</f>
        <v>10</v>
      </c>
      <c r="F3" s="7">
        <v>10.64</v>
      </c>
      <c r="G3" s="7">
        <v>0.1</v>
      </c>
      <c r="H3" s="6">
        <f t="shared" ref="H3:H54" si="2">$G3/$F3</f>
        <v>0.009398496241</v>
      </c>
      <c r="I3" s="6">
        <f t="shared" ref="I3:I54" si="3">$D3-$G3</f>
        <v>0</v>
      </c>
      <c r="J3" s="6">
        <f t="shared" ref="J3:J54" si="4">Abs($I3)/$D3*100</f>
        <v>0</v>
      </c>
      <c r="K3" s="6">
        <f t="shared" ref="K3:K54" si="5">$H3-$C3</f>
        <v>-0.0006015037594</v>
      </c>
      <c r="L3" s="6">
        <f t="shared" ref="L3:L54" si="6">Abs($K3)/$C3*100</f>
        <v>6.015037594</v>
      </c>
    </row>
    <row r="4">
      <c r="A4" s="8">
        <v>2.0</v>
      </c>
      <c r="B4" s="6">
        <v>1.0</v>
      </c>
      <c r="C4" s="7">
        <v>0.01</v>
      </c>
      <c r="D4" s="7">
        <v>0.1</v>
      </c>
      <c r="E4" s="7">
        <f t="shared" si="1"/>
        <v>10</v>
      </c>
      <c r="F4" s="7">
        <v>10.73</v>
      </c>
      <c r="G4" s="7">
        <v>0.1</v>
      </c>
      <c r="H4" s="6">
        <f t="shared" si="2"/>
        <v>0.009319664492</v>
      </c>
      <c r="I4" s="6">
        <f t="shared" si="3"/>
        <v>0</v>
      </c>
      <c r="J4" s="6">
        <f t="shared" si="4"/>
        <v>0</v>
      </c>
      <c r="K4" s="6">
        <f t="shared" si="5"/>
        <v>-0.0006803355079</v>
      </c>
      <c r="L4" s="6">
        <f t="shared" si="6"/>
        <v>6.803355079</v>
      </c>
    </row>
    <row r="5">
      <c r="A5" s="8">
        <v>3.0</v>
      </c>
      <c r="B5" s="6">
        <v>1.0</v>
      </c>
      <c r="C5" s="7">
        <v>0.01</v>
      </c>
      <c r="D5" s="7">
        <v>0.1</v>
      </c>
      <c r="E5" s="7">
        <f t="shared" si="1"/>
        <v>10</v>
      </c>
      <c r="F5" s="7">
        <v>10.54</v>
      </c>
      <c r="G5" s="7">
        <v>0.1</v>
      </c>
      <c r="H5" s="6">
        <f t="shared" si="2"/>
        <v>0.009487666034</v>
      </c>
      <c r="I5" s="6">
        <f t="shared" si="3"/>
        <v>0</v>
      </c>
      <c r="J5" s="6">
        <f t="shared" si="4"/>
        <v>0</v>
      </c>
      <c r="K5" s="6">
        <f t="shared" si="5"/>
        <v>-0.0005123339658</v>
      </c>
      <c r="L5" s="6">
        <f t="shared" si="6"/>
        <v>5.123339658</v>
      </c>
    </row>
    <row r="6">
      <c r="A6" s="8">
        <v>4.0</v>
      </c>
      <c r="B6" s="6">
        <v>1.0</v>
      </c>
      <c r="C6" s="7">
        <v>0.01</v>
      </c>
      <c r="D6" s="7">
        <v>0.1</v>
      </c>
      <c r="E6" s="7">
        <f t="shared" si="1"/>
        <v>10</v>
      </c>
      <c r="F6" s="7">
        <v>10.53</v>
      </c>
      <c r="G6" s="7">
        <v>0.1</v>
      </c>
      <c r="H6" s="6">
        <f t="shared" si="2"/>
        <v>0.009496676163</v>
      </c>
      <c r="I6" s="6">
        <f t="shared" si="3"/>
        <v>0</v>
      </c>
      <c r="J6" s="6">
        <f t="shared" si="4"/>
        <v>0</v>
      </c>
      <c r="K6" s="6">
        <f t="shared" si="5"/>
        <v>-0.0005033238367</v>
      </c>
      <c r="L6" s="6">
        <f t="shared" si="6"/>
        <v>5.033238367</v>
      </c>
    </row>
    <row r="7">
      <c r="A7" s="8">
        <v>5.0</v>
      </c>
      <c r="B7" s="6">
        <v>1.0</v>
      </c>
      <c r="C7" s="7">
        <v>0.01</v>
      </c>
      <c r="D7" s="7">
        <v>0.1</v>
      </c>
      <c r="E7" s="7">
        <f t="shared" si="1"/>
        <v>10</v>
      </c>
      <c r="F7" s="7">
        <v>10.57</v>
      </c>
      <c r="G7" s="7">
        <v>0.1</v>
      </c>
      <c r="H7" s="6">
        <f t="shared" si="2"/>
        <v>0.009460737938</v>
      </c>
      <c r="I7" s="6">
        <f t="shared" si="3"/>
        <v>0</v>
      </c>
      <c r="J7" s="6">
        <f t="shared" si="4"/>
        <v>0</v>
      </c>
      <c r="K7" s="6">
        <f t="shared" si="5"/>
        <v>-0.0005392620624</v>
      </c>
      <c r="L7" s="6">
        <f t="shared" si="6"/>
        <v>5.392620624</v>
      </c>
    </row>
    <row r="8">
      <c r="A8" s="8">
        <v>6.0</v>
      </c>
      <c r="B8" s="6">
        <v>1.0</v>
      </c>
      <c r="C8" s="7">
        <v>0.01</v>
      </c>
      <c r="D8" s="7">
        <v>0.1</v>
      </c>
      <c r="E8" s="7">
        <f t="shared" si="1"/>
        <v>10</v>
      </c>
      <c r="F8" s="7">
        <v>10.51</v>
      </c>
      <c r="G8" s="7">
        <v>0.1</v>
      </c>
      <c r="H8" s="6">
        <f t="shared" si="2"/>
        <v>0.009514747859</v>
      </c>
      <c r="I8" s="6">
        <f t="shared" si="3"/>
        <v>0</v>
      </c>
      <c r="J8" s="6">
        <f t="shared" si="4"/>
        <v>0</v>
      </c>
      <c r="K8" s="6">
        <f t="shared" si="5"/>
        <v>-0.0004852521408</v>
      </c>
      <c r="L8" s="6">
        <f t="shared" si="6"/>
        <v>4.852521408</v>
      </c>
    </row>
    <row r="9">
      <c r="A9" s="8">
        <v>7.0</v>
      </c>
      <c r="B9" s="6">
        <v>1.0</v>
      </c>
      <c r="C9" s="7">
        <v>0.01</v>
      </c>
      <c r="D9" s="7">
        <v>0.1</v>
      </c>
      <c r="E9" s="7">
        <f t="shared" si="1"/>
        <v>10</v>
      </c>
      <c r="F9" s="7">
        <v>10.54</v>
      </c>
      <c r="G9" s="7">
        <v>0.1</v>
      </c>
      <c r="H9" s="6">
        <f t="shared" si="2"/>
        <v>0.009487666034</v>
      </c>
      <c r="I9" s="6">
        <f t="shared" si="3"/>
        <v>0</v>
      </c>
      <c r="J9" s="6">
        <f t="shared" si="4"/>
        <v>0</v>
      </c>
      <c r="K9" s="6">
        <f t="shared" si="5"/>
        <v>-0.0005123339658</v>
      </c>
      <c r="L9" s="6">
        <f t="shared" si="6"/>
        <v>5.123339658</v>
      </c>
    </row>
    <row r="10">
      <c r="A10" s="8">
        <v>8.0</v>
      </c>
      <c r="B10" s="6">
        <v>1.0</v>
      </c>
      <c r="C10" s="7">
        <v>0.01</v>
      </c>
      <c r="D10" s="7">
        <v>0.1</v>
      </c>
      <c r="E10" s="7">
        <f t="shared" si="1"/>
        <v>10</v>
      </c>
      <c r="F10" s="7">
        <v>10.52</v>
      </c>
      <c r="G10" s="7">
        <v>0.1</v>
      </c>
      <c r="H10" s="6">
        <f t="shared" si="2"/>
        <v>0.009505703422</v>
      </c>
      <c r="I10" s="6">
        <f t="shared" si="3"/>
        <v>0</v>
      </c>
      <c r="J10" s="6">
        <f t="shared" si="4"/>
        <v>0</v>
      </c>
      <c r="K10" s="6">
        <f t="shared" si="5"/>
        <v>-0.0004942965779</v>
      </c>
      <c r="L10" s="6">
        <f t="shared" si="6"/>
        <v>4.942965779</v>
      </c>
    </row>
    <row r="11">
      <c r="A11" s="8">
        <v>9.0</v>
      </c>
      <c r="B11" s="6">
        <v>1.0</v>
      </c>
      <c r="C11" s="7">
        <v>0.01</v>
      </c>
      <c r="D11" s="7">
        <v>0.1</v>
      </c>
      <c r="E11" s="7">
        <f t="shared" si="1"/>
        <v>10</v>
      </c>
      <c r="F11" s="7">
        <v>10.51</v>
      </c>
      <c r="G11" s="7">
        <v>0.11</v>
      </c>
      <c r="H11" s="6">
        <f t="shared" si="2"/>
        <v>0.01046622265</v>
      </c>
      <c r="I11" s="6">
        <f t="shared" si="3"/>
        <v>-0.01</v>
      </c>
      <c r="J11" s="6">
        <f t="shared" si="4"/>
        <v>10</v>
      </c>
      <c r="K11" s="6">
        <f t="shared" si="5"/>
        <v>0.0004662226451</v>
      </c>
      <c r="L11" s="6">
        <f t="shared" si="6"/>
        <v>4.662226451</v>
      </c>
    </row>
    <row r="12">
      <c r="A12" s="8">
        <v>10.0</v>
      </c>
      <c r="B12" s="7">
        <v>2.0</v>
      </c>
      <c r="C12" s="7">
        <v>0.01</v>
      </c>
      <c r="D12" s="7">
        <v>0.1</v>
      </c>
      <c r="E12" s="7">
        <f t="shared" si="1"/>
        <v>10</v>
      </c>
      <c r="F12" s="7">
        <v>10.59</v>
      </c>
      <c r="G12" s="7">
        <v>0.1</v>
      </c>
      <c r="H12" s="6">
        <f t="shared" si="2"/>
        <v>0.009442870633</v>
      </c>
      <c r="I12" s="6">
        <f t="shared" si="3"/>
        <v>0</v>
      </c>
      <c r="J12" s="6">
        <f t="shared" si="4"/>
        <v>0</v>
      </c>
      <c r="K12" s="6">
        <f t="shared" si="5"/>
        <v>-0.0005571293673</v>
      </c>
      <c r="L12" s="6">
        <f t="shared" si="6"/>
        <v>5.571293673</v>
      </c>
    </row>
    <row r="13">
      <c r="A13" s="8">
        <v>11.0</v>
      </c>
      <c r="B13" s="7">
        <v>2.0</v>
      </c>
      <c r="C13" s="7">
        <v>0.01</v>
      </c>
      <c r="D13" s="7">
        <v>0.1</v>
      </c>
      <c r="E13" s="7">
        <f t="shared" si="1"/>
        <v>10</v>
      </c>
      <c r="F13" s="7">
        <v>10.44</v>
      </c>
      <c r="G13" s="7">
        <v>0.1</v>
      </c>
      <c r="H13" s="6">
        <f t="shared" si="2"/>
        <v>0.009578544061</v>
      </c>
      <c r="I13" s="6">
        <f t="shared" si="3"/>
        <v>0</v>
      </c>
      <c r="J13" s="6">
        <f t="shared" si="4"/>
        <v>0</v>
      </c>
      <c r="K13" s="6">
        <f t="shared" si="5"/>
        <v>-0.0004214559387</v>
      </c>
      <c r="L13" s="6">
        <f t="shared" si="6"/>
        <v>4.214559387</v>
      </c>
    </row>
    <row r="14">
      <c r="A14" s="8">
        <v>12.0</v>
      </c>
      <c r="B14" s="7">
        <v>2.0</v>
      </c>
      <c r="C14" s="7">
        <v>0.01</v>
      </c>
      <c r="D14" s="7">
        <v>0.1</v>
      </c>
      <c r="E14" s="7">
        <f t="shared" si="1"/>
        <v>10</v>
      </c>
      <c r="F14" s="7">
        <v>10.64</v>
      </c>
      <c r="G14" s="7">
        <v>0.1</v>
      </c>
      <c r="H14" s="6">
        <f t="shared" si="2"/>
        <v>0.009398496241</v>
      </c>
      <c r="I14" s="6">
        <f t="shared" si="3"/>
        <v>0</v>
      </c>
      <c r="J14" s="6">
        <f t="shared" si="4"/>
        <v>0</v>
      </c>
      <c r="K14" s="6">
        <f t="shared" si="5"/>
        <v>-0.0006015037594</v>
      </c>
      <c r="L14" s="6">
        <f t="shared" si="6"/>
        <v>6.015037594</v>
      </c>
    </row>
    <row r="15">
      <c r="A15" s="8">
        <v>13.0</v>
      </c>
      <c r="B15" s="7">
        <v>2.0</v>
      </c>
      <c r="C15" s="7">
        <v>0.01</v>
      </c>
      <c r="D15" s="7">
        <v>0.1</v>
      </c>
      <c r="E15" s="7">
        <f t="shared" si="1"/>
        <v>10</v>
      </c>
      <c r="F15" s="7">
        <v>10.67</v>
      </c>
      <c r="G15" s="7">
        <v>0.1</v>
      </c>
      <c r="H15" s="6">
        <f t="shared" si="2"/>
        <v>0.009372071228</v>
      </c>
      <c r="I15" s="6">
        <f t="shared" si="3"/>
        <v>0</v>
      </c>
      <c r="J15" s="6">
        <f t="shared" si="4"/>
        <v>0</v>
      </c>
      <c r="K15" s="6">
        <f t="shared" si="5"/>
        <v>-0.0006279287723</v>
      </c>
      <c r="L15" s="6">
        <f t="shared" si="6"/>
        <v>6.279287723</v>
      </c>
    </row>
    <row r="16">
      <c r="A16" s="8">
        <v>14.0</v>
      </c>
      <c r="B16" s="7">
        <v>2.0</v>
      </c>
      <c r="C16" s="7">
        <v>0.01</v>
      </c>
      <c r="D16" s="7">
        <v>0.1</v>
      </c>
      <c r="E16" s="7">
        <f t="shared" si="1"/>
        <v>10</v>
      </c>
      <c r="F16" s="7">
        <v>10.57</v>
      </c>
      <c r="G16" s="7">
        <v>0.11</v>
      </c>
      <c r="H16" s="6">
        <f t="shared" si="2"/>
        <v>0.01040681173</v>
      </c>
      <c r="I16" s="6">
        <f t="shared" si="3"/>
        <v>-0.01</v>
      </c>
      <c r="J16" s="6">
        <f t="shared" si="4"/>
        <v>10</v>
      </c>
      <c r="K16" s="6">
        <f t="shared" si="5"/>
        <v>0.0004068117313</v>
      </c>
      <c r="L16" s="6">
        <f t="shared" si="6"/>
        <v>4.068117313</v>
      </c>
    </row>
    <row r="17">
      <c r="A17" s="8">
        <v>15.0</v>
      </c>
      <c r="B17" s="7">
        <v>2.0</v>
      </c>
      <c r="C17" s="7">
        <v>0.01</v>
      </c>
      <c r="D17" s="7">
        <v>0.1</v>
      </c>
      <c r="E17" s="7">
        <f t="shared" si="1"/>
        <v>10</v>
      </c>
      <c r="F17" s="7">
        <v>10.49</v>
      </c>
      <c r="G17" s="7">
        <v>0.1</v>
      </c>
      <c r="H17" s="6">
        <f t="shared" si="2"/>
        <v>0.009532888465</v>
      </c>
      <c r="I17" s="6">
        <f t="shared" si="3"/>
        <v>0</v>
      </c>
      <c r="J17" s="6">
        <f t="shared" si="4"/>
        <v>0</v>
      </c>
      <c r="K17" s="6">
        <f t="shared" si="5"/>
        <v>-0.0004671115348</v>
      </c>
      <c r="L17" s="6">
        <f t="shared" si="6"/>
        <v>4.671115348</v>
      </c>
    </row>
    <row r="18">
      <c r="A18" s="8">
        <v>16.0</v>
      </c>
      <c r="B18" s="7">
        <v>2.0</v>
      </c>
      <c r="C18" s="7">
        <v>0.01</v>
      </c>
      <c r="D18" s="7">
        <v>0.1</v>
      </c>
      <c r="E18" s="7">
        <f t="shared" si="1"/>
        <v>10</v>
      </c>
      <c r="F18" s="7">
        <v>10.54</v>
      </c>
      <c r="G18" s="7">
        <v>0.1</v>
      </c>
      <c r="H18" s="6">
        <f t="shared" si="2"/>
        <v>0.009487666034</v>
      </c>
      <c r="I18" s="6">
        <f t="shared" si="3"/>
        <v>0</v>
      </c>
      <c r="J18" s="6">
        <f t="shared" si="4"/>
        <v>0</v>
      </c>
      <c r="K18" s="6">
        <f t="shared" si="5"/>
        <v>-0.0005123339658</v>
      </c>
      <c r="L18" s="6">
        <f t="shared" si="6"/>
        <v>5.123339658</v>
      </c>
    </row>
    <row r="19">
      <c r="A19" s="8">
        <v>17.0</v>
      </c>
      <c r="B19" s="7">
        <v>2.0</v>
      </c>
      <c r="C19" s="7">
        <v>0.01</v>
      </c>
      <c r="D19" s="7">
        <v>0.1</v>
      </c>
      <c r="E19" s="7">
        <f t="shared" si="1"/>
        <v>10</v>
      </c>
      <c r="F19" s="7">
        <v>10.68</v>
      </c>
      <c r="G19" s="7">
        <v>0.1</v>
      </c>
      <c r="H19" s="6">
        <f t="shared" si="2"/>
        <v>0.00936329588</v>
      </c>
      <c r="I19" s="6">
        <f t="shared" si="3"/>
        <v>0</v>
      </c>
      <c r="J19" s="6">
        <f t="shared" si="4"/>
        <v>0</v>
      </c>
      <c r="K19" s="6">
        <f t="shared" si="5"/>
        <v>-0.0006367041199</v>
      </c>
      <c r="L19" s="6">
        <f t="shared" si="6"/>
        <v>6.367041199</v>
      </c>
    </row>
    <row r="20">
      <c r="A20" s="8">
        <v>18.0</v>
      </c>
      <c r="B20" s="7">
        <v>3.0</v>
      </c>
      <c r="C20" s="7">
        <v>0.01</v>
      </c>
      <c r="D20" s="7">
        <v>0.1</v>
      </c>
      <c r="E20" s="7">
        <f t="shared" si="1"/>
        <v>10</v>
      </c>
      <c r="F20" s="7">
        <v>10.56</v>
      </c>
      <c r="G20" s="7">
        <v>0.1</v>
      </c>
      <c r="H20" s="6">
        <f t="shared" si="2"/>
        <v>0.00946969697</v>
      </c>
      <c r="I20" s="6">
        <f t="shared" si="3"/>
        <v>0</v>
      </c>
      <c r="J20" s="6">
        <f t="shared" si="4"/>
        <v>0</v>
      </c>
      <c r="K20" s="6">
        <f t="shared" si="5"/>
        <v>-0.0005303030303</v>
      </c>
      <c r="L20" s="6">
        <f t="shared" si="6"/>
        <v>5.303030303</v>
      </c>
    </row>
    <row r="21">
      <c r="A21" s="8">
        <v>19.0</v>
      </c>
      <c r="B21" s="7">
        <v>3.0</v>
      </c>
      <c r="C21" s="7">
        <v>0.01</v>
      </c>
      <c r="D21" s="7">
        <v>0.1</v>
      </c>
      <c r="E21" s="7">
        <f t="shared" si="1"/>
        <v>10</v>
      </c>
      <c r="F21" s="7">
        <v>10.48</v>
      </c>
      <c r="G21" s="7">
        <v>0.11</v>
      </c>
      <c r="H21" s="6">
        <f t="shared" si="2"/>
        <v>0.01049618321</v>
      </c>
      <c r="I21" s="6">
        <f t="shared" si="3"/>
        <v>-0.01</v>
      </c>
      <c r="J21" s="6">
        <f t="shared" si="4"/>
        <v>10</v>
      </c>
      <c r="K21" s="6">
        <f t="shared" si="5"/>
        <v>0.0004961832061</v>
      </c>
      <c r="L21" s="6">
        <f t="shared" si="6"/>
        <v>4.961832061</v>
      </c>
    </row>
    <row r="22">
      <c r="A22" s="8">
        <v>20.0</v>
      </c>
      <c r="B22" s="7">
        <v>3.0</v>
      </c>
      <c r="C22" s="7">
        <v>0.01</v>
      </c>
      <c r="D22" s="7">
        <v>0.1</v>
      </c>
      <c r="E22" s="7">
        <f t="shared" si="1"/>
        <v>10</v>
      </c>
      <c r="F22" s="7">
        <v>10.38</v>
      </c>
      <c r="G22" s="7">
        <v>0.11</v>
      </c>
      <c r="H22" s="6">
        <f t="shared" si="2"/>
        <v>0.0105973025</v>
      </c>
      <c r="I22" s="6">
        <f t="shared" si="3"/>
        <v>-0.01</v>
      </c>
      <c r="J22" s="6">
        <f t="shared" si="4"/>
        <v>10</v>
      </c>
      <c r="K22" s="6">
        <f t="shared" si="5"/>
        <v>0.0005973025048</v>
      </c>
      <c r="L22" s="6">
        <f t="shared" si="6"/>
        <v>5.973025048</v>
      </c>
    </row>
    <row r="23">
      <c r="A23" s="8">
        <v>21.0</v>
      </c>
      <c r="B23" s="7">
        <v>3.0</v>
      </c>
      <c r="C23" s="7">
        <v>0.01</v>
      </c>
      <c r="D23" s="7">
        <v>0.1</v>
      </c>
      <c r="E23" s="7">
        <f t="shared" si="1"/>
        <v>10</v>
      </c>
      <c r="F23" s="7">
        <v>10.41</v>
      </c>
      <c r="G23" s="7">
        <v>0.1</v>
      </c>
      <c r="H23" s="6">
        <f t="shared" si="2"/>
        <v>0.009606147935</v>
      </c>
      <c r="I23" s="6">
        <f t="shared" si="3"/>
        <v>0</v>
      </c>
      <c r="J23" s="6">
        <f t="shared" si="4"/>
        <v>0</v>
      </c>
      <c r="K23" s="6">
        <f t="shared" si="5"/>
        <v>-0.0003938520653</v>
      </c>
      <c r="L23" s="6">
        <f t="shared" si="6"/>
        <v>3.938520653</v>
      </c>
      <c r="N23" s="1" t="s">
        <v>12</v>
      </c>
    </row>
    <row r="24">
      <c r="A24" s="8">
        <v>22.0</v>
      </c>
      <c r="B24" s="7">
        <v>3.0</v>
      </c>
      <c r="C24" s="7">
        <v>0.01</v>
      </c>
      <c r="D24" s="7">
        <v>0.1</v>
      </c>
      <c r="E24" s="7">
        <f t="shared" si="1"/>
        <v>10</v>
      </c>
      <c r="F24" s="7">
        <v>10.47</v>
      </c>
      <c r="G24" s="7">
        <v>0.1</v>
      </c>
      <c r="H24" s="6">
        <f t="shared" si="2"/>
        <v>0.009551098376</v>
      </c>
      <c r="I24" s="6">
        <f t="shared" si="3"/>
        <v>0</v>
      </c>
      <c r="J24" s="6">
        <f t="shared" si="4"/>
        <v>0</v>
      </c>
      <c r="K24" s="6">
        <f t="shared" si="5"/>
        <v>-0.0004489016237</v>
      </c>
      <c r="L24" s="6">
        <f t="shared" si="6"/>
        <v>4.489016237</v>
      </c>
      <c r="N24" s="8" t="s">
        <v>13</v>
      </c>
      <c r="O24">
        <f>AVERAGE(L3:L54)</f>
        <v>5.541490153</v>
      </c>
    </row>
    <row r="25">
      <c r="A25" s="8">
        <v>23.0</v>
      </c>
      <c r="B25" s="6">
        <v>1.0</v>
      </c>
      <c r="C25" s="7">
        <v>0.1</v>
      </c>
      <c r="D25" s="7">
        <v>1.0</v>
      </c>
      <c r="E25" s="7">
        <f t="shared" si="1"/>
        <v>10</v>
      </c>
      <c r="F25" s="7">
        <v>10.43</v>
      </c>
      <c r="G25" s="7">
        <v>1.0</v>
      </c>
      <c r="H25" s="6">
        <f t="shared" si="2"/>
        <v>0.09587727709</v>
      </c>
      <c r="I25" s="6">
        <f t="shared" si="3"/>
        <v>0</v>
      </c>
      <c r="J25" s="6">
        <f t="shared" si="4"/>
        <v>0</v>
      </c>
      <c r="K25" s="6">
        <f t="shared" si="5"/>
        <v>-0.004122722915</v>
      </c>
      <c r="L25" s="6">
        <f t="shared" si="6"/>
        <v>4.122722915</v>
      </c>
      <c r="N25" s="8" t="s">
        <v>14</v>
      </c>
      <c r="O25">
        <f>STDEV(L3:L54)</f>
        <v>1.490068638</v>
      </c>
    </row>
    <row r="26">
      <c r="A26" s="8">
        <v>24.0</v>
      </c>
      <c r="B26" s="6">
        <v>1.0</v>
      </c>
      <c r="C26" s="7">
        <v>0.1</v>
      </c>
      <c r="D26" s="7">
        <v>1.0</v>
      </c>
      <c r="E26" s="7">
        <f t="shared" si="1"/>
        <v>10</v>
      </c>
      <c r="F26" s="7">
        <v>10.4</v>
      </c>
      <c r="G26" s="7">
        <v>1.0</v>
      </c>
      <c r="H26" s="6">
        <f t="shared" si="2"/>
        <v>0.09615384615</v>
      </c>
      <c r="I26" s="6">
        <f t="shared" si="3"/>
        <v>0</v>
      </c>
      <c r="J26" s="6">
        <f t="shared" si="4"/>
        <v>0</v>
      </c>
      <c r="K26" s="6">
        <f t="shared" si="5"/>
        <v>-0.003846153846</v>
      </c>
      <c r="L26" s="6">
        <f t="shared" si="6"/>
        <v>3.846153846</v>
      </c>
    </row>
    <row r="27">
      <c r="A27" s="8">
        <v>25.0</v>
      </c>
      <c r="B27" s="6">
        <v>1.0</v>
      </c>
      <c r="C27" s="7">
        <v>0.1</v>
      </c>
      <c r="D27" s="7">
        <v>1.0</v>
      </c>
      <c r="E27" s="7">
        <f t="shared" si="1"/>
        <v>10</v>
      </c>
      <c r="F27" s="7">
        <v>10.57</v>
      </c>
      <c r="G27" s="7">
        <v>1.0</v>
      </c>
      <c r="H27" s="6">
        <f t="shared" si="2"/>
        <v>0.09460737938</v>
      </c>
      <c r="I27" s="6">
        <f t="shared" si="3"/>
        <v>0</v>
      </c>
      <c r="J27" s="6">
        <f t="shared" si="4"/>
        <v>0</v>
      </c>
      <c r="K27" s="6">
        <f t="shared" si="5"/>
        <v>-0.005392620624</v>
      </c>
      <c r="L27" s="6">
        <f t="shared" si="6"/>
        <v>5.392620624</v>
      </c>
    </row>
    <row r="28">
      <c r="A28" s="8">
        <v>26.0</v>
      </c>
      <c r="B28" s="6">
        <v>1.0</v>
      </c>
      <c r="C28" s="7">
        <v>0.1</v>
      </c>
      <c r="D28" s="7">
        <v>1.0</v>
      </c>
      <c r="E28" s="7">
        <f t="shared" si="1"/>
        <v>10</v>
      </c>
      <c r="F28" s="7">
        <v>10.51</v>
      </c>
      <c r="G28" s="7">
        <v>0.99</v>
      </c>
      <c r="H28" s="6">
        <f t="shared" si="2"/>
        <v>0.09419600381</v>
      </c>
      <c r="I28" s="6">
        <f t="shared" si="3"/>
        <v>0.01</v>
      </c>
      <c r="J28" s="6">
        <f t="shared" si="4"/>
        <v>1</v>
      </c>
      <c r="K28" s="6">
        <f t="shared" si="5"/>
        <v>-0.005803996194</v>
      </c>
      <c r="L28" s="6">
        <f t="shared" si="6"/>
        <v>5.803996194</v>
      </c>
      <c r="N28" s="1" t="s">
        <v>15</v>
      </c>
    </row>
    <row r="29">
      <c r="A29" s="8">
        <v>27.0</v>
      </c>
      <c r="B29" s="6">
        <v>1.0</v>
      </c>
      <c r="C29" s="7">
        <v>0.1</v>
      </c>
      <c r="D29" s="7">
        <v>1.0</v>
      </c>
      <c r="E29" s="7">
        <f t="shared" si="1"/>
        <v>10</v>
      </c>
      <c r="F29" s="7">
        <v>10.52</v>
      </c>
      <c r="G29" s="7">
        <v>1.0</v>
      </c>
      <c r="H29" s="6">
        <f t="shared" si="2"/>
        <v>0.09505703422</v>
      </c>
      <c r="I29" s="6">
        <f t="shared" si="3"/>
        <v>0</v>
      </c>
      <c r="J29" s="6">
        <f t="shared" si="4"/>
        <v>0</v>
      </c>
      <c r="K29" s="6">
        <f t="shared" si="5"/>
        <v>-0.004942965779</v>
      </c>
      <c r="L29" s="6">
        <f t="shared" si="6"/>
        <v>4.942965779</v>
      </c>
      <c r="N29" s="8" t="s">
        <v>13</v>
      </c>
      <c r="O29">
        <f>AVERAGE(J3:J54)</f>
        <v>1.442307692</v>
      </c>
    </row>
    <row r="30">
      <c r="A30" s="8">
        <v>28.0</v>
      </c>
      <c r="B30" s="6">
        <v>1.0</v>
      </c>
      <c r="C30" s="7">
        <v>0.1</v>
      </c>
      <c r="D30" s="7">
        <v>1.0</v>
      </c>
      <c r="E30" s="7">
        <f t="shared" si="1"/>
        <v>10</v>
      </c>
      <c r="F30" s="7">
        <v>10.65</v>
      </c>
      <c r="G30" s="7">
        <v>0.99</v>
      </c>
      <c r="H30" s="6">
        <f t="shared" si="2"/>
        <v>0.09295774648</v>
      </c>
      <c r="I30" s="6">
        <f t="shared" si="3"/>
        <v>0.01</v>
      </c>
      <c r="J30" s="6">
        <f t="shared" si="4"/>
        <v>1</v>
      </c>
      <c r="K30" s="6">
        <f t="shared" si="5"/>
        <v>-0.007042253521</v>
      </c>
      <c r="L30" s="6">
        <f t="shared" si="6"/>
        <v>7.042253521</v>
      </c>
      <c r="N30" s="8" t="s">
        <v>14</v>
      </c>
      <c r="O30">
        <f>STDEV(J3:J54)</f>
        <v>2.703762531</v>
      </c>
    </row>
    <row r="31">
      <c r="A31" s="8">
        <v>29.0</v>
      </c>
      <c r="B31" s="6">
        <v>1.0</v>
      </c>
      <c r="C31" s="7">
        <v>0.1</v>
      </c>
      <c r="D31" s="7">
        <v>1.0</v>
      </c>
      <c r="E31" s="7">
        <f t="shared" si="1"/>
        <v>10</v>
      </c>
      <c r="F31" s="7">
        <v>10.38</v>
      </c>
      <c r="G31" s="7">
        <v>0.99</v>
      </c>
      <c r="H31" s="6">
        <f t="shared" si="2"/>
        <v>0.09537572254</v>
      </c>
      <c r="I31" s="6">
        <f t="shared" si="3"/>
        <v>0.01</v>
      </c>
      <c r="J31" s="6">
        <f t="shared" si="4"/>
        <v>1</v>
      </c>
      <c r="K31" s="6">
        <f t="shared" si="5"/>
        <v>-0.004624277457</v>
      </c>
      <c r="L31" s="6">
        <f t="shared" si="6"/>
        <v>4.624277457</v>
      </c>
    </row>
    <row r="32">
      <c r="A32" s="8">
        <v>30.0</v>
      </c>
      <c r="B32" s="6">
        <v>1.0</v>
      </c>
      <c r="C32" s="7">
        <v>0.1</v>
      </c>
      <c r="D32" s="7">
        <v>1.0</v>
      </c>
      <c r="E32" s="7">
        <f t="shared" si="1"/>
        <v>10</v>
      </c>
      <c r="F32" s="7">
        <v>10.5</v>
      </c>
      <c r="G32" s="7">
        <v>1.0</v>
      </c>
      <c r="H32" s="6">
        <f t="shared" si="2"/>
        <v>0.09523809524</v>
      </c>
      <c r="I32" s="6">
        <f t="shared" si="3"/>
        <v>0</v>
      </c>
      <c r="J32" s="6">
        <f t="shared" si="4"/>
        <v>0</v>
      </c>
      <c r="K32" s="6">
        <f t="shared" si="5"/>
        <v>-0.004761904762</v>
      </c>
      <c r="L32" s="6">
        <f t="shared" si="6"/>
        <v>4.761904762</v>
      </c>
    </row>
    <row r="33">
      <c r="A33" s="8">
        <v>31.0</v>
      </c>
      <c r="B33" s="6">
        <v>1.0</v>
      </c>
      <c r="C33" s="7">
        <v>0.1</v>
      </c>
      <c r="D33" s="7">
        <v>1.0</v>
      </c>
      <c r="E33" s="7">
        <f t="shared" si="1"/>
        <v>10</v>
      </c>
      <c r="F33" s="7">
        <v>10.43</v>
      </c>
      <c r="G33" s="7">
        <v>1.0</v>
      </c>
      <c r="H33" s="6">
        <f t="shared" si="2"/>
        <v>0.09587727709</v>
      </c>
      <c r="I33" s="6">
        <f t="shared" si="3"/>
        <v>0</v>
      </c>
      <c r="J33" s="6">
        <f t="shared" si="4"/>
        <v>0</v>
      </c>
      <c r="K33" s="6">
        <f t="shared" si="5"/>
        <v>-0.004122722915</v>
      </c>
      <c r="L33" s="6">
        <f t="shared" si="6"/>
        <v>4.122722915</v>
      </c>
    </row>
    <row r="34">
      <c r="A34" s="8">
        <v>32.0</v>
      </c>
      <c r="B34" s="6">
        <v>1.0</v>
      </c>
      <c r="C34" s="7">
        <v>0.1</v>
      </c>
      <c r="D34" s="7">
        <v>1.0</v>
      </c>
      <c r="E34" s="7">
        <f t="shared" si="1"/>
        <v>10</v>
      </c>
      <c r="F34" s="7">
        <v>10.49</v>
      </c>
      <c r="G34" s="7">
        <v>0.99</v>
      </c>
      <c r="H34" s="6">
        <f t="shared" si="2"/>
        <v>0.09437559581</v>
      </c>
      <c r="I34" s="6">
        <f t="shared" si="3"/>
        <v>0.01</v>
      </c>
      <c r="J34" s="6">
        <f t="shared" si="4"/>
        <v>1</v>
      </c>
      <c r="K34" s="6">
        <f t="shared" si="5"/>
        <v>-0.005624404194</v>
      </c>
      <c r="L34" s="6">
        <f t="shared" si="6"/>
        <v>5.624404194</v>
      </c>
    </row>
    <row r="35">
      <c r="A35" s="8">
        <v>33.0</v>
      </c>
      <c r="B35" s="7">
        <v>2.0</v>
      </c>
      <c r="C35" s="7">
        <v>0.1</v>
      </c>
      <c r="D35" s="7">
        <v>1.0</v>
      </c>
      <c r="E35" s="7">
        <f t="shared" si="1"/>
        <v>10</v>
      </c>
      <c r="F35" s="7">
        <v>10.75</v>
      </c>
      <c r="G35" s="7">
        <v>0.98</v>
      </c>
      <c r="H35" s="6">
        <f t="shared" si="2"/>
        <v>0.0911627907</v>
      </c>
      <c r="I35" s="6">
        <f t="shared" si="3"/>
        <v>0.02</v>
      </c>
      <c r="J35" s="6">
        <f t="shared" si="4"/>
        <v>2</v>
      </c>
      <c r="K35" s="6">
        <f t="shared" si="5"/>
        <v>-0.008837209302</v>
      </c>
      <c r="L35" s="6">
        <f t="shared" si="6"/>
        <v>8.837209302</v>
      </c>
    </row>
    <row r="36">
      <c r="A36" s="8">
        <v>34.0</v>
      </c>
      <c r="B36" s="7">
        <v>2.0</v>
      </c>
      <c r="C36" s="7">
        <v>0.1</v>
      </c>
      <c r="D36" s="7">
        <v>1.0</v>
      </c>
      <c r="E36" s="7">
        <f t="shared" si="1"/>
        <v>10</v>
      </c>
      <c r="F36" s="7">
        <v>10.62</v>
      </c>
      <c r="G36" s="7">
        <v>1.01</v>
      </c>
      <c r="H36" s="6">
        <f t="shared" si="2"/>
        <v>0.09510357815</v>
      </c>
      <c r="I36" s="6">
        <f t="shared" si="3"/>
        <v>-0.01</v>
      </c>
      <c r="J36" s="6">
        <f t="shared" si="4"/>
        <v>1</v>
      </c>
      <c r="K36" s="6">
        <f t="shared" si="5"/>
        <v>-0.004896421846</v>
      </c>
      <c r="L36" s="6">
        <f t="shared" si="6"/>
        <v>4.896421846</v>
      </c>
    </row>
    <row r="37">
      <c r="A37" s="8">
        <v>35.0</v>
      </c>
      <c r="B37" s="7">
        <v>2.0</v>
      </c>
      <c r="C37" s="7">
        <v>0.1</v>
      </c>
      <c r="D37" s="7">
        <v>1.0</v>
      </c>
      <c r="E37" s="7">
        <f t="shared" si="1"/>
        <v>10</v>
      </c>
      <c r="F37" s="7">
        <v>10.77</v>
      </c>
      <c r="G37" s="7">
        <v>1.01</v>
      </c>
      <c r="H37" s="6">
        <f t="shared" si="2"/>
        <v>0.09377901578</v>
      </c>
      <c r="I37" s="6">
        <f t="shared" si="3"/>
        <v>-0.01</v>
      </c>
      <c r="J37" s="6">
        <f t="shared" si="4"/>
        <v>1</v>
      </c>
      <c r="K37" s="6">
        <f t="shared" si="5"/>
        <v>-0.006220984215</v>
      </c>
      <c r="L37" s="6">
        <f t="shared" si="6"/>
        <v>6.220984215</v>
      </c>
    </row>
    <row r="38">
      <c r="A38" s="8">
        <v>36.0</v>
      </c>
      <c r="B38" s="7">
        <v>2.0</v>
      </c>
      <c r="C38" s="7">
        <v>0.1</v>
      </c>
      <c r="D38" s="7">
        <v>1.0</v>
      </c>
      <c r="E38" s="7">
        <f t="shared" si="1"/>
        <v>10</v>
      </c>
      <c r="F38" s="7">
        <v>10.43</v>
      </c>
      <c r="G38" s="7">
        <v>0.98</v>
      </c>
      <c r="H38" s="6">
        <f t="shared" si="2"/>
        <v>0.09395973154</v>
      </c>
      <c r="I38" s="6">
        <f t="shared" si="3"/>
        <v>0.02</v>
      </c>
      <c r="J38" s="6">
        <f t="shared" si="4"/>
        <v>2</v>
      </c>
      <c r="K38" s="6">
        <f t="shared" si="5"/>
        <v>-0.006040268456</v>
      </c>
      <c r="L38" s="6">
        <f t="shared" si="6"/>
        <v>6.040268456</v>
      </c>
    </row>
    <row r="39">
      <c r="A39" s="8">
        <v>37.0</v>
      </c>
      <c r="B39" s="7">
        <v>2.0</v>
      </c>
      <c r="C39" s="7">
        <v>0.1</v>
      </c>
      <c r="D39" s="7">
        <v>1.0</v>
      </c>
      <c r="E39" s="7">
        <f t="shared" si="1"/>
        <v>10</v>
      </c>
      <c r="F39" s="7">
        <v>10.45</v>
      </c>
      <c r="G39" s="7">
        <v>0.99</v>
      </c>
      <c r="H39" s="6">
        <f t="shared" si="2"/>
        <v>0.09473684211</v>
      </c>
      <c r="I39" s="6">
        <f t="shared" si="3"/>
        <v>0.01</v>
      </c>
      <c r="J39" s="6">
        <f t="shared" si="4"/>
        <v>1</v>
      </c>
      <c r="K39" s="6">
        <f t="shared" si="5"/>
        <v>-0.005263157895</v>
      </c>
      <c r="L39" s="6">
        <f t="shared" si="6"/>
        <v>5.263157895</v>
      </c>
    </row>
    <row r="40">
      <c r="A40" s="8">
        <v>38.0</v>
      </c>
      <c r="B40" s="7">
        <v>2.0</v>
      </c>
      <c r="C40" s="7">
        <v>0.1</v>
      </c>
      <c r="D40" s="7">
        <v>1.0</v>
      </c>
      <c r="E40" s="7">
        <f t="shared" si="1"/>
        <v>10</v>
      </c>
      <c r="F40" s="7">
        <v>10.5</v>
      </c>
      <c r="G40" s="7">
        <v>1.0</v>
      </c>
      <c r="H40" s="6">
        <f t="shared" si="2"/>
        <v>0.09523809524</v>
      </c>
      <c r="I40" s="6">
        <f t="shared" si="3"/>
        <v>0</v>
      </c>
      <c r="J40" s="6">
        <f t="shared" si="4"/>
        <v>0</v>
      </c>
      <c r="K40" s="6">
        <f t="shared" si="5"/>
        <v>-0.004761904762</v>
      </c>
      <c r="L40" s="6">
        <f t="shared" si="6"/>
        <v>4.761904762</v>
      </c>
    </row>
    <row r="41">
      <c r="A41" s="8">
        <v>39.0</v>
      </c>
      <c r="B41" s="7">
        <v>2.0</v>
      </c>
      <c r="C41" s="7">
        <v>0.1</v>
      </c>
      <c r="D41" s="7">
        <v>1.0</v>
      </c>
      <c r="E41" s="7">
        <f t="shared" si="1"/>
        <v>10</v>
      </c>
      <c r="F41" s="7">
        <v>10.5</v>
      </c>
      <c r="G41" s="7">
        <v>1.02</v>
      </c>
      <c r="H41" s="6">
        <f t="shared" si="2"/>
        <v>0.09714285714</v>
      </c>
      <c r="I41" s="6">
        <f t="shared" si="3"/>
        <v>-0.02</v>
      </c>
      <c r="J41" s="6">
        <f t="shared" si="4"/>
        <v>2</v>
      </c>
      <c r="K41" s="6">
        <f t="shared" si="5"/>
        <v>-0.002857142857</v>
      </c>
      <c r="L41" s="6">
        <f t="shared" si="6"/>
        <v>2.857142857</v>
      </c>
    </row>
    <row r="42">
      <c r="A42" s="8">
        <v>40.0</v>
      </c>
      <c r="B42" s="7">
        <v>2.0</v>
      </c>
      <c r="C42" s="7">
        <v>0.1</v>
      </c>
      <c r="D42" s="7">
        <v>1.0</v>
      </c>
      <c r="E42" s="7">
        <f t="shared" si="1"/>
        <v>10</v>
      </c>
      <c r="F42" s="7">
        <v>10.55</v>
      </c>
      <c r="G42" s="7">
        <v>0.98</v>
      </c>
      <c r="H42" s="6">
        <f t="shared" si="2"/>
        <v>0.09289099526</v>
      </c>
      <c r="I42" s="6">
        <f t="shared" si="3"/>
        <v>0.02</v>
      </c>
      <c r="J42" s="6">
        <f t="shared" si="4"/>
        <v>2</v>
      </c>
      <c r="K42" s="6">
        <f t="shared" si="5"/>
        <v>-0.007109004739</v>
      </c>
      <c r="L42" s="6">
        <f t="shared" si="6"/>
        <v>7.109004739</v>
      </c>
    </row>
    <row r="43">
      <c r="A43" s="8">
        <v>41.0</v>
      </c>
      <c r="B43" s="7">
        <v>2.0</v>
      </c>
      <c r="C43" s="7">
        <v>0.1</v>
      </c>
      <c r="D43" s="7">
        <v>1.0</v>
      </c>
      <c r="E43" s="7">
        <f t="shared" si="1"/>
        <v>10</v>
      </c>
      <c r="F43" s="7">
        <v>10.54</v>
      </c>
      <c r="G43" s="7">
        <v>0.97</v>
      </c>
      <c r="H43" s="6">
        <f t="shared" si="2"/>
        <v>0.09203036053</v>
      </c>
      <c r="I43" s="6">
        <f t="shared" si="3"/>
        <v>0.03</v>
      </c>
      <c r="J43" s="6">
        <f t="shared" si="4"/>
        <v>3</v>
      </c>
      <c r="K43" s="6">
        <f t="shared" si="5"/>
        <v>-0.007969639469</v>
      </c>
      <c r="L43" s="6">
        <f t="shared" si="6"/>
        <v>7.969639469</v>
      </c>
    </row>
    <row r="44">
      <c r="A44" s="8">
        <v>42.0</v>
      </c>
      <c r="B44" s="7">
        <v>2.0</v>
      </c>
      <c r="C44" s="7">
        <v>0.1</v>
      </c>
      <c r="D44" s="7">
        <v>1.0</v>
      </c>
      <c r="E44" s="7">
        <f t="shared" si="1"/>
        <v>10</v>
      </c>
      <c r="F44" s="7">
        <v>10.67</v>
      </c>
      <c r="G44" s="7">
        <v>1.01</v>
      </c>
      <c r="H44" s="6">
        <f t="shared" si="2"/>
        <v>0.0946579194</v>
      </c>
      <c r="I44" s="6">
        <f t="shared" si="3"/>
        <v>-0.01</v>
      </c>
      <c r="J44" s="6">
        <f t="shared" si="4"/>
        <v>1</v>
      </c>
      <c r="K44" s="6">
        <f t="shared" si="5"/>
        <v>-0.0053420806</v>
      </c>
      <c r="L44" s="6">
        <f t="shared" si="6"/>
        <v>5.3420806</v>
      </c>
    </row>
    <row r="45">
      <c r="A45" s="8">
        <v>43.0</v>
      </c>
      <c r="B45" s="7">
        <v>3.0</v>
      </c>
      <c r="C45" s="7">
        <v>0.1</v>
      </c>
      <c r="D45" s="7">
        <v>1.0</v>
      </c>
      <c r="E45" s="7">
        <f t="shared" si="1"/>
        <v>10</v>
      </c>
      <c r="F45" s="7">
        <v>10.65</v>
      </c>
      <c r="G45" s="7">
        <v>1.0</v>
      </c>
      <c r="H45" s="6">
        <f t="shared" si="2"/>
        <v>0.09389671362</v>
      </c>
      <c r="I45" s="6">
        <f t="shared" si="3"/>
        <v>0</v>
      </c>
      <c r="J45" s="6">
        <f t="shared" si="4"/>
        <v>0</v>
      </c>
      <c r="K45" s="6">
        <f t="shared" si="5"/>
        <v>-0.006103286385</v>
      </c>
      <c r="L45" s="6">
        <f t="shared" si="6"/>
        <v>6.103286385</v>
      </c>
    </row>
    <row r="46">
      <c r="A46" s="8">
        <v>44.0</v>
      </c>
      <c r="B46" s="7">
        <v>3.0</v>
      </c>
      <c r="C46" s="7">
        <v>0.1</v>
      </c>
      <c r="D46" s="7">
        <v>1.0</v>
      </c>
      <c r="E46" s="7">
        <f t="shared" si="1"/>
        <v>10</v>
      </c>
      <c r="F46" s="7">
        <v>10.68</v>
      </c>
      <c r="G46" s="7">
        <v>1.0</v>
      </c>
      <c r="H46" s="6">
        <f t="shared" si="2"/>
        <v>0.0936329588</v>
      </c>
      <c r="I46" s="6">
        <f t="shared" si="3"/>
        <v>0</v>
      </c>
      <c r="J46" s="6">
        <f t="shared" si="4"/>
        <v>0</v>
      </c>
      <c r="K46" s="6">
        <f t="shared" si="5"/>
        <v>-0.006367041199</v>
      </c>
      <c r="L46" s="6">
        <f t="shared" si="6"/>
        <v>6.367041199</v>
      </c>
    </row>
    <row r="47">
      <c r="A47" s="8">
        <v>45.0</v>
      </c>
      <c r="B47" s="7">
        <v>3.0</v>
      </c>
      <c r="C47" s="7">
        <v>0.1</v>
      </c>
      <c r="D47" s="7">
        <v>1.0</v>
      </c>
      <c r="E47" s="7">
        <f t="shared" si="1"/>
        <v>10</v>
      </c>
      <c r="F47" s="7">
        <v>10.61</v>
      </c>
      <c r="G47" s="7">
        <v>1.0</v>
      </c>
      <c r="H47" s="6">
        <f t="shared" si="2"/>
        <v>0.09425070688</v>
      </c>
      <c r="I47" s="6">
        <f t="shared" si="3"/>
        <v>0</v>
      </c>
      <c r="J47" s="6">
        <f t="shared" si="4"/>
        <v>0</v>
      </c>
      <c r="K47" s="6">
        <f t="shared" si="5"/>
        <v>-0.00574929312</v>
      </c>
      <c r="L47" s="6">
        <f t="shared" si="6"/>
        <v>5.74929312</v>
      </c>
    </row>
    <row r="48">
      <c r="A48" s="8">
        <v>46.0</v>
      </c>
      <c r="B48" s="7">
        <v>3.0</v>
      </c>
      <c r="C48" s="7">
        <v>0.1</v>
      </c>
      <c r="D48" s="7">
        <v>1.0</v>
      </c>
      <c r="E48" s="7">
        <f t="shared" si="1"/>
        <v>10</v>
      </c>
      <c r="F48" s="7">
        <v>10.6</v>
      </c>
      <c r="G48" s="7">
        <v>0.95</v>
      </c>
      <c r="H48" s="6">
        <f t="shared" si="2"/>
        <v>0.08962264151</v>
      </c>
      <c r="I48" s="6">
        <f t="shared" si="3"/>
        <v>0.05</v>
      </c>
      <c r="J48" s="6">
        <f t="shared" si="4"/>
        <v>5</v>
      </c>
      <c r="K48" s="6">
        <f t="shared" si="5"/>
        <v>-0.01037735849</v>
      </c>
      <c r="L48" s="6">
        <f t="shared" si="6"/>
        <v>10.37735849</v>
      </c>
    </row>
    <row r="49">
      <c r="A49" s="8">
        <v>47.0</v>
      </c>
      <c r="B49" s="7">
        <v>3.0</v>
      </c>
      <c r="C49" s="7">
        <v>0.1</v>
      </c>
      <c r="D49" s="7">
        <v>1.0</v>
      </c>
      <c r="E49" s="7">
        <f t="shared" si="1"/>
        <v>10</v>
      </c>
      <c r="F49" s="7">
        <v>10.66</v>
      </c>
      <c r="G49" s="7">
        <v>1.03</v>
      </c>
      <c r="H49" s="6">
        <f t="shared" si="2"/>
        <v>0.09662288931</v>
      </c>
      <c r="I49" s="6">
        <f t="shared" si="3"/>
        <v>-0.03</v>
      </c>
      <c r="J49" s="6">
        <f t="shared" si="4"/>
        <v>3</v>
      </c>
      <c r="K49" s="6">
        <f t="shared" si="5"/>
        <v>-0.003377110694</v>
      </c>
      <c r="L49" s="6">
        <f t="shared" si="6"/>
        <v>3.377110694</v>
      </c>
    </row>
    <row r="50">
      <c r="A50" s="8">
        <v>48.0</v>
      </c>
      <c r="B50" s="7">
        <v>3.0</v>
      </c>
      <c r="C50" s="7">
        <v>0.1</v>
      </c>
      <c r="D50" s="7">
        <v>1.0</v>
      </c>
      <c r="E50" s="7">
        <f t="shared" si="1"/>
        <v>10</v>
      </c>
      <c r="F50" s="7">
        <v>10.52</v>
      </c>
      <c r="G50" s="7">
        <v>1.01</v>
      </c>
      <c r="H50" s="6">
        <f t="shared" si="2"/>
        <v>0.09600760456</v>
      </c>
      <c r="I50" s="6">
        <f t="shared" si="3"/>
        <v>-0.01</v>
      </c>
      <c r="J50" s="6">
        <f t="shared" si="4"/>
        <v>1</v>
      </c>
      <c r="K50" s="6">
        <f t="shared" si="5"/>
        <v>-0.003992395437</v>
      </c>
      <c r="L50" s="6">
        <f t="shared" si="6"/>
        <v>3.992395437</v>
      </c>
    </row>
    <row r="51">
      <c r="A51" s="8">
        <v>49.0</v>
      </c>
      <c r="B51" s="7">
        <v>3.0</v>
      </c>
      <c r="C51" s="7">
        <v>0.1</v>
      </c>
      <c r="D51" s="7">
        <v>1.0</v>
      </c>
      <c r="E51" s="7">
        <f t="shared" si="1"/>
        <v>10</v>
      </c>
      <c r="F51" s="7">
        <v>10.76</v>
      </c>
      <c r="G51" s="7">
        <v>0.99</v>
      </c>
      <c r="H51" s="6">
        <f t="shared" si="2"/>
        <v>0.09200743494</v>
      </c>
      <c r="I51" s="6">
        <f t="shared" si="3"/>
        <v>0.01</v>
      </c>
      <c r="J51" s="6">
        <f t="shared" si="4"/>
        <v>1</v>
      </c>
      <c r="K51" s="6">
        <f t="shared" si="5"/>
        <v>-0.007992565056</v>
      </c>
      <c r="L51" s="6">
        <f t="shared" si="6"/>
        <v>7.992565056</v>
      </c>
    </row>
    <row r="52">
      <c r="A52" s="8">
        <v>50.0</v>
      </c>
      <c r="B52" s="7">
        <v>3.0</v>
      </c>
      <c r="C52" s="7">
        <v>0.1</v>
      </c>
      <c r="D52" s="7">
        <v>1.0</v>
      </c>
      <c r="E52" s="7">
        <f t="shared" si="1"/>
        <v>10</v>
      </c>
      <c r="F52" s="7">
        <v>10.7</v>
      </c>
      <c r="G52" s="7">
        <v>0.98</v>
      </c>
      <c r="H52" s="6">
        <f t="shared" si="2"/>
        <v>0.09158878505</v>
      </c>
      <c r="I52" s="6">
        <f t="shared" si="3"/>
        <v>0.02</v>
      </c>
      <c r="J52" s="6">
        <f t="shared" si="4"/>
        <v>2</v>
      </c>
      <c r="K52" s="6">
        <f t="shared" si="5"/>
        <v>-0.008411214953</v>
      </c>
      <c r="L52" s="6">
        <f t="shared" si="6"/>
        <v>8.411214953</v>
      </c>
    </row>
    <row r="53">
      <c r="A53" s="8">
        <v>51.0</v>
      </c>
      <c r="B53" s="7">
        <v>3.0</v>
      </c>
      <c r="C53" s="7">
        <v>0.1</v>
      </c>
      <c r="D53" s="7">
        <v>1.0</v>
      </c>
      <c r="E53" s="7">
        <f t="shared" si="1"/>
        <v>10</v>
      </c>
      <c r="F53" s="7">
        <v>10.68</v>
      </c>
      <c r="G53" s="7">
        <v>0.98</v>
      </c>
      <c r="H53" s="6">
        <f t="shared" si="2"/>
        <v>0.09176029963</v>
      </c>
      <c r="I53" s="6">
        <f t="shared" si="3"/>
        <v>0.02</v>
      </c>
      <c r="J53" s="6">
        <f t="shared" si="4"/>
        <v>2</v>
      </c>
      <c r="K53" s="6">
        <f t="shared" si="5"/>
        <v>-0.008239700375</v>
      </c>
      <c r="L53" s="6">
        <f t="shared" si="6"/>
        <v>8.239700375</v>
      </c>
    </row>
    <row r="54">
      <c r="A54" s="8">
        <v>52.0</v>
      </c>
      <c r="B54" s="7">
        <v>3.0</v>
      </c>
      <c r="C54" s="7">
        <v>0.1</v>
      </c>
      <c r="D54" s="7">
        <v>1.0</v>
      </c>
      <c r="E54" s="7">
        <f t="shared" si="1"/>
        <v>10</v>
      </c>
      <c r="F54" s="7">
        <v>10.52</v>
      </c>
      <c r="G54" s="7">
        <v>1.02</v>
      </c>
      <c r="H54" s="6">
        <f t="shared" si="2"/>
        <v>0.0969581749</v>
      </c>
      <c r="I54" s="6">
        <f t="shared" si="3"/>
        <v>-0.02</v>
      </c>
      <c r="J54" s="6">
        <f t="shared" si="4"/>
        <v>2</v>
      </c>
      <c r="K54" s="6">
        <f t="shared" si="5"/>
        <v>-0.003041825095</v>
      </c>
      <c r="L54" s="6">
        <f t="shared" si="6"/>
        <v>3.041825095</v>
      </c>
    </row>
    <row r="55">
      <c r="A55" s="8"/>
      <c r="B55" s="7"/>
      <c r="C55" s="7"/>
      <c r="D55" s="7"/>
      <c r="E55" s="7"/>
      <c r="F55" s="7"/>
      <c r="G55" s="7"/>
      <c r="H55" s="6"/>
      <c r="I55" s="6"/>
      <c r="J55" s="6"/>
      <c r="K55" s="6"/>
      <c r="L55" s="6"/>
    </row>
    <row r="68">
      <c r="G68" s="8" t="s">
        <v>16</v>
      </c>
    </row>
    <row r="70">
      <c r="G70" s="8">
        <v>0.001</v>
      </c>
      <c r="H70" s="8" t="s">
        <v>17</v>
      </c>
      <c r="I70" s="8" t="s">
        <v>18</v>
      </c>
      <c r="J70" s="8">
        <v>17.3</v>
      </c>
      <c r="K70" s="8" t="s">
        <v>19</v>
      </c>
    </row>
    <row r="73">
      <c r="H73">
        <f>G70*J70</f>
        <v>0.0173</v>
      </c>
      <c r="I73" s="8" t="s">
        <v>20</v>
      </c>
    </row>
    <row r="74">
      <c r="I74" s="8">
        <v>1.72E-5</v>
      </c>
      <c r="J74" s="8" t="s">
        <v>21</v>
      </c>
    </row>
    <row r="75">
      <c r="I75">
        <f t="shared" ref="I75:I76" si="7">I74*60</f>
        <v>0.001032</v>
      </c>
      <c r="J75" s="8" t="s">
        <v>22</v>
      </c>
      <c r="K75" s="8">
        <f t="shared" ref="K75:K76" si="8">I75*1000</f>
        <v>1.032</v>
      </c>
      <c r="L75" s="8" t="s">
        <v>23</v>
      </c>
    </row>
    <row r="76">
      <c r="I76">
        <f t="shared" si="7"/>
        <v>0.06192</v>
      </c>
      <c r="J76" s="8" t="s">
        <v>24</v>
      </c>
      <c r="K76" s="8">
        <f t="shared" si="8"/>
        <v>61.92</v>
      </c>
      <c r="L76" s="8" t="s">
        <v>25</v>
      </c>
    </row>
    <row r="79">
      <c r="G79" s="8" t="s">
        <v>26</v>
      </c>
    </row>
    <row r="80">
      <c r="G80" s="8">
        <v>1.0</v>
      </c>
      <c r="H80" s="8" t="s">
        <v>27</v>
      </c>
      <c r="I80" s="8" t="s">
        <v>28</v>
      </c>
      <c r="J80" s="8">
        <v>554.0462538</v>
      </c>
      <c r="K80" s="8" t="s">
        <v>19</v>
      </c>
    </row>
    <row r="82">
      <c r="H82">
        <f>G80*J80</f>
        <v>554.0462538</v>
      </c>
      <c r="I82" s="8" t="s">
        <v>20</v>
      </c>
    </row>
    <row r="84">
      <c r="I84" s="8">
        <v>0.5540462538</v>
      </c>
      <c r="J84" s="8" t="s">
        <v>21</v>
      </c>
    </row>
    <row r="85">
      <c r="I85">
        <f>I84*60</f>
        <v>33.24277523</v>
      </c>
      <c r="J85" s="8" t="s">
        <v>22</v>
      </c>
    </row>
    <row r="119">
      <c r="C119" s="9" t="s">
        <v>29</v>
      </c>
      <c r="I119" s="10"/>
      <c r="J119" s="10"/>
      <c r="K119" s="10"/>
      <c r="L119" s="10"/>
    </row>
    <row r="120">
      <c r="C120" s="2" t="s">
        <v>1</v>
      </c>
      <c r="D120" s="2" t="s">
        <v>30</v>
      </c>
      <c r="E120" s="2" t="s">
        <v>3</v>
      </c>
      <c r="F120" s="2" t="s">
        <v>4</v>
      </c>
      <c r="G120" s="2" t="s">
        <v>5</v>
      </c>
      <c r="H120" s="2" t="s">
        <v>6</v>
      </c>
      <c r="I120" s="10" t="s">
        <v>31</v>
      </c>
      <c r="J120" s="6">
        <f>average(I3:I18)</f>
        <v>-0.00125</v>
      </c>
      <c r="K120" s="10"/>
      <c r="L120" s="10"/>
    </row>
    <row r="121">
      <c r="C121" s="11">
        <v>3.0</v>
      </c>
      <c r="D121" s="11">
        <v>4.0</v>
      </c>
      <c r="E121" s="11">
        <v>60.0</v>
      </c>
      <c r="F121" s="11">
        <v>15.0</v>
      </c>
      <c r="G121" s="11">
        <v>86.0</v>
      </c>
      <c r="H121" s="12"/>
      <c r="I121" s="10" t="s">
        <v>32</v>
      </c>
      <c r="J121" s="6">
        <f>average(J1:J18)</f>
        <v>1.25</v>
      </c>
      <c r="K121" s="10"/>
      <c r="L121" s="10"/>
    </row>
    <row r="122">
      <c r="C122" s="6">
        <v>1.0</v>
      </c>
      <c r="D122" s="6">
        <v>4.0</v>
      </c>
      <c r="E122" s="6">
        <v>60.0</v>
      </c>
      <c r="F122" s="6">
        <v>15.0</v>
      </c>
      <c r="G122" s="6">
        <v>30.0</v>
      </c>
      <c r="H122" s="10"/>
      <c r="I122" s="10"/>
      <c r="J122" s="10"/>
      <c r="K122" s="10"/>
      <c r="L122" s="10"/>
    </row>
    <row r="123">
      <c r="C123" s="11">
        <v>3.0</v>
      </c>
      <c r="D123" s="11">
        <v>3.0</v>
      </c>
      <c r="E123" s="11">
        <v>60.0</v>
      </c>
      <c r="F123" s="11">
        <v>20.0</v>
      </c>
      <c r="G123" s="11">
        <v>87.93</v>
      </c>
      <c r="H123" s="12"/>
      <c r="I123" s="10"/>
      <c r="J123" s="10"/>
      <c r="K123" s="10"/>
      <c r="L123" s="10"/>
    </row>
    <row r="124">
      <c r="C124" s="6">
        <v>1.0</v>
      </c>
      <c r="D124" s="6">
        <v>3.0</v>
      </c>
      <c r="E124" s="6">
        <v>60.0</v>
      </c>
      <c r="F124" s="6">
        <v>20.0</v>
      </c>
      <c r="G124" s="6">
        <v>30.79</v>
      </c>
      <c r="H124" s="10"/>
      <c r="I124" s="10"/>
      <c r="J124" s="10"/>
      <c r="K124" s="10"/>
      <c r="L124" s="10"/>
    </row>
    <row r="125">
      <c r="C125" s="11">
        <v>3.0</v>
      </c>
      <c r="D125" s="11">
        <v>2.0</v>
      </c>
      <c r="E125" s="11">
        <v>60.0</v>
      </c>
      <c r="F125" s="11">
        <v>30.0</v>
      </c>
      <c r="G125" s="11">
        <v>86.6</v>
      </c>
      <c r="H125" s="12"/>
      <c r="I125" s="10"/>
      <c r="J125" s="10"/>
      <c r="K125" s="10"/>
      <c r="L125" s="10"/>
    </row>
    <row r="126">
      <c r="C126" s="6">
        <v>1.0</v>
      </c>
      <c r="D126" s="6">
        <v>2.0</v>
      </c>
      <c r="E126" s="6">
        <v>60.0</v>
      </c>
      <c r="F126" s="6">
        <v>30.0</v>
      </c>
      <c r="G126" s="6">
        <v>33.3</v>
      </c>
      <c r="H126" s="10"/>
      <c r="I126" s="10"/>
      <c r="J126" s="10"/>
      <c r="K126" s="10"/>
      <c r="L126" s="10"/>
    </row>
    <row r="127">
      <c r="C127" s="11">
        <v>3.0</v>
      </c>
      <c r="D127" s="11">
        <v>1.0</v>
      </c>
      <c r="E127" s="11">
        <v>60.0</v>
      </c>
      <c r="F127" s="11">
        <v>60.0</v>
      </c>
      <c r="G127" s="11">
        <v>86.98</v>
      </c>
      <c r="H127" s="12"/>
      <c r="I127" s="10"/>
      <c r="J127" s="10"/>
      <c r="K127" s="10"/>
      <c r="L127" s="10"/>
    </row>
    <row r="128">
      <c r="C128" s="6">
        <v>1.0</v>
      </c>
      <c r="D128" s="6">
        <v>1.0</v>
      </c>
      <c r="E128" s="6">
        <v>60.0</v>
      </c>
      <c r="F128" s="6">
        <v>60.0</v>
      </c>
      <c r="G128" s="6">
        <v>63.11</v>
      </c>
      <c r="H128" s="10"/>
      <c r="I128" s="10"/>
      <c r="J128" s="10"/>
      <c r="K128" s="10"/>
      <c r="L128" s="10"/>
    </row>
    <row r="129">
      <c r="C129" s="13"/>
      <c r="D129" s="13"/>
      <c r="E129" s="13"/>
      <c r="F129" s="13"/>
      <c r="G129" s="13"/>
      <c r="H129" s="13"/>
      <c r="I129" s="10"/>
      <c r="J129" s="10"/>
      <c r="K129" s="10"/>
      <c r="L129" s="10"/>
    </row>
    <row r="130">
      <c r="C130" s="14" t="s">
        <v>33</v>
      </c>
      <c r="I130" s="10"/>
      <c r="J130" s="10"/>
      <c r="K130" s="10"/>
      <c r="L130" s="10"/>
    </row>
    <row r="131">
      <c r="C131" s="2" t="s">
        <v>1</v>
      </c>
      <c r="D131" s="2" t="s">
        <v>30</v>
      </c>
      <c r="E131" s="2" t="s">
        <v>3</v>
      </c>
      <c r="F131" s="2" t="s">
        <v>4</v>
      </c>
      <c r="G131" s="2" t="s">
        <v>5</v>
      </c>
      <c r="H131" s="2" t="s">
        <v>6</v>
      </c>
      <c r="I131" s="10" t="s">
        <v>34</v>
      </c>
      <c r="J131" s="10" t="s">
        <v>35</v>
      </c>
      <c r="K131" s="10" t="s">
        <v>9</v>
      </c>
      <c r="L131" s="10" t="s">
        <v>36</v>
      </c>
    </row>
    <row r="132">
      <c r="C132" s="15">
        <v>3.0</v>
      </c>
      <c r="D132" s="15">
        <v>4.0</v>
      </c>
      <c r="E132" s="15">
        <v>60.0</v>
      </c>
      <c r="F132" s="15">
        <v>15.0</v>
      </c>
      <c r="G132" s="15">
        <v>44.4</v>
      </c>
      <c r="H132" s="15">
        <v>59.62</v>
      </c>
      <c r="I132" s="6">
        <f t="shared" ref="I132:I139" si="9">H132/G132</f>
        <v>1.342792793</v>
      </c>
      <c r="J132" s="6">
        <f t="shared" ref="J132:J139" si="10">Abs(E132-H132)</f>
        <v>0.38</v>
      </c>
      <c r="K132" s="6">
        <f t="shared" ref="K132:K139" si="11">J132/E132*100</f>
        <v>0.6333333333</v>
      </c>
      <c r="L132" s="6">
        <f t="shared" ref="L132:L139" si="12">Abs(I132-D132)</f>
        <v>2.657207207</v>
      </c>
    </row>
    <row r="133">
      <c r="C133" s="6">
        <v>1.0</v>
      </c>
      <c r="D133" s="6">
        <v>4.0</v>
      </c>
      <c r="E133" s="6">
        <v>60.0</v>
      </c>
      <c r="F133" s="6">
        <v>15.0</v>
      </c>
      <c r="G133" s="6">
        <v>21.76</v>
      </c>
      <c r="H133" s="6">
        <v>59.86</v>
      </c>
      <c r="I133" s="6">
        <f t="shared" si="9"/>
        <v>2.750919118</v>
      </c>
      <c r="J133" s="6">
        <f t="shared" si="10"/>
        <v>0.14</v>
      </c>
      <c r="K133" s="6">
        <f t="shared" si="11"/>
        <v>0.2333333333</v>
      </c>
      <c r="L133" s="6">
        <f t="shared" si="12"/>
        <v>1.249080882</v>
      </c>
    </row>
    <row r="134">
      <c r="C134" s="15">
        <v>3.0</v>
      </c>
      <c r="D134" s="15">
        <v>3.0</v>
      </c>
      <c r="E134" s="15">
        <v>60.0</v>
      </c>
      <c r="F134" s="15">
        <v>20.0</v>
      </c>
      <c r="G134" s="15">
        <v>44.35</v>
      </c>
      <c r="H134" s="15">
        <v>59.28</v>
      </c>
      <c r="I134" s="6">
        <f t="shared" si="9"/>
        <v>1.336640361</v>
      </c>
      <c r="J134" s="6">
        <f t="shared" si="10"/>
        <v>0.72</v>
      </c>
      <c r="K134" s="6">
        <f t="shared" si="11"/>
        <v>1.2</v>
      </c>
      <c r="L134" s="6">
        <f t="shared" si="12"/>
        <v>1.663359639</v>
      </c>
    </row>
    <row r="135">
      <c r="C135" s="6">
        <v>1.0</v>
      </c>
      <c r="D135" s="6">
        <v>3.0</v>
      </c>
      <c r="E135" s="6">
        <v>60.0</v>
      </c>
      <c r="F135" s="6">
        <v>20.0</v>
      </c>
      <c r="G135" s="6">
        <v>21.82</v>
      </c>
      <c r="H135" s="6">
        <v>59.83</v>
      </c>
      <c r="I135" s="6">
        <f t="shared" si="9"/>
        <v>2.741979835</v>
      </c>
      <c r="J135" s="6">
        <f t="shared" si="10"/>
        <v>0.17</v>
      </c>
      <c r="K135" s="6">
        <f t="shared" si="11"/>
        <v>0.2833333333</v>
      </c>
      <c r="L135" s="6">
        <f t="shared" si="12"/>
        <v>0.258020165</v>
      </c>
    </row>
    <row r="136">
      <c r="C136" s="15">
        <v>3.0</v>
      </c>
      <c r="D136" s="15">
        <v>2.0</v>
      </c>
      <c r="E136" s="15">
        <v>60.0</v>
      </c>
      <c r="F136" s="15">
        <v>30.0</v>
      </c>
      <c r="G136" s="15">
        <v>43.9</v>
      </c>
      <c r="H136" s="15">
        <v>59.83</v>
      </c>
      <c r="I136" s="6">
        <f t="shared" si="9"/>
        <v>1.362870159</v>
      </c>
      <c r="J136" s="6">
        <f t="shared" si="10"/>
        <v>0.17</v>
      </c>
      <c r="K136" s="6">
        <f t="shared" si="11"/>
        <v>0.2833333333</v>
      </c>
      <c r="L136" s="6">
        <f t="shared" si="12"/>
        <v>0.6371298405</v>
      </c>
    </row>
    <row r="137">
      <c r="C137" s="6">
        <v>1.0</v>
      </c>
      <c r="D137" s="6">
        <v>2.0</v>
      </c>
      <c r="E137" s="6">
        <v>60.0</v>
      </c>
      <c r="F137" s="6">
        <v>30.0</v>
      </c>
      <c r="G137" s="6">
        <v>31.68</v>
      </c>
      <c r="H137" s="6">
        <v>59.92</v>
      </c>
      <c r="I137" s="6">
        <f t="shared" si="9"/>
        <v>1.891414141</v>
      </c>
      <c r="J137" s="6">
        <f t="shared" si="10"/>
        <v>0.08</v>
      </c>
      <c r="K137" s="6">
        <f t="shared" si="11"/>
        <v>0.1333333333</v>
      </c>
      <c r="L137" s="6">
        <f t="shared" si="12"/>
        <v>0.1085858586</v>
      </c>
    </row>
    <row r="138">
      <c r="C138" s="15">
        <v>3.0</v>
      </c>
      <c r="D138" s="15">
        <v>1.0</v>
      </c>
      <c r="E138" s="15">
        <v>60.0</v>
      </c>
      <c r="F138" s="15">
        <v>60.0</v>
      </c>
      <c r="G138" s="15">
        <v>62.33</v>
      </c>
      <c r="H138" s="15">
        <v>59.93</v>
      </c>
      <c r="I138" s="6">
        <f t="shared" si="9"/>
        <v>0.9614952671</v>
      </c>
      <c r="J138" s="6">
        <f t="shared" si="10"/>
        <v>0.07</v>
      </c>
      <c r="K138" s="6">
        <f t="shared" si="11"/>
        <v>0.1166666667</v>
      </c>
      <c r="L138" s="6">
        <f t="shared" si="12"/>
        <v>0.03850473287</v>
      </c>
    </row>
    <row r="139">
      <c r="C139" s="6">
        <v>1.0</v>
      </c>
      <c r="D139" s="6">
        <v>1.0</v>
      </c>
      <c r="E139" s="6">
        <v>60.0</v>
      </c>
      <c r="F139" s="6">
        <v>60.0</v>
      </c>
      <c r="G139" s="6">
        <v>61.33</v>
      </c>
      <c r="H139" s="6">
        <v>59.62</v>
      </c>
      <c r="I139" s="6">
        <f t="shared" si="9"/>
        <v>0.9721180499</v>
      </c>
      <c r="J139" s="6">
        <f t="shared" si="10"/>
        <v>0.38</v>
      </c>
      <c r="K139" s="6">
        <f t="shared" si="11"/>
        <v>0.6333333333</v>
      </c>
      <c r="L139" s="6">
        <f t="shared" si="12"/>
        <v>0.02788195011</v>
      </c>
    </row>
    <row r="140"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>
      <c r="C141" s="16" t="s">
        <v>37</v>
      </c>
      <c r="I141" s="10"/>
      <c r="J141" s="10"/>
      <c r="K141" s="10"/>
      <c r="L141" s="10"/>
    </row>
    <row r="142">
      <c r="C142" s="2" t="s">
        <v>1</v>
      </c>
      <c r="D142" s="2" t="s">
        <v>30</v>
      </c>
      <c r="E142" s="2" t="s">
        <v>3</v>
      </c>
      <c r="F142" s="2" t="s">
        <v>4</v>
      </c>
      <c r="G142" s="2" t="s">
        <v>5</v>
      </c>
      <c r="H142" s="2" t="s">
        <v>6</v>
      </c>
      <c r="I142" s="10"/>
      <c r="J142" s="10"/>
      <c r="K142" s="10"/>
      <c r="L142" s="10"/>
    </row>
    <row r="143">
      <c r="C143" s="17">
        <v>3.0</v>
      </c>
      <c r="D143" s="17">
        <v>4.0</v>
      </c>
      <c r="E143" s="17">
        <v>60.0</v>
      </c>
      <c r="F143" s="17">
        <v>15.0</v>
      </c>
      <c r="G143" s="17">
        <v>22.23</v>
      </c>
      <c r="H143" s="17">
        <v>59.9</v>
      </c>
      <c r="I143" s="10"/>
      <c r="J143" s="10"/>
      <c r="K143" s="10"/>
      <c r="L143" s="10"/>
    </row>
    <row r="144">
      <c r="C144" s="6">
        <v>1.0</v>
      </c>
      <c r="D144" s="6">
        <v>4.0</v>
      </c>
      <c r="E144" s="6">
        <v>60.0</v>
      </c>
      <c r="F144" s="6">
        <v>15.0</v>
      </c>
      <c r="G144" s="6">
        <v>15.92</v>
      </c>
      <c r="H144" s="6">
        <v>59.27</v>
      </c>
      <c r="I144" s="10"/>
      <c r="J144" s="10"/>
      <c r="K144" s="10"/>
      <c r="L144" s="10"/>
    </row>
    <row r="145">
      <c r="C145" s="17">
        <v>3.0</v>
      </c>
      <c r="D145" s="17">
        <v>3.0</v>
      </c>
      <c r="E145" s="17">
        <v>60.0</v>
      </c>
      <c r="F145" s="17">
        <v>20.0</v>
      </c>
      <c r="G145" s="17">
        <v>24.68</v>
      </c>
      <c r="H145" s="17">
        <v>59.62</v>
      </c>
      <c r="I145" s="10"/>
      <c r="J145" s="10"/>
      <c r="K145" s="10"/>
      <c r="L145" s="10"/>
    </row>
    <row r="146">
      <c r="C146" s="17">
        <v>3.0</v>
      </c>
      <c r="D146" s="17">
        <v>3.0</v>
      </c>
      <c r="E146" s="17">
        <v>60.0</v>
      </c>
      <c r="F146" s="17">
        <v>20.0</v>
      </c>
      <c r="G146" s="17">
        <v>22.6</v>
      </c>
      <c r="H146" s="17">
        <v>59.49</v>
      </c>
      <c r="I146" s="10"/>
      <c r="J146" s="10"/>
      <c r="K146" s="10"/>
      <c r="L146" s="10"/>
    </row>
    <row r="147">
      <c r="C147" s="6">
        <v>1.0</v>
      </c>
      <c r="D147" s="6">
        <v>3.0</v>
      </c>
      <c r="E147" s="6">
        <v>60.0</v>
      </c>
      <c r="F147" s="6">
        <v>20.0</v>
      </c>
      <c r="G147" s="10"/>
      <c r="H147" s="10"/>
      <c r="I147" s="10"/>
      <c r="J147" s="10"/>
      <c r="K147" s="10"/>
      <c r="L147" s="10"/>
    </row>
    <row r="148">
      <c r="C148" s="17">
        <v>3.0</v>
      </c>
      <c r="D148" s="17">
        <v>2.0</v>
      </c>
      <c r="E148" s="17">
        <v>60.0</v>
      </c>
      <c r="F148" s="17">
        <v>30.0</v>
      </c>
      <c r="G148" s="18"/>
      <c r="H148" s="18"/>
      <c r="I148" s="10"/>
      <c r="J148" s="10"/>
      <c r="K148" s="10"/>
      <c r="L148" s="10"/>
    </row>
    <row r="149">
      <c r="C149" s="6">
        <v>1.0</v>
      </c>
      <c r="D149" s="6">
        <v>2.0</v>
      </c>
      <c r="E149" s="6">
        <v>60.0</v>
      </c>
      <c r="F149" s="6">
        <v>30.0</v>
      </c>
      <c r="G149" s="10"/>
      <c r="H149" s="10"/>
      <c r="I149" s="10"/>
      <c r="J149" s="10"/>
      <c r="K149" s="10"/>
      <c r="L149" s="10"/>
    </row>
    <row r="150">
      <c r="C150" s="17">
        <v>3.0</v>
      </c>
      <c r="D150" s="17">
        <v>1.0</v>
      </c>
      <c r="E150" s="17">
        <v>60.0</v>
      </c>
      <c r="F150" s="17">
        <v>60.0</v>
      </c>
      <c r="G150" s="18"/>
      <c r="H150" s="18"/>
      <c r="I150" s="10"/>
      <c r="J150" s="10"/>
      <c r="K150" s="10"/>
      <c r="L150" s="10"/>
    </row>
    <row r="151">
      <c r="C151" s="6">
        <v>1.0</v>
      </c>
      <c r="D151" s="6">
        <v>1.0</v>
      </c>
      <c r="E151" s="6">
        <v>60.0</v>
      </c>
      <c r="F151" s="6">
        <v>60.0</v>
      </c>
      <c r="G151" s="10"/>
      <c r="H151" s="10"/>
      <c r="I151" s="10"/>
      <c r="J151" s="10"/>
      <c r="K151" s="10"/>
      <c r="L151" s="10"/>
    </row>
    <row r="152"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>
      <c r="C153" s="19" t="s">
        <v>38</v>
      </c>
      <c r="I153" s="10"/>
      <c r="J153" s="10"/>
      <c r="K153" s="10"/>
      <c r="L153" s="10"/>
    </row>
    <row r="154">
      <c r="C154" s="2" t="s">
        <v>1</v>
      </c>
      <c r="D154" s="2" t="s">
        <v>30</v>
      </c>
      <c r="E154" s="2" t="s">
        <v>3</v>
      </c>
      <c r="F154" s="2" t="s">
        <v>4</v>
      </c>
      <c r="G154" s="2" t="s">
        <v>5</v>
      </c>
      <c r="H154" s="2" t="s">
        <v>6</v>
      </c>
      <c r="I154" s="10"/>
      <c r="J154" s="10"/>
      <c r="K154" s="10"/>
      <c r="L154" s="10"/>
    </row>
    <row r="155">
      <c r="C155" s="20">
        <v>3.0</v>
      </c>
      <c r="D155" s="20">
        <v>4.0</v>
      </c>
      <c r="E155" s="20">
        <v>60.0</v>
      </c>
      <c r="F155" s="20">
        <v>15.0</v>
      </c>
      <c r="G155" s="20">
        <v>15.93</v>
      </c>
      <c r="H155" s="20">
        <v>59.85</v>
      </c>
      <c r="I155" s="10"/>
      <c r="J155" s="10"/>
      <c r="K155" s="10"/>
      <c r="L155" s="10"/>
    </row>
    <row r="156">
      <c r="C156" s="6">
        <v>1.0</v>
      </c>
      <c r="D156" s="6">
        <v>4.0</v>
      </c>
      <c r="E156" s="6">
        <v>60.0</v>
      </c>
      <c r="F156" s="6">
        <v>15.0</v>
      </c>
      <c r="G156" s="6">
        <v>16.0</v>
      </c>
      <c r="H156" s="6">
        <v>59.59</v>
      </c>
      <c r="I156" s="10"/>
      <c r="J156" s="10"/>
      <c r="K156" s="10"/>
      <c r="L156" s="10"/>
    </row>
    <row r="157">
      <c r="C157" s="20">
        <v>3.0</v>
      </c>
      <c r="D157" s="20">
        <v>3.0</v>
      </c>
      <c r="E157" s="20">
        <v>60.0</v>
      </c>
      <c r="F157" s="20">
        <v>20.0</v>
      </c>
      <c r="G157" s="21"/>
      <c r="H157" s="21"/>
      <c r="I157" s="10"/>
      <c r="J157" s="10"/>
      <c r="K157" s="10"/>
      <c r="L157" s="10"/>
    </row>
    <row r="158">
      <c r="C158" s="6">
        <v>1.0</v>
      </c>
      <c r="D158" s="6">
        <v>3.0</v>
      </c>
      <c r="E158" s="6">
        <v>60.0</v>
      </c>
      <c r="F158" s="6">
        <v>20.0</v>
      </c>
      <c r="G158" s="10"/>
      <c r="H158" s="10"/>
      <c r="I158" s="10"/>
      <c r="J158" s="10"/>
      <c r="K158" s="10"/>
      <c r="L158" s="10"/>
    </row>
    <row r="159">
      <c r="C159" s="20">
        <v>3.0</v>
      </c>
      <c r="D159" s="20">
        <v>2.0</v>
      </c>
      <c r="E159" s="20">
        <v>60.0</v>
      </c>
      <c r="F159" s="20">
        <v>30.0</v>
      </c>
      <c r="G159" s="21"/>
      <c r="H159" s="21"/>
      <c r="I159" s="10"/>
      <c r="J159" s="10"/>
      <c r="K159" s="10"/>
      <c r="L159" s="10"/>
    </row>
    <row r="160">
      <c r="C160" s="6">
        <v>1.0</v>
      </c>
      <c r="D160" s="6">
        <v>2.0</v>
      </c>
      <c r="E160" s="6">
        <v>60.0</v>
      </c>
      <c r="F160" s="6">
        <v>30.0</v>
      </c>
      <c r="G160" s="10"/>
      <c r="H160" s="10"/>
      <c r="I160" s="10"/>
      <c r="J160" s="10"/>
      <c r="K160" s="10"/>
      <c r="L160" s="10"/>
    </row>
    <row r="161">
      <c r="C161" s="20">
        <v>3.0</v>
      </c>
      <c r="D161" s="20">
        <v>1.0</v>
      </c>
      <c r="E161" s="20">
        <v>60.0</v>
      </c>
      <c r="F161" s="20">
        <v>60.0</v>
      </c>
      <c r="G161" s="21"/>
      <c r="H161" s="21"/>
      <c r="I161" s="10"/>
      <c r="J161" s="10"/>
      <c r="K161" s="10"/>
      <c r="L161" s="10"/>
    </row>
    <row r="162">
      <c r="C162" s="6">
        <v>1.0</v>
      </c>
      <c r="D162" s="6">
        <v>1.0</v>
      </c>
      <c r="E162" s="6">
        <v>60.0</v>
      </c>
      <c r="F162" s="6">
        <v>60.0</v>
      </c>
      <c r="G162" s="10"/>
      <c r="H162" s="10"/>
      <c r="I162" s="10"/>
      <c r="J162" s="10"/>
      <c r="K162" s="10"/>
      <c r="L162" s="10"/>
    </row>
  </sheetData>
  <mergeCells count="4">
    <mergeCell ref="C119:H119"/>
    <mergeCell ref="C130:H130"/>
    <mergeCell ref="C141:H141"/>
    <mergeCell ref="C153:H153"/>
  </mergeCells>
  <drawing r:id="rId1"/>
</worksheet>
</file>