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5688EBBC-328B-4473-AC5D-45C23E947AB2}" xr6:coauthVersionLast="41" xr6:coauthVersionMax="45" xr10:uidLastSave="{00000000-0000-0000-0000-000000000000}"/>
  <bookViews>
    <workbookView xWindow="-120" yWindow="-120" windowWidth="29040" windowHeight="15990" activeTab="3" xr2:uid="{D1451B8F-1010-43E5-88D1-53501612A4E1}"/>
  </bookViews>
  <sheets>
    <sheet name="Case 3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ImportData!$A$1:$AZ$66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4" l="1"/>
  <c r="X57" i="4" s="1"/>
  <c r="F42" i="4"/>
  <c r="F43" i="4"/>
  <c r="X43" i="4" s="1"/>
  <c r="F44" i="4"/>
  <c r="X44" i="4" s="1"/>
  <c r="F45" i="4"/>
  <c r="X45" i="4" s="1"/>
  <c r="F46" i="4"/>
  <c r="F47" i="4"/>
  <c r="X47" i="4" s="1"/>
  <c r="F48" i="4"/>
  <c r="X48" i="4" s="1"/>
  <c r="F49" i="4"/>
  <c r="X49" i="4" s="1"/>
  <c r="F50" i="4"/>
  <c r="X50" i="4" s="1"/>
  <c r="F51" i="4"/>
  <c r="X51" i="4" s="1"/>
  <c r="F52" i="4"/>
  <c r="X52" i="4" s="1"/>
  <c r="F53" i="4"/>
  <c r="X53" i="4" s="1"/>
  <c r="F54" i="4"/>
  <c r="F55" i="4"/>
  <c r="X55" i="4" s="1"/>
  <c r="F56" i="4"/>
  <c r="X56" i="4" s="1"/>
  <c r="F41" i="4"/>
  <c r="X41" i="4" s="1"/>
  <c r="R35" i="4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X54" i="4"/>
  <c r="X46" i="4"/>
  <c r="X42" i="4"/>
  <c r="F66" i="4"/>
  <c r="X66" i="4" s="1"/>
  <c r="F65" i="4"/>
  <c r="X65" i="4" s="1"/>
  <c r="F64" i="4"/>
  <c r="X64" i="4" s="1"/>
  <c r="F63" i="4"/>
  <c r="X63" i="4" s="1"/>
  <c r="F62" i="4"/>
  <c r="X62" i="4" s="1"/>
  <c r="F61" i="4"/>
  <c r="X61" i="4" s="1"/>
  <c r="F60" i="4"/>
  <c r="X60" i="4" s="1"/>
  <c r="F59" i="4"/>
  <c r="X59" i="4" s="1"/>
  <c r="F58" i="4"/>
  <c r="X58" i="4" s="1"/>
  <c r="F40" i="4"/>
  <c r="X40" i="4" s="1"/>
  <c r="F39" i="4"/>
  <c r="X39" i="4" s="1"/>
  <c r="F38" i="4"/>
  <c r="X38" i="4" s="1"/>
  <c r="F37" i="4"/>
  <c r="X37" i="4" s="1"/>
  <c r="F36" i="4"/>
  <c r="X36" i="4" s="1"/>
  <c r="F35" i="4"/>
  <c r="X35" i="4" s="1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F3" i="4"/>
  <c r="X3" i="4" s="1"/>
  <c r="F4" i="4"/>
  <c r="X4" i="4" s="1"/>
  <c r="F5" i="4"/>
  <c r="X5" i="4" s="1"/>
  <c r="F6" i="4"/>
  <c r="X6" i="4" s="1"/>
  <c r="F7" i="4"/>
  <c r="X7" i="4" s="1"/>
  <c r="F9" i="4"/>
  <c r="X9" i="4" s="1"/>
  <c r="F10" i="4"/>
  <c r="X10" i="4" s="1"/>
  <c r="F11" i="4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8" i="4"/>
  <c r="X18" i="4" s="1"/>
  <c r="F19" i="4"/>
  <c r="X19" i="4" s="1"/>
  <c r="F20" i="4"/>
  <c r="X20" i="4" s="1"/>
  <c r="F21" i="4"/>
  <c r="X21" i="4" s="1"/>
  <c r="F22" i="4"/>
  <c r="X22" i="4" s="1"/>
  <c r="F23" i="4"/>
  <c r="X23" i="4" s="1"/>
  <c r="F24" i="4"/>
  <c r="X24" i="4" s="1"/>
  <c r="F25" i="4"/>
  <c r="X25" i="4" s="1"/>
  <c r="F26" i="4"/>
  <c r="X26" i="4" s="1"/>
  <c r="F27" i="4"/>
  <c r="X27" i="4" s="1"/>
  <c r="F28" i="4"/>
  <c r="X28" i="4" s="1"/>
  <c r="F29" i="4"/>
  <c r="X29" i="4" s="1"/>
  <c r="F30" i="4"/>
  <c r="X30" i="4" s="1"/>
  <c r="F31" i="4"/>
  <c r="X31" i="4" s="1"/>
  <c r="F32" i="4"/>
  <c r="X32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2" i="4"/>
  <c r="AQ64" i="4" l="1"/>
  <c r="AQ65" i="4"/>
  <c r="AQ66" i="4"/>
  <c r="AR64" i="4"/>
  <c r="AR65" i="4"/>
  <c r="AR66" i="4"/>
  <c r="AS64" i="4"/>
  <c r="AS65" i="4"/>
  <c r="AS66" i="4"/>
  <c r="AT64" i="4"/>
  <c r="AT65" i="4"/>
  <c r="AT66" i="4"/>
  <c r="S65" i="4"/>
  <c r="AN65" i="4"/>
  <c r="U65" i="4"/>
  <c r="V65" i="4"/>
  <c r="W65" i="4"/>
  <c r="Y65" i="4"/>
  <c r="AV65" i="4" s="1"/>
  <c r="S66" i="4"/>
  <c r="AN66" i="4"/>
  <c r="U66" i="4"/>
  <c r="V66" i="4"/>
  <c r="W66" i="4"/>
  <c r="Y66" i="4"/>
  <c r="AV66" i="4" s="1"/>
  <c r="P65" i="4"/>
  <c r="AJ65" i="4" s="1"/>
  <c r="P66" i="4"/>
  <c r="AA66" i="4" s="1"/>
  <c r="AX66" i="4" s="1"/>
  <c r="S64" i="4"/>
  <c r="N65" i="4"/>
  <c r="Q65" i="4" s="1"/>
  <c r="AK65" i="4" s="1"/>
  <c r="N66" i="4"/>
  <c r="Q66" i="4" s="1"/>
  <c r="AK66" i="4" s="1"/>
  <c r="H21" i="1"/>
  <c r="H22" i="1"/>
  <c r="N51" i="4"/>
  <c r="AI51" i="4" s="1"/>
  <c r="P51" i="4"/>
  <c r="AJ51" i="4" s="1"/>
  <c r="S51" i="4"/>
  <c r="AN51" i="4"/>
  <c r="U51" i="4"/>
  <c r="V51" i="4"/>
  <c r="W51" i="4"/>
  <c r="Y51" i="4"/>
  <c r="AV51" i="4" s="1"/>
  <c r="AQ51" i="4"/>
  <c r="AR51" i="4"/>
  <c r="AS51" i="4"/>
  <c r="AT51" i="4"/>
  <c r="N52" i="4"/>
  <c r="P52" i="4"/>
  <c r="AJ52" i="4" s="1"/>
  <c r="S52" i="4"/>
  <c r="AN52" i="4"/>
  <c r="U52" i="4"/>
  <c r="V52" i="4"/>
  <c r="W52" i="4"/>
  <c r="Y52" i="4"/>
  <c r="AV52" i="4" s="1"/>
  <c r="AQ52" i="4"/>
  <c r="AR52" i="4"/>
  <c r="AS52" i="4"/>
  <c r="AT52" i="4"/>
  <c r="N53" i="4"/>
  <c r="P53" i="4"/>
  <c r="AJ53" i="4" s="1"/>
  <c r="S53" i="4"/>
  <c r="AN53" i="4"/>
  <c r="U53" i="4"/>
  <c r="V53" i="4"/>
  <c r="W53" i="4"/>
  <c r="Y53" i="4"/>
  <c r="AV53" i="4" s="1"/>
  <c r="AQ53" i="4"/>
  <c r="AR53" i="4"/>
  <c r="AS53" i="4"/>
  <c r="AT53" i="4"/>
  <c r="N54" i="4"/>
  <c r="P54" i="4"/>
  <c r="AJ54" i="4" s="1"/>
  <c r="S54" i="4"/>
  <c r="AN54" i="4"/>
  <c r="U54" i="4"/>
  <c r="V54" i="4"/>
  <c r="W54" i="4"/>
  <c r="Y54" i="4"/>
  <c r="AV54" i="4" s="1"/>
  <c r="AQ54" i="4"/>
  <c r="AR54" i="4"/>
  <c r="AS54" i="4"/>
  <c r="AT54" i="4"/>
  <c r="N55" i="4"/>
  <c r="P55" i="4"/>
  <c r="AJ55" i="4" s="1"/>
  <c r="S55" i="4"/>
  <c r="AN55" i="4"/>
  <c r="U55" i="4"/>
  <c r="V55" i="4"/>
  <c r="W55" i="4"/>
  <c r="Y55" i="4"/>
  <c r="AV55" i="4" s="1"/>
  <c r="AQ55" i="4"/>
  <c r="AR55" i="4"/>
  <c r="AS55" i="4"/>
  <c r="AT55" i="4"/>
  <c r="N56" i="4"/>
  <c r="P56" i="4"/>
  <c r="AJ56" i="4" s="1"/>
  <c r="S56" i="4"/>
  <c r="AN56" i="4"/>
  <c r="U56" i="4"/>
  <c r="V56" i="4"/>
  <c r="W56" i="4"/>
  <c r="Y56" i="4"/>
  <c r="AV56" i="4" s="1"/>
  <c r="AQ56" i="4"/>
  <c r="AR56" i="4"/>
  <c r="AS56" i="4"/>
  <c r="AT56" i="4"/>
  <c r="N57" i="4"/>
  <c r="Q57" i="4" s="1"/>
  <c r="AK57" i="4" s="1"/>
  <c r="P57" i="4"/>
  <c r="AJ57" i="4" s="1"/>
  <c r="S57" i="4"/>
  <c r="AN57" i="4"/>
  <c r="U57" i="4"/>
  <c r="V57" i="4"/>
  <c r="W57" i="4"/>
  <c r="Y57" i="4"/>
  <c r="AV57" i="4" s="1"/>
  <c r="AA57" i="4"/>
  <c r="AX57" i="4" s="1"/>
  <c r="AQ57" i="4"/>
  <c r="AR57" i="4"/>
  <c r="AS57" i="4"/>
  <c r="AT57" i="4"/>
  <c r="N58" i="4"/>
  <c r="Q58" i="4" s="1"/>
  <c r="AK58" i="4" s="1"/>
  <c r="P58" i="4"/>
  <c r="AJ58" i="4" s="1"/>
  <c r="S58" i="4"/>
  <c r="AN58" i="4"/>
  <c r="U58" i="4"/>
  <c r="V58" i="4"/>
  <c r="W58" i="4"/>
  <c r="Y58" i="4"/>
  <c r="AV58" i="4" s="1"/>
  <c r="AA58" i="4"/>
  <c r="AX58" i="4" s="1"/>
  <c r="AQ58" i="4"/>
  <c r="AR58" i="4"/>
  <c r="AS58" i="4"/>
  <c r="AT58" i="4"/>
  <c r="N59" i="4"/>
  <c r="Q59" i="4" s="1"/>
  <c r="AK59" i="4" s="1"/>
  <c r="P59" i="4"/>
  <c r="AJ59" i="4" s="1"/>
  <c r="S59" i="4"/>
  <c r="AN59" i="4"/>
  <c r="U59" i="4"/>
  <c r="V59" i="4"/>
  <c r="W59" i="4"/>
  <c r="Y59" i="4"/>
  <c r="AV59" i="4" s="1"/>
  <c r="AQ59" i="4"/>
  <c r="AR59" i="4"/>
  <c r="AS59" i="4"/>
  <c r="AT59" i="4"/>
  <c r="N60" i="4"/>
  <c r="Q60" i="4" s="1"/>
  <c r="AK60" i="4" s="1"/>
  <c r="P60" i="4"/>
  <c r="AJ60" i="4" s="1"/>
  <c r="S60" i="4"/>
  <c r="AN60" i="4"/>
  <c r="U60" i="4"/>
  <c r="V60" i="4"/>
  <c r="W60" i="4"/>
  <c r="Y60" i="4"/>
  <c r="AV60" i="4" s="1"/>
  <c r="AQ60" i="4"/>
  <c r="AR60" i="4"/>
  <c r="AS60" i="4"/>
  <c r="AT60" i="4"/>
  <c r="N61" i="4"/>
  <c r="Q61" i="4" s="1"/>
  <c r="AK61" i="4" s="1"/>
  <c r="P61" i="4"/>
  <c r="AJ61" i="4" s="1"/>
  <c r="S61" i="4"/>
  <c r="AN61" i="4"/>
  <c r="U61" i="4"/>
  <c r="V61" i="4"/>
  <c r="W61" i="4"/>
  <c r="Y61" i="4"/>
  <c r="AV61" i="4" s="1"/>
  <c r="AQ61" i="4"/>
  <c r="AR61" i="4"/>
  <c r="AS61" i="4"/>
  <c r="AT61" i="4"/>
  <c r="N62" i="4"/>
  <c r="Q62" i="4" s="1"/>
  <c r="AK62" i="4" s="1"/>
  <c r="P62" i="4"/>
  <c r="AJ62" i="4" s="1"/>
  <c r="S62" i="4"/>
  <c r="AN62" i="4"/>
  <c r="U62" i="4"/>
  <c r="V62" i="4"/>
  <c r="W62" i="4"/>
  <c r="Y62" i="4"/>
  <c r="AV62" i="4" s="1"/>
  <c r="AQ62" i="4"/>
  <c r="AR62" i="4"/>
  <c r="AS62" i="4"/>
  <c r="AT62" i="4"/>
  <c r="N63" i="4"/>
  <c r="Q63" i="4" s="1"/>
  <c r="AK63" i="4" s="1"/>
  <c r="P63" i="4"/>
  <c r="AJ63" i="4" s="1"/>
  <c r="S63" i="4"/>
  <c r="AN63" i="4"/>
  <c r="U63" i="4"/>
  <c r="V63" i="4"/>
  <c r="W63" i="4"/>
  <c r="Y63" i="4"/>
  <c r="AV63" i="4" s="1"/>
  <c r="AQ63" i="4"/>
  <c r="AR63" i="4"/>
  <c r="AS63" i="4"/>
  <c r="AT63" i="4"/>
  <c r="N64" i="4"/>
  <c r="Q64" i="4" s="1"/>
  <c r="AK64" i="4" s="1"/>
  <c r="P64" i="4"/>
  <c r="AJ64" i="4" s="1"/>
  <c r="AN64" i="4"/>
  <c r="U64" i="4"/>
  <c r="V64" i="4"/>
  <c r="W64" i="4"/>
  <c r="Y64" i="4"/>
  <c r="AV64" i="4" s="1"/>
  <c r="AT33" i="4"/>
  <c r="AS33" i="4"/>
  <c r="AQ33" i="4"/>
  <c r="AL33" i="4"/>
  <c r="Y33" i="4"/>
  <c r="AV33" i="4" s="1"/>
  <c r="S33" i="4"/>
  <c r="AM33" i="4" s="1"/>
  <c r="AW33" i="4" s="1"/>
  <c r="N33" i="4"/>
  <c r="Q33" i="4" s="1"/>
  <c r="AK33" i="4" s="1"/>
  <c r="E33" i="4"/>
  <c r="F33" i="4" s="1"/>
  <c r="X33" i="4" s="1"/>
  <c r="W33" i="4"/>
  <c r="B33" i="4"/>
  <c r="P33" i="4" s="1"/>
  <c r="AT32" i="4"/>
  <c r="AS32" i="4"/>
  <c r="AR32" i="4"/>
  <c r="AQ32" i="4"/>
  <c r="AL32" i="4"/>
  <c r="Y32" i="4"/>
  <c r="AV32" i="4" s="1"/>
  <c r="W32" i="4"/>
  <c r="V32" i="4"/>
  <c r="S32" i="4"/>
  <c r="P32" i="4"/>
  <c r="AJ32" i="4" s="1"/>
  <c r="N32" i="4"/>
  <c r="AI32" i="4" s="1"/>
  <c r="U32" i="4"/>
  <c r="AO32" i="4" s="1"/>
  <c r="AT31" i="4"/>
  <c r="AS31" i="4"/>
  <c r="AR31" i="4"/>
  <c r="AQ31" i="4"/>
  <c r="AL31" i="4"/>
  <c r="Y31" i="4"/>
  <c r="AV31" i="4" s="1"/>
  <c r="W31" i="4"/>
  <c r="V31" i="4"/>
  <c r="S31" i="4"/>
  <c r="AM31" i="4" s="1"/>
  <c r="AW31" i="4" s="1"/>
  <c r="P31" i="4"/>
  <c r="AJ31" i="4" s="1"/>
  <c r="N31" i="4"/>
  <c r="Q31" i="4" s="1"/>
  <c r="AK31" i="4" s="1"/>
  <c r="U31" i="4"/>
  <c r="AT30" i="4"/>
  <c r="AS30" i="4"/>
  <c r="AR30" i="4"/>
  <c r="AQ30" i="4"/>
  <c r="AL30" i="4"/>
  <c r="Y30" i="4"/>
  <c r="AV30" i="4" s="1"/>
  <c r="W30" i="4"/>
  <c r="V30" i="4"/>
  <c r="S30" i="4"/>
  <c r="AM30" i="4" s="1"/>
  <c r="AW30" i="4" s="1"/>
  <c r="P30" i="4"/>
  <c r="AJ30" i="4" s="1"/>
  <c r="N30" i="4"/>
  <c r="AI30" i="4" s="1"/>
  <c r="U30" i="4"/>
  <c r="AO30" i="4" s="1"/>
  <c r="AT29" i="4"/>
  <c r="AS29" i="4"/>
  <c r="AR29" i="4"/>
  <c r="AQ29" i="4"/>
  <c r="AL29" i="4"/>
  <c r="Y29" i="4"/>
  <c r="AV29" i="4" s="1"/>
  <c r="W29" i="4"/>
  <c r="V29" i="4"/>
  <c r="S29" i="4"/>
  <c r="AM29" i="4" s="1"/>
  <c r="AW29" i="4" s="1"/>
  <c r="P29" i="4"/>
  <c r="AJ29" i="4" s="1"/>
  <c r="N29" i="4"/>
  <c r="Q29" i="4" s="1"/>
  <c r="AK29" i="4" s="1"/>
  <c r="U29" i="4"/>
  <c r="AT28" i="4"/>
  <c r="AS28" i="4"/>
  <c r="AR28" i="4"/>
  <c r="AQ28" i="4"/>
  <c r="AL28" i="4"/>
  <c r="Y28" i="4"/>
  <c r="AV28" i="4" s="1"/>
  <c r="W28" i="4"/>
  <c r="V28" i="4"/>
  <c r="S28" i="4"/>
  <c r="P28" i="4"/>
  <c r="AJ28" i="4" s="1"/>
  <c r="N28" i="4"/>
  <c r="AI28" i="4" s="1"/>
  <c r="U28" i="4"/>
  <c r="AO28" i="4" s="1"/>
  <c r="AT27" i="4"/>
  <c r="AS27" i="4"/>
  <c r="AR27" i="4"/>
  <c r="AQ27" i="4"/>
  <c r="AL27" i="4"/>
  <c r="Y27" i="4"/>
  <c r="AV27" i="4" s="1"/>
  <c r="W27" i="4"/>
  <c r="V27" i="4"/>
  <c r="S27" i="4"/>
  <c r="AM27" i="4" s="1"/>
  <c r="AW27" i="4" s="1"/>
  <c r="P27" i="4"/>
  <c r="AJ27" i="4" s="1"/>
  <c r="N27" i="4"/>
  <c r="Q27" i="4" s="1"/>
  <c r="AK27" i="4" s="1"/>
  <c r="U27" i="4"/>
  <c r="AT26" i="4"/>
  <c r="AS26" i="4"/>
  <c r="AR26" i="4"/>
  <c r="AQ26" i="4"/>
  <c r="AL26" i="4"/>
  <c r="Y26" i="4"/>
  <c r="AV26" i="4" s="1"/>
  <c r="W26" i="4"/>
  <c r="V26" i="4"/>
  <c r="S26" i="4"/>
  <c r="AM26" i="4" s="1"/>
  <c r="AW26" i="4" s="1"/>
  <c r="P26" i="4"/>
  <c r="AJ26" i="4" s="1"/>
  <c r="N26" i="4"/>
  <c r="AI26" i="4" s="1"/>
  <c r="U26" i="4"/>
  <c r="AO26" i="4" s="1"/>
  <c r="AT25" i="4"/>
  <c r="AS25" i="4"/>
  <c r="AR25" i="4"/>
  <c r="AQ25" i="4"/>
  <c r="AL25" i="4"/>
  <c r="Y25" i="4"/>
  <c r="AV25" i="4" s="1"/>
  <c r="W25" i="4"/>
  <c r="V25" i="4"/>
  <c r="S25" i="4"/>
  <c r="AM25" i="4" s="1"/>
  <c r="AW25" i="4" s="1"/>
  <c r="P25" i="4"/>
  <c r="AJ25" i="4" s="1"/>
  <c r="N25" i="4"/>
  <c r="Q25" i="4" s="1"/>
  <c r="AK25" i="4" s="1"/>
  <c r="U25" i="4"/>
  <c r="AS24" i="4"/>
  <c r="AQ24" i="4"/>
  <c r="AL24" i="4"/>
  <c r="Y24" i="4"/>
  <c r="AV24" i="4" s="1"/>
  <c r="V24" i="4"/>
  <c r="S24" i="4"/>
  <c r="P24" i="4"/>
  <c r="AJ24" i="4" s="1"/>
  <c r="N24" i="4"/>
  <c r="AI24" i="4" s="1"/>
  <c r="AR24" i="4"/>
  <c r="AT23" i="4"/>
  <c r="AS23" i="4"/>
  <c r="AR23" i="4"/>
  <c r="AQ23" i="4"/>
  <c r="AL23" i="4"/>
  <c r="Y23" i="4"/>
  <c r="AV23" i="4" s="1"/>
  <c r="W23" i="4"/>
  <c r="V23" i="4"/>
  <c r="S23" i="4"/>
  <c r="P23" i="4"/>
  <c r="AJ23" i="4" s="1"/>
  <c r="N23" i="4"/>
  <c r="AI23" i="4" s="1"/>
  <c r="U23" i="4"/>
  <c r="AO23" i="4" s="1"/>
  <c r="AT22" i="4"/>
  <c r="AS22" i="4"/>
  <c r="AR22" i="4"/>
  <c r="AQ22" i="4"/>
  <c r="AL22" i="4"/>
  <c r="Y22" i="4"/>
  <c r="AV22" i="4" s="1"/>
  <c r="W22" i="4"/>
  <c r="V22" i="4"/>
  <c r="S22" i="4"/>
  <c r="AM22" i="4" s="1"/>
  <c r="AW22" i="4" s="1"/>
  <c r="P22" i="4"/>
  <c r="AJ22" i="4" s="1"/>
  <c r="N22" i="4"/>
  <c r="AI22" i="4" s="1"/>
  <c r="U22" i="4"/>
  <c r="AT21" i="4"/>
  <c r="AS21" i="4"/>
  <c r="AR21" i="4"/>
  <c r="AQ21" i="4"/>
  <c r="AL21" i="4"/>
  <c r="Y21" i="4"/>
  <c r="AV21" i="4" s="1"/>
  <c r="W21" i="4"/>
  <c r="V21" i="4"/>
  <c r="S21" i="4"/>
  <c r="P21" i="4"/>
  <c r="AJ21" i="4" s="1"/>
  <c r="N21" i="4"/>
  <c r="AI21" i="4" s="1"/>
  <c r="U21" i="4"/>
  <c r="AO21" i="4" s="1"/>
  <c r="AT20" i="4"/>
  <c r="AS20" i="4"/>
  <c r="AR20" i="4"/>
  <c r="AQ20" i="4"/>
  <c r="AL20" i="4"/>
  <c r="Y20" i="4"/>
  <c r="AV20" i="4" s="1"/>
  <c r="W20" i="4"/>
  <c r="V20" i="4"/>
  <c r="S20" i="4"/>
  <c r="AM20" i="4" s="1"/>
  <c r="AW20" i="4" s="1"/>
  <c r="P20" i="4"/>
  <c r="AJ20" i="4" s="1"/>
  <c r="N20" i="4"/>
  <c r="AI20" i="4" s="1"/>
  <c r="U20" i="4"/>
  <c r="AT19" i="4"/>
  <c r="AS19" i="4"/>
  <c r="AR19" i="4"/>
  <c r="AQ19" i="4"/>
  <c r="AL19" i="4"/>
  <c r="Y19" i="4"/>
  <c r="AV19" i="4" s="1"/>
  <c r="W19" i="4"/>
  <c r="V19" i="4"/>
  <c r="S19" i="4"/>
  <c r="P19" i="4"/>
  <c r="AJ19" i="4" s="1"/>
  <c r="N19" i="4"/>
  <c r="AI19" i="4" s="1"/>
  <c r="U19" i="4"/>
  <c r="AO19" i="4" s="1"/>
  <c r="AS18" i="4"/>
  <c r="AQ18" i="4"/>
  <c r="AL18" i="4"/>
  <c r="Y18" i="4"/>
  <c r="AV18" i="4" s="1"/>
  <c r="W18" i="4"/>
  <c r="V18" i="4"/>
  <c r="S18" i="4"/>
  <c r="AM18" i="4" s="1"/>
  <c r="AW18" i="4" s="1"/>
  <c r="P18" i="4"/>
  <c r="AJ18" i="4" s="1"/>
  <c r="N18" i="4"/>
  <c r="AI18" i="4" s="1"/>
  <c r="U18" i="4"/>
  <c r="AT18" i="4"/>
  <c r="AR18" i="4"/>
  <c r="N34" i="4"/>
  <c r="AI34" i="4" s="1"/>
  <c r="P34" i="4"/>
  <c r="AJ34" i="4" s="1"/>
  <c r="S34" i="4"/>
  <c r="AM34" i="4" s="1"/>
  <c r="AW34" i="4" s="1"/>
  <c r="AN34" i="4"/>
  <c r="U34" i="4"/>
  <c r="V34" i="4"/>
  <c r="W34" i="4"/>
  <c r="X34" i="4"/>
  <c r="Y34" i="4"/>
  <c r="AV34" i="4" s="1"/>
  <c r="AA34" i="4"/>
  <c r="AX34" i="4" s="1"/>
  <c r="AL34" i="4"/>
  <c r="AQ34" i="4"/>
  <c r="AR34" i="4"/>
  <c r="AS34" i="4"/>
  <c r="AT34" i="4"/>
  <c r="N35" i="4"/>
  <c r="AI35" i="4" s="1"/>
  <c r="P35" i="4"/>
  <c r="AJ35" i="4" s="1"/>
  <c r="S35" i="4"/>
  <c r="AM35" i="4" s="1"/>
  <c r="AW35" i="4" s="1"/>
  <c r="AN35" i="4"/>
  <c r="U35" i="4"/>
  <c r="V35" i="4"/>
  <c r="W35" i="4"/>
  <c r="Y35" i="4"/>
  <c r="AV35" i="4" s="1"/>
  <c r="AQ35" i="4"/>
  <c r="AR35" i="4"/>
  <c r="AS35" i="4"/>
  <c r="AT35" i="4"/>
  <c r="N36" i="4"/>
  <c r="AI36" i="4" s="1"/>
  <c r="P36" i="4"/>
  <c r="AJ36" i="4" s="1"/>
  <c r="S36" i="4"/>
  <c r="AM36" i="4" s="1"/>
  <c r="AW36" i="4" s="1"/>
  <c r="AN36" i="4"/>
  <c r="U36" i="4"/>
  <c r="V36" i="4"/>
  <c r="W36" i="4"/>
  <c r="Y36" i="4"/>
  <c r="AV36" i="4" s="1"/>
  <c r="AQ36" i="4"/>
  <c r="AR36" i="4"/>
  <c r="AS36" i="4"/>
  <c r="AT36" i="4"/>
  <c r="N37" i="4"/>
  <c r="AI37" i="4" s="1"/>
  <c r="P37" i="4"/>
  <c r="AJ37" i="4" s="1"/>
  <c r="S37" i="4"/>
  <c r="AM37" i="4" s="1"/>
  <c r="AW37" i="4" s="1"/>
  <c r="AN37" i="4"/>
  <c r="U37" i="4"/>
  <c r="V37" i="4"/>
  <c r="W37" i="4"/>
  <c r="Y37" i="4"/>
  <c r="AV37" i="4" s="1"/>
  <c r="AQ37" i="4"/>
  <c r="AR37" i="4"/>
  <c r="AS37" i="4"/>
  <c r="AT37" i="4"/>
  <c r="N38" i="4"/>
  <c r="AI38" i="4" s="1"/>
  <c r="P38" i="4"/>
  <c r="AJ38" i="4" s="1"/>
  <c r="S38" i="4"/>
  <c r="AM38" i="4" s="1"/>
  <c r="AW38" i="4" s="1"/>
  <c r="AN38" i="4"/>
  <c r="U38" i="4"/>
  <c r="V38" i="4"/>
  <c r="W38" i="4"/>
  <c r="Y38" i="4"/>
  <c r="AV38" i="4" s="1"/>
  <c r="AQ38" i="4"/>
  <c r="AR38" i="4"/>
  <c r="AS38" i="4"/>
  <c r="AT38" i="4"/>
  <c r="N39" i="4"/>
  <c r="AI39" i="4" s="1"/>
  <c r="P39" i="4"/>
  <c r="AJ39" i="4" s="1"/>
  <c r="S39" i="4"/>
  <c r="AM39" i="4" s="1"/>
  <c r="AW39" i="4" s="1"/>
  <c r="AN39" i="4"/>
  <c r="U39" i="4"/>
  <c r="V39" i="4"/>
  <c r="W39" i="4"/>
  <c r="Y39" i="4"/>
  <c r="AV39" i="4" s="1"/>
  <c r="AQ39" i="4"/>
  <c r="AR39" i="4"/>
  <c r="AS39" i="4"/>
  <c r="AT39" i="4"/>
  <c r="N40" i="4"/>
  <c r="AI40" i="4" s="1"/>
  <c r="P40" i="4"/>
  <c r="AJ40" i="4" s="1"/>
  <c r="S40" i="4"/>
  <c r="AM40" i="4" s="1"/>
  <c r="AW40" i="4" s="1"/>
  <c r="AN40" i="4"/>
  <c r="U40" i="4"/>
  <c r="V40" i="4"/>
  <c r="W40" i="4"/>
  <c r="Y40" i="4"/>
  <c r="AV40" i="4" s="1"/>
  <c r="AQ40" i="4"/>
  <c r="AR40" i="4"/>
  <c r="AS40" i="4"/>
  <c r="AT40" i="4"/>
  <c r="N41" i="4"/>
  <c r="AI41" i="4" s="1"/>
  <c r="P41" i="4"/>
  <c r="AJ41" i="4" s="1"/>
  <c r="S41" i="4"/>
  <c r="AM41" i="4" s="1"/>
  <c r="AW41" i="4" s="1"/>
  <c r="AN41" i="4"/>
  <c r="U41" i="4"/>
  <c r="V41" i="4"/>
  <c r="W41" i="4"/>
  <c r="Y41" i="4"/>
  <c r="AV41" i="4" s="1"/>
  <c r="AQ41" i="4"/>
  <c r="AR41" i="4"/>
  <c r="AS41" i="4"/>
  <c r="AT41" i="4"/>
  <c r="N42" i="4"/>
  <c r="AI42" i="4" s="1"/>
  <c r="P42" i="4"/>
  <c r="AJ42" i="4" s="1"/>
  <c r="S42" i="4"/>
  <c r="AM42" i="4" s="1"/>
  <c r="AW42" i="4" s="1"/>
  <c r="AN42" i="4"/>
  <c r="U42" i="4"/>
  <c r="V42" i="4"/>
  <c r="W42" i="4"/>
  <c r="Y42" i="4"/>
  <c r="AV42" i="4" s="1"/>
  <c r="AQ42" i="4"/>
  <c r="AR42" i="4"/>
  <c r="AS42" i="4"/>
  <c r="AT42" i="4"/>
  <c r="N43" i="4"/>
  <c r="AI43" i="4" s="1"/>
  <c r="P43" i="4"/>
  <c r="AJ43" i="4" s="1"/>
  <c r="S43" i="4"/>
  <c r="AM43" i="4" s="1"/>
  <c r="AW43" i="4" s="1"/>
  <c r="AN43" i="4"/>
  <c r="U43" i="4"/>
  <c r="V43" i="4"/>
  <c r="W43" i="4"/>
  <c r="Y43" i="4"/>
  <c r="AV43" i="4" s="1"/>
  <c r="AQ43" i="4"/>
  <c r="AR43" i="4"/>
  <c r="AS43" i="4"/>
  <c r="AT43" i="4"/>
  <c r="N44" i="4"/>
  <c r="AI44" i="4" s="1"/>
  <c r="P44" i="4"/>
  <c r="AA44" i="4" s="1"/>
  <c r="AX44" i="4" s="1"/>
  <c r="S44" i="4"/>
  <c r="AM44" i="4" s="1"/>
  <c r="AW44" i="4" s="1"/>
  <c r="AN44" i="4"/>
  <c r="U44" i="4"/>
  <c r="V44" i="4"/>
  <c r="W44" i="4"/>
  <c r="Y44" i="4"/>
  <c r="AV44" i="4" s="1"/>
  <c r="AQ44" i="4"/>
  <c r="AR44" i="4"/>
  <c r="AS44" i="4"/>
  <c r="AT44" i="4"/>
  <c r="N45" i="4"/>
  <c r="AI45" i="4" s="1"/>
  <c r="P45" i="4"/>
  <c r="AJ45" i="4" s="1"/>
  <c r="S45" i="4"/>
  <c r="AM45" i="4" s="1"/>
  <c r="AW45" i="4" s="1"/>
  <c r="AN45" i="4"/>
  <c r="U45" i="4"/>
  <c r="V45" i="4"/>
  <c r="W45" i="4"/>
  <c r="Y45" i="4"/>
  <c r="AV45" i="4" s="1"/>
  <c r="AQ45" i="4"/>
  <c r="AR45" i="4"/>
  <c r="AS45" i="4"/>
  <c r="AT45" i="4"/>
  <c r="N46" i="4"/>
  <c r="AI46" i="4" s="1"/>
  <c r="P46" i="4"/>
  <c r="AJ46" i="4" s="1"/>
  <c r="S46" i="4"/>
  <c r="AM46" i="4" s="1"/>
  <c r="AW46" i="4" s="1"/>
  <c r="AN46" i="4"/>
  <c r="U46" i="4"/>
  <c r="V46" i="4"/>
  <c r="W46" i="4"/>
  <c r="Y46" i="4"/>
  <c r="AV46" i="4" s="1"/>
  <c r="AQ46" i="4"/>
  <c r="AR46" i="4"/>
  <c r="AS46" i="4"/>
  <c r="AT46" i="4"/>
  <c r="N47" i="4"/>
  <c r="AI47" i="4" s="1"/>
  <c r="P47" i="4"/>
  <c r="AJ47" i="4" s="1"/>
  <c r="S47" i="4"/>
  <c r="AM47" i="4" s="1"/>
  <c r="AW47" i="4" s="1"/>
  <c r="AN47" i="4"/>
  <c r="U47" i="4"/>
  <c r="V47" i="4"/>
  <c r="W47" i="4"/>
  <c r="Y47" i="4"/>
  <c r="AV47" i="4" s="1"/>
  <c r="AQ47" i="4"/>
  <c r="AR47" i="4"/>
  <c r="AS47" i="4"/>
  <c r="AT47" i="4"/>
  <c r="N48" i="4"/>
  <c r="AI48" i="4" s="1"/>
  <c r="P48" i="4"/>
  <c r="AJ48" i="4" s="1"/>
  <c r="S48" i="4"/>
  <c r="AM48" i="4" s="1"/>
  <c r="AW48" i="4" s="1"/>
  <c r="AN48" i="4"/>
  <c r="U48" i="4"/>
  <c r="V48" i="4"/>
  <c r="W48" i="4"/>
  <c r="Y48" i="4"/>
  <c r="AV48" i="4" s="1"/>
  <c r="AQ48" i="4"/>
  <c r="AR48" i="4"/>
  <c r="AS48" i="4"/>
  <c r="AT48" i="4"/>
  <c r="N49" i="4"/>
  <c r="AI49" i="4" s="1"/>
  <c r="P49" i="4"/>
  <c r="AJ49" i="4" s="1"/>
  <c r="S49" i="4"/>
  <c r="AM49" i="4" s="1"/>
  <c r="AW49" i="4" s="1"/>
  <c r="AN49" i="4"/>
  <c r="U49" i="4"/>
  <c r="V49" i="4"/>
  <c r="W49" i="4"/>
  <c r="Y49" i="4"/>
  <c r="AV49" i="4" s="1"/>
  <c r="AQ49" i="4"/>
  <c r="AR49" i="4"/>
  <c r="AS49" i="4"/>
  <c r="AT49" i="4"/>
  <c r="N50" i="4"/>
  <c r="Q50" i="4" s="1"/>
  <c r="AK50" i="4" s="1"/>
  <c r="P50" i="4"/>
  <c r="AJ50" i="4" s="1"/>
  <c r="S50" i="4"/>
  <c r="AN50" i="4"/>
  <c r="U50" i="4"/>
  <c r="V50" i="4"/>
  <c r="W50" i="4"/>
  <c r="Y50" i="4"/>
  <c r="AV50" i="4" s="1"/>
  <c r="AQ50" i="4"/>
  <c r="AR50" i="4"/>
  <c r="AS50" i="4"/>
  <c r="AT50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2" i="4"/>
  <c r="U3" i="4"/>
  <c r="AO3" i="4" s="1"/>
  <c r="U4" i="4"/>
  <c r="AO4" i="4" s="1"/>
  <c r="U5" i="4"/>
  <c r="AO5" i="4" s="1"/>
  <c r="U6" i="4"/>
  <c r="AO6" i="4" s="1"/>
  <c r="U7" i="4"/>
  <c r="AO7" i="4" s="1"/>
  <c r="U9" i="4"/>
  <c r="AO9" i="4" s="1"/>
  <c r="U10" i="4"/>
  <c r="AO10" i="4" s="1"/>
  <c r="U11" i="4"/>
  <c r="AO11" i="4" s="1"/>
  <c r="U12" i="4"/>
  <c r="AO12" i="4" s="1"/>
  <c r="U13" i="4"/>
  <c r="AO13" i="4" s="1"/>
  <c r="U14" i="4"/>
  <c r="AO14" i="4" s="1"/>
  <c r="U15" i="4"/>
  <c r="AO15" i="4" s="1"/>
  <c r="U16" i="4"/>
  <c r="AO16" i="4" s="1"/>
  <c r="AA41" i="4" l="1"/>
  <c r="AX41" i="4" s="1"/>
  <c r="AA50" i="4"/>
  <c r="AX50" i="4" s="1"/>
  <c r="AA46" i="4"/>
  <c r="AX46" i="4" s="1"/>
  <c r="AA61" i="4"/>
  <c r="AX61" i="4" s="1"/>
  <c r="AA62" i="4"/>
  <c r="AX62" i="4" s="1"/>
  <c r="AA45" i="4"/>
  <c r="AX45" i="4" s="1"/>
  <c r="AJ44" i="4"/>
  <c r="AA63" i="4"/>
  <c r="AX63" i="4" s="1"/>
  <c r="AA59" i="4"/>
  <c r="AX59" i="4" s="1"/>
  <c r="AA49" i="4"/>
  <c r="AX49" i="4" s="1"/>
  <c r="AA60" i="4"/>
  <c r="AX60" i="4" s="1"/>
  <c r="AA48" i="4"/>
  <c r="AX48" i="4" s="1"/>
  <c r="AA47" i="4"/>
  <c r="AX47" i="4" s="1"/>
  <c r="AA42" i="4"/>
  <c r="AX42" i="4" s="1"/>
  <c r="AA38" i="4"/>
  <c r="AX38" i="4" s="1"/>
  <c r="AA53" i="4"/>
  <c r="AX53" i="4" s="1"/>
  <c r="AA43" i="4"/>
  <c r="AX43" i="4" s="1"/>
  <c r="AA37" i="4"/>
  <c r="AX37" i="4" s="1"/>
  <c r="AA40" i="4"/>
  <c r="AX40" i="4" s="1"/>
  <c r="AA56" i="4"/>
  <c r="AX56" i="4" s="1"/>
  <c r="AA52" i="4"/>
  <c r="AX52" i="4" s="1"/>
  <c r="AA39" i="4"/>
  <c r="AX39" i="4" s="1"/>
  <c r="AA35" i="4"/>
  <c r="AX35" i="4" s="1"/>
  <c r="AA55" i="4"/>
  <c r="AX55" i="4" s="1"/>
  <c r="AA51" i="4"/>
  <c r="AX51" i="4" s="1"/>
  <c r="AA36" i="4"/>
  <c r="AX36" i="4" s="1"/>
  <c r="AA54" i="4"/>
  <c r="AX54" i="4" s="1"/>
  <c r="O29" i="4"/>
  <c r="O32" i="4"/>
  <c r="O21" i="4"/>
  <c r="O49" i="4"/>
  <c r="O65" i="4"/>
  <c r="O18" i="4"/>
  <c r="O19" i="4"/>
  <c r="O22" i="4"/>
  <c r="O27" i="4"/>
  <c r="O30" i="4"/>
  <c r="O63" i="4"/>
  <c r="O66" i="4"/>
  <c r="AO49" i="4"/>
  <c r="O20" i="4"/>
  <c r="O25" i="4"/>
  <c r="O59" i="4"/>
  <c r="AE34" i="4"/>
  <c r="O23" i="4"/>
  <c r="O26" i="4"/>
  <c r="O28" i="4"/>
  <c r="O31" i="4"/>
  <c r="V33" i="4"/>
  <c r="AA64" i="4"/>
  <c r="AX64" i="4" s="1"/>
  <c r="AO61" i="4"/>
  <c r="O61" i="4"/>
  <c r="AO56" i="4"/>
  <c r="O56" i="4"/>
  <c r="AO54" i="4"/>
  <c r="O54" i="4"/>
  <c r="AO62" i="4"/>
  <c r="O62" i="4"/>
  <c r="AO57" i="4"/>
  <c r="O57" i="4"/>
  <c r="AO52" i="4"/>
  <c r="O52" i="4"/>
  <c r="AO66" i="4"/>
  <c r="AO64" i="4"/>
  <c r="O64" i="4"/>
  <c r="AO60" i="4"/>
  <c r="O60" i="4"/>
  <c r="AO55" i="4"/>
  <c r="O55" i="4"/>
  <c r="AO65" i="4"/>
  <c r="AO58" i="4"/>
  <c r="O58" i="4"/>
  <c r="AO53" i="4"/>
  <c r="O53" i="4"/>
  <c r="AO51" i="4"/>
  <c r="O51" i="4"/>
  <c r="AO40" i="4"/>
  <c r="O40" i="4"/>
  <c r="AO38" i="4"/>
  <c r="O38" i="4"/>
  <c r="AO36" i="4"/>
  <c r="O36" i="4"/>
  <c r="AO48" i="4"/>
  <c r="O48" i="4"/>
  <c r="AO46" i="4"/>
  <c r="O46" i="4"/>
  <c r="AO47" i="4"/>
  <c r="O47" i="4"/>
  <c r="AO45" i="4"/>
  <c r="O45" i="4"/>
  <c r="AO43" i="4"/>
  <c r="O43" i="4"/>
  <c r="AO41" i="4"/>
  <c r="O41" i="4"/>
  <c r="AO44" i="4"/>
  <c r="O44" i="4"/>
  <c r="AO42" i="4"/>
  <c r="O42" i="4"/>
  <c r="AO50" i="4"/>
  <c r="O50" i="4"/>
  <c r="AO39" i="4"/>
  <c r="O39" i="4"/>
  <c r="AO37" i="4"/>
  <c r="O37" i="4"/>
  <c r="AO35" i="4"/>
  <c r="O35" i="4"/>
  <c r="AO34" i="4"/>
  <c r="O34" i="4"/>
  <c r="AD34" i="4" s="1"/>
  <c r="AJ66" i="4"/>
  <c r="AA65" i="4"/>
  <c r="AX65" i="4" s="1"/>
  <c r="AM66" i="4"/>
  <c r="AW66" i="4" s="1"/>
  <c r="AM65" i="4"/>
  <c r="AW65" i="4" s="1"/>
  <c r="AM64" i="4"/>
  <c r="AW64" i="4" s="1"/>
  <c r="AI66" i="4"/>
  <c r="AI65" i="4"/>
  <c r="AC66" i="4"/>
  <c r="AC65" i="4"/>
  <c r="AM60" i="4"/>
  <c r="AW60" i="4" s="1"/>
  <c r="AC55" i="4"/>
  <c r="AZ55" i="4" s="1"/>
  <c r="AC42" i="4"/>
  <c r="AZ42" i="4" s="1"/>
  <c r="AC53" i="4"/>
  <c r="AZ53" i="4" s="1"/>
  <c r="AC54" i="4"/>
  <c r="AZ54" i="4" s="1"/>
  <c r="AC56" i="4"/>
  <c r="AZ56" i="4" s="1"/>
  <c r="AC52" i="4"/>
  <c r="AZ52" i="4" s="1"/>
  <c r="AC59" i="4"/>
  <c r="AZ59" i="4" s="1"/>
  <c r="AC63" i="4"/>
  <c r="AZ63" i="4" s="1"/>
  <c r="AC43" i="4"/>
  <c r="AZ43" i="4" s="1"/>
  <c r="AC58" i="4"/>
  <c r="AZ58" i="4" s="1"/>
  <c r="AC46" i="4"/>
  <c r="AZ46" i="4" s="1"/>
  <c r="AM57" i="4"/>
  <c r="AW57" i="4" s="1"/>
  <c r="AM58" i="4"/>
  <c r="AW58" i="4" s="1"/>
  <c r="AC62" i="4"/>
  <c r="AZ62" i="4" s="1"/>
  <c r="AC57" i="4"/>
  <c r="AZ57" i="4" s="1"/>
  <c r="AI57" i="4"/>
  <c r="AM61" i="4"/>
  <c r="AW61" i="4" s="1"/>
  <c r="AM59" i="4"/>
  <c r="AW59" i="4" s="1"/>
  <c r="AI64" i="4"/>
  <c r="AI62" i="4"/>
  <c r="AC64" i="4"/>
  <c r="AI60" i="4"/>
  <c r="AC51" i="4"/>
  <c r="AZ51" i="4" s="1"/>
  <c r="AM63" i="4"/>
  <c r="AW63" i="4" s="1"/>
  <c r="AM62" i="4"/>
  <c r="AW62" i="4" s="1"/>
  <c r="AI61" i="4"/>
  <c r="AC60" i="4"/>
  <c r="AZ60" i="4" s="1"/>
  <c r="AI58" i="4"/>
  <c r="AC61" i="4"/>
  <c r="AZ61" i="4" s="1"/>
  <c r="AM56" i="4"/>
  <c r="AW56" i="4" s="1"/>
  <c r="AM55" i="4"/>
  <c r="AW55" i="4" s="1"/>
  <c r="AM54" i="4"/>
  <c r="AW54" i="4" s="1"/>
  <c r="AM53" i="4"/>
  <c r="AW53" i="4" s="1"/>
  <c r="AM52" i="4"/>
  <c r="AW52" i="4" s="1"/>
  <c r="AO63" i="4"/>
  <c r="AI63" i="4"/>
  <c r="AO59" i="4"/>
  <c r="AI59" i="4"/>
  <c r="AM51" i="4"/>
  <c r="AW51" i="4" s="1"/>
  <c r="AI56" i="4"/>
  <c r="Q56" i="4"/>
  <c r="AK56" i="4" s="1"/>
  <c r="AI55" i="4"/>
  <c r="Q55" i="4"/>
  <c r="AK55" i="4" s="1"/>
  <c r="AI54" i="4"/>
  <c r="Q54" i="4"/>
  <c r="AK54" i="4" s="1"/>
  <c r="AI53" i="4"/>
  <c r="Q53" i="4"/>
  <c r="AK53" i="4" s="1"/>
  <c r="AI52" i="4"/>
  <c r="Q52" i="4"/>
  <c r="AK52" i="4" s="1"/>
  <c r="Q51" i="4"/>
  <c r="AK51" i="4" s="1"/>
  <c r="AC39" i="4"/>
  <c r="AZ39" i="4" s="1"/>
  <c r="AM23" i="4"/>
  <c r="AW23" i="4" s="1"/>
  <c r="AC44" i="4"/>
  <c r="AZ44" i="4" s="1"/>
  <c r="AM21" i="4"/>
  <c r="AW21" i="4" s="1"/>
  <c r="Q22" i="4"/>
  <c r="AK22" i="4" s="1"/>
  <c r="AC49" i="4"/>
  <c r="AZ49" i="4" s="1"/>
  <c r="AM19" i="4"/>
  <c r="AW19" i="4" s="1"/>
  <c r="AC48" i="4"/>
  <c r="AZ48" i="4" s="1"/>
  <c r="Q18" i="4"/>
  <c r="AK18" i="4" s="1"/>
  <c r="Q20" i="4"/>
  <c r="AK20" i="4" s="1"/>
  <c r="AM28" i="4"/>
  <c r="AW28" i="4" s="1"/>
  <c r="AM32" i="4"/>
  <c r="AW32" i="4" s="1"/>
  <c r="AC40" i="4"/>
  <c r="AZ40" i="4" s="1"/>
  <c r="AM24" i="4"/>
  <c r="AW24" i="4" s="1"/>
  <c r="AO25" i="4"/>
  <c r="AC25" i="4"/>
  <c r="AZ25" i="4" s="1"/>
  <c r="AO29" i="4"/>
  <c r="AC29" i="4"/>
  <c r="AZ29" i="4" s="1"/>
  <c r="AJ33" i="4"/>
  <c r="AC47" i="4"/>
  <c r="AZ47" i="4" s="1"/>
  <c r="AO22" i="4"/>
  <c r="AC22" i="4"/>
  <c r="AZ22" i="4" s="1"/>
  <c r="AO27" i="4"/>
  <c r="AC27" i="4"/>
  <c r="AZ27" i="4" s="1"/>
  <c r="AO31" i="4"/>
  <c r="AC31" i="4"/>
  <c r="AZ31" i="4" s="1"/>
  <c r="AO18" i="4"/>
  <c r="AC18" i="4"/>
  <c r="AZ18" i="4" s="1"/>
  <c r="AO20" i="4"/>
  <c r="AC20" i="4"/>
  <c r="AZ20" i="4" s="1"/>
  <c r="Q19" i="4"/>
  <c r="AK19" i="4" s="1"/>
  <c r="Q21" i="4"/>
  <c r="AK21" i="4" s="1"/>
  <c r="Q23" i="4"/>
  <c r="AK23" i="4" s="1"/>
  <c r="Q24" i="4"/>
  <c r="AK24" i="4" s="1"/>
  <c r="Q26" i="4"/>
  <c r="AK26" i="4" s="1"/>
  <c r="Q28" i="4"/>
  <c r="AK28" i="4" s="1"/>
  <c r="Q30" i="4"/>
  <c r="AK30" i="4" s="1"/>
  <c r="Q32" i="4"/>
  <c r="AK32" i="4" s="1"/>
  <c r="U24" i="4"/>
  <c r="W24" i="4"/>
  <c r="AT24" i="4"/>
  <c r="AI25" i="4"/>
  <c r="AI27" i="4"/>
  <c r="AI29" i="4"/>
  <c r="AI31" i="4"/>
  <c r="AI33" i="4"/>
  <c r="AR33" i="4"/>
  <c r="AC36" i="4"/>
  <c r="AZ36" i="4" s="1"/>
  <c r="AC35" i="4"/>
  <c r="AZ35" i="4" s="1"/>
  <c r="AC19" i="4"/>
  <c r="AZ19" i="4" s="1"/>
  <c r="AC21" i="4"/>
  <c r="AZ21" i="4" s="1"/>
  <c r="AC23" i="4"/>
  <c r="AZ23" i="4" s="1"/>
  <c r="AC26" i="4"/>
  <c r="AZ26" i="4" s="1"/>
  <c r="AC28" i="4"/>
  <c r="AZ28" i="4" s="1"/>
  <c r="AC30" i="4"/>
  <c r="AZ30" i="4" s="1"/>
  <c r="AC32" i="4"/>
  <c r="AZ32" i="4" s="1"/>
  <c r="U33" i="4"/>
  <c r="O33" i="4" s="1"/>
  <c r="AC38" i="4"/>
  <c r="AZ38" i="4" s="1"/>
  <c r="AC34" i="4"/>
  <c r="AZ34" i="4" s="1"/>
  <c r="AC45" i="4"/>
  <c r="AZ45" i="4" s="1"/>
  <c r="AC41" i="4"/>
  <c r="AZ41" i="4" s="1"/>
  <c r="AC37" i="4"/>
  <c r="AZ37" i="4" s="1"/>
  <c r="Q49" i="4"/>
  <c r="AK49" i="4" s="1"/>
  <c r="Q48" i="4"/>
  <c r="AK48" i="4" s="1"/>
  <c r="Q47" i="4"/>
  <c r="AK47" i="4" s="1"/>
  <c r="Q46" i="4"/>
  <c r="AK46" i="4" s="1"/>
  <c r="Q45" i="4"/>
  <c r="AK45" i="4" s="1"/>
  <c r="Q44" i="4"/>
  <c r="AK44" i="4" s="1"/>
  <c r="Q43" i="4"/>
  <c r="AK43" i="4" s="1"/>
  <c r="Q42" i="4"/>
  <c r="AK42" i="4" s="1"/>
  <c r="Q41" i="4"/>
  <c r="AK41" i="4" s="1"/>
  <c r="Q40" i="4"/>
  <c r="AK40" i="4" s="1"/>
  <c r="Q39" i="4"/>
  <c r="AK39" i="4" s="1"/>
  <c r="Q38" i="4"/>
  <c r="AK38" i="4" s="1"/>
  <c r="Q37" i="4"/>
  <c r="AK37" i="4" s="1"/>
  <c r="Q36" i="4"/>
  <c r="AK36" i="4" s="1"/>
  <c r="Q35" i="4"/>
  <c r="AK35" i="4" s="1"/>
  <c r="Q34" i="4"/>
  <c r="AC50" i="4"/>
  <c r="AZ50" i="4" s="1"/>
  <c r="AI50" i="4"/>
  <c r="AM50" i="4"/>
  <c r="AW50" i="4" s="1"/>
  <c r="N3" i="4"/>
  <c r="AC3" i="4" s="1"/>
  <c r="N4" i="4"/>
  <c r="AC4" i="4" s="1"/>
  <c r="N5" i="4"/>
  <c r="AC5" i="4" s="1"/>
  <c r="N6" i="4"/>
  <c r="AC6" i="4" s="1"/>
  <c r="N7" i="4"/>
  <c r="AC7" i="4" s="1"/>
  <c r="N8" i="4"/>
  <c r="N9" i="4"/>
  <c r="AC9" i="4" s="1"/>
  <c r="N10" i="4"/>
  <c r="AC10" i="4" s="1"/>
  <c r="N11" i="4"/>
  <c r="AC11" i="4" s="1"/>
  <c r="N12" i="4"/>
  <c r="AC12" i="4" s="1"/>
  <c r="N13" i="4"/>
  <c r="AC13" i="4" s="1"/>
  <c r="N14" i="4"/>
  <c r="AC14" i="4" s="1"/>
  <c r="N15" i="4"/>
  <c r="AC15" i="4" s="1"/>
  <c r="N16" i="4"/>
  <c r="AC16" i="4" s="1"/>
  <c r="N17" i="4"/>
  <c r="N2" i="4"/>
  <c r="O24" i="4" l="1"/>
  <c r="AK34" i="4"/>
  <c r="AF34" i="4"/>
  <c r="AZ65" i="4"/>
  <c r="AZ64" i="4"/>
  <c r="AZ66" i="4"/>
  <c r="AC24" i="4"/>
  <c r="AZ24" i="4" s="1"/>
  <c r="AO24" i="4"/>
  <c r="AO33" i="4"/>
  <c r="AC33" i="4"/>
  <c r="AZ33" i="4" s="1"/>
  <c r="AL3" i="4"/>
  <c r="AQ3" i="4"/>
  <c r="AR3" i="4"/>
  <c r="AS3" i="4"/>
  <c r="AT3" i="4"/>
  <c r="AV3" i="4"/>
  <c r="AL4" i="4"/>
  <c r="AQ4" i="4"/>
  <c r="AR4" i="4"/>
  <c r="AS4" i="4"/>
  <c r="AT4" i="4"/>
  <c r="AV4" i="4"/>
  <c r="AL5" i="4"/>
  <c r="AQ5" i="4"/>
  <c r="AR5" i="4"/>
  <c r="AS5" i="4"/>
  <c r="AT5" i="4"/>
  <c r="AV5" i="4"/>
  <c r="AL6" i="4"/>
  <c r="AQ6" i="4"/>
  <c r="AR6" i="4"/>
  <c r="AS6" i="4"/>
  <c r="AT6" i="4"/>
  <c r="AV6" i="4"/>
  <c r="AL7" i="4"/>
  <c r="AQ7" i="4"/>
  <c r="AR7" i="4"/>
  <c r="AS7" i="4"/>
  <c r="AT7" i="4"/>
  <c r="AV7" i="4"/>
  <c r="AL8" i="4"/>
  <c r="AQ8" i="4"/>
  <c r="AS8" i="4"/>
  <c r="AV8" i="4"/>
  <c r="AL9" i="4"/>
  <c r="AQ9" i="4"/>
  <c r="AR9" i="4"/>
  <c r="AS9" i="4"/>
  <c r="AT9" i="4"/>
  <c r="AV9" i="4"/>
  <c r="AL10" i="4"/>
  <c r="AQ10" i="4"/>
  <c r="AR10" i="4"/>
  <c r="AS10" i="4"/>
  <c r="AT10" i="4"/>
  <c r="AV10" i="4"/>
  <c r="AL11" i="4"/>
  <c r="AQ11" i="4"/>
  <c r="AR11" i="4"/>
  <c r="AS11" i="4"/>
  <c r="AT11" i="4"/>
  <c r="AV11" i="4"/>
  <c r="AL12" i="4"/>
  <c r="AQ12" i="4"/>
  <c r="AR12" i="4"/>
  <c r="AS12" i="4"/>
  <c r="AT12" i="4"/>
  <c r="AV12" i="4"/>
  <c r="AL13" i="4"/>
  <c r="AQ13" i="4"/>
  <c r="AR13" i="4"/>
  <c r="AS13" i="4"/>
  <c r="AT13" i="4"/>
  <c r="AV13" i="4"/>
  <c r="AL14" i="4"/>
  <c r="AQ14" i="4"/>
  <c r="AR14" i="4"/>
  <c r="AS14" i="4"/>
  <c r="AT14" i="4"/>
  <c r="AV14" i="4"/>
  <c r="AL15" i="4"/>
  <c r="AQ15" i="4"/>
  <c r="AR15" i="4"/>
  <c r="AS15" i="4"/>
  <c r="AT15" i="4"/>
  <c r="AV15" i="4"/>
  <c r="AL16" i="4"/>
  <c r="AQ16" i="4"/>
  <c r="AR16" i="4"/>
  <c r="AS16" i="4"/>
  <c r="AT16" i="4"/>
  <c r="AV16" i="4"/>
  <c r="AL17" i="4"/>
  <c r="AQ17" i="4"/>
  <c r="AS17" i="4"/>
  <c r="AV17" i="4"/>
  <c r="P4" i="4"/>
  <c r="AJ4" i="4" s="1"/>
  <c r="S4" i="4"/>
  <c r="AM4" i="4" s="1"/>
  <c r="AW4" i="4" s="1"/>
  <c r="V4" i="4"/>
  <c r="W4" i="4"/>
  <c r="O4" i="4" s="1"/>
  <c r="P5" i="4"/>
  <c r="AJ5" i="4" s="1"/>
  <c r="S5" i="4"/>
  <c r="V5" i="4"/>
  <c r="W5" i="4"/>
  <c r="O5" i="4" s="1"/>
  <c r="P6" i="4"/>
  <c r="AJ6" i="4" s="1"/>
  <c r="S6" i="4"/>
  <c r="AM6" i="4" s="1"/>
  <c r="AW6" i="4" s="1"/>
  <c r="V6" i="4"/>
  <c r="W6" i="4"/>
  <c r="O6" i="4" s="1"/>
  <c r="P7" i="4"/>
  <c r="AJ7" i="4" s="1"/>
  <c r="S7" i="4"/>
  <c r="V7" i="4"/>
  <c r="W7" i="4"/>
  <c r="O7" i="4" s="1"/>
  <c r="P8" i="4"/>
  <c r="AJ8" i="4" s="1"/>
  <c r="S8" i="4"/>
  <c r="V8" i="4"/>
  <c r="P9" i="4"/>
  <c r="AJ9" i="4" s="1"/>
  <c r="S9" i="4"/>
  <c r="V9" i="4"/>
  <c r="W9" i="4"/>
  <c r="O9" i="4" s="1"/>
  <c r="P10" i="4"/>
  <c r="AJ10" i="4" s="1"/>
  <c r="S10" i="4"/>
  <c r="AM10" i="4" s="1"/>
  <c r="AW10" i="4" s="1"/>
  <c r="V10" i="4"/>
  <c r="W10" i="4"/>
  <c r="O10" i="4" s="1"/>
  <c r="P11" i="4"/>
  <c r="AJ11" i="4" s="1"/>
  <c r="S11" i="4"/>
  <c r="V11" i="4"/>
  <c r="W11" i="4"/>
  <c r="O11" i="4" s="1"/>
  <c r="P12" i="4"/>
  <c r="AJ12" i="4" s="1"/>
  <c r="S12" i="4"/>
  <c r="AM12" i="4" s="1"/>
  <c r="AW12" i="4" s="1"/>
  <c r="V12" i="4"/>
  <c r="W12" i="4"/>
  <c r="O12" i="4" s="1"/>
  <c r="P13" i="4"/>
  <c r="AJ13" i="4" s="1"/>
  <c r="S13" i="4"/>
  <c r="V13" i="4"/>
  <c r="W13" i="4"/>
  <c r="O13" i="4" s="1"/>
  <c r="P14" i="4"/>
  <c r="AJ14" i="4" s="1"/>
  <c r="S14" i="4"/>
  <c r="V14" i="4"/>
  <c r="W14" i="4"/>
  <c r="O14" i="4" s="1"/>
  <c r="P15" i="4"/>
  <c r="AJ15" i="4" s="1"/>
  <c r="S15" i="4"/>
  <c r="V15" i="4"/>
  <c r="W15" i="4"/>
  <c r="O15" i="4" s="1"/>
  <c r="P16" i="4"/>
  <c r="AJ16" i="4" s="1"/>
  <c r="S16" i="4"/>
  <c r="AM16" i="4" s="1"/>
  <c r="AW16" i="4" s="1"/>
  <c r="V16" i="4"/>
  <c r="W16" i="4"/>
  <c r="O16" i="4" s="1"/>
  <c r="S17" i="4"/>
  <c r="Q4" i="4"/>
  <c r="AK4" i="4" s="1"/>
  <c r="Q5" i="4"/>
  <c r="AK5" i="4" s="1"/>
  <c r="Q6" i="4"/>
  <c r="AK6" i="4" s="1"/>
  <c r="Q7" i="4"/>
  <c r="AK7" i="4" s="1"/>
  <c r="Q8" i="4"/>
  <c r="AK8" i="4" s="1"/>
  <c r="Q9" i="4"/>
  <c r="AK9" i="4" s="1"/>
  <c r="Q10" i="4"/>
  <c r="AK10" i="4" s="1"/>
  <c r="Q11" i="4"/>
  <c r="AK11" i="4" s="1"/>
  <c r="Q12" i="4"/>
  <c r="AK12" i="4" s="1"/>
  <c r="Q13" i="4"/>
  <c r="AK13" i="4" s="1"/>
  <c r="Q14" i="4"/>
  <c r="AK14" i="4" s="1"/>
  <c r="Q15" i="4"/>
  <c r="AK15" i="4" s="1"/>
  <c r="Q16" i="4"/>
  <c r="AK16" i="4" s="1"/>
  <c r="Q17" i="4"/>
  <c r="AK17" i="4" s="1"/>
  <c r="W3" i="4"/>
  <c r="O3" i="4" s="1"/>
  <c r="V3" i="4"/>
  <c r="S3" i="4"/>
  <c r="P3" i="4"/>
  <c r="AI3" i="4"/>
  <c r="AV2" i="4"/>
  <c r="AS2" i="4"/>
  <c r="AQ2" i="4"/>
  <c r="AL2" i="4"/>
  <c r="V2" i="4"/>
  <c r="S2" i="4"/>
  <c r="P2" i="4"/>
  <c r="AI2" i="4"/>
  <c r="AL36" i="4" l="1"/>
  <c r="AL40" i="4"/>
  <c r="AL44" i="4"/>
  <c r="AL48" i="4"/>
  <c r="AL52" i="4"/>
  <c r="AL56" i="4"/>
  <c r="AL60" i="4"/>
  <c r="AL64" i="4"/>
  <c r="AL37" i="4"/>
  <c r="AL41" i="4"/>
  <c r="AL45" i="4"/>
  <c r="AL49" i="4"/>
  <c r="AL53" i="4"/>
  <c r="AL57" i="4"/>
  <c r="AL61" i="4"/>
  <c r="AL65" i="4"/>
  <c r="AL38" i="4"/>
  <c r="AL42" i="4"/>
  <c r="AL46" i="4"/>
  <c r="AL50" i="4"/>
  <c r="AL54" i="4"/>
  <c r="AL58" i="4"/>
  <c r="AL62" i="4"/>
  <c r="AL66" i="4"/>
  <c r="AL39" i="4"/>
  <c r="AL43" i="4"/>
  <c r="AL47" i="4"/>
  <c r="AL51" i="4"/>
  <c r="AL55" i="4"/>
  <c r="AL59" i="4"/>
  <c r="AL63" i="4"/>
  <c r="AL35" i="4"/>
  <c r="AJ3" i="4"/>
  <c r="AI16" i="4"/>
  <c r="AM14" i="4"/>
  <c r="AW14" i="4" s="1"/>
  <c r="AI14" i="4"/>
  <c r="AI12" i="4"/>
  <c r="AI10" i="4"/>
  <c r="AM8" i="4"/>
  <c r="AW8" i="4" s="1"/>
  <c r="AI8" i="4"/>
  <c r="AI6" i="4"/>
  <c r="AI4" i="4"/>
  <c r="AM17" i="4"/>
  <c r="AW17" i="4" s="1"/>
  <c r="AI17" i="4"/>
  <c r="AM15" i="4"/>
  <c r="AW15" i="4" s="1"/>
  <c r="AI15" i="4"/>
  <c r="AM13" i="4"/>
  <c r="AW13" i="4" s="1"/>
  <c r="AI13" i="4"/>
  <c r="AM11" i="4"/>
  <c r="AW11" i="4" s="1"/>
  <c r="AI11" i="4"/>
  <c r="AM9" i="4"/>
  <c r="AW9" i="4" s="1"/>
  <c r="AI9" i="4"/>
  <c r="AM7" i="4"/>
  <c r="AW7" i="4" s="1"/>
  <c r="AI7" i="4"/>
  <c r="AM5" i="4"/>
  <c r="AW5" i="4" s="1"/>
  <c r="AI5" i="4"/>
  <c r="AM3" i="4"/>
  <c r="AW3" i="4" s="1"/>
  <c r="AZ13" i="4"/>
  <c r="AZ9" i="4"/>
  <c r="AZ15" i="4"/>
  <c r="AZ11" i="4"/>
  <c r="AZ7" i="4"/>
  <c r="AZ5" i="4"/>
  <c r="AZ16" i="4"/>
  <c r="AZ14" i="4"/>
  <c r="AZ12" i="4"/>
  <c r="AZ10" i="4"/>
  <c r="AZ6" i="4"/>
  <c r="AZ4" i="4"/>
  <c r="Q2" i="4"/>
  <c r="AK2" i="4" s="1"/>
  <c r="AM2" i="4"/>
  <c r="AW2" i="4" s="1"/>
  <c r="AJ2" i="4"/>
  <c r="Q3" i="4"/>
  <c r="AK3" i="4" s="1"/>
  <c r="AZ3" i="4"/>
  <c r="E17" i="4"/>
  <c r="V17" i="4" s="1"/>
  <c r="D17" i="4"/>
  <c r="C17" i="4"/>
  <c r="U17" i="4" s="1"/>
  <c r="B17" i="4"/>
  <c r="P17" i="4" s="1"/>
  <c r="AJ17" i="4" s="1"/>
  <c r="A9" i="4"/>
  <c r="T9" i="4" s="1"/>
  <c r="D8" i="4"/>
  <c r="F8" i="4" s="1"/>
  <c r="X8" i="4" s="1"/>
  <c r="C8" i="4"/>
  <c r="U8" i="4" s="1"/>
  <c r="D2" i="4"/>
  <c r="F2" i="4" s="1"/>
  <c r="X2" i="4" s="1"/>
  <c r="C2" i="4"/>
  <c r="U2" i="4" s="1"/>
  <c r="A2" i="4"/>
  <c r="F17" i="4" l="1"/>
  <c r="X17" i="4" s="1"/>
  <c r="A18" i="4"/>
  <c r="T18" i="4" s="1"/>
  <c r="AN18" i="4" s="1"/>
  <c r="T2" i="4"/>
  <c r="AN2" i="4" s="1"/>
  <c r="A10" i="4"/>
  <c r="AA10" i="4" s="1"/>
  <c r="AX10" i="4" s="1"/>
  <c r="A25" i="4"/>
  <c r="T25" i="4" s="1"/>
  <c r="AA18" i="4"/>
  <c r="AX18" i="4" s="1"/>
  <c r="AO17" i="4"/>
  <c r="AC17" i="4"/>
  <c r="AZ17" i="4" s="1"/>
  <c r="AO8" i="4"/>
  <c r="AC8" i="4"/>
  <c r="AZ8" i="4" s="1"/>
  <c r="AO2" i="4"/>
  <c r="AC2" i="4"/>
  <c r="AZ2" i="4" s="1"/>
  <c r="AR2" i="4"/>
  <c r="W2" i="4"/>
  <c r="O2" i="4" s="1"/>
  <c r="W17" i="4"/>
  <c r="O17" i="4" s="1"/>
  <c r="AR17" i="4"/>
  <c r="AT2" i="4"/>
  <c r="AT17" i="4"/>
  <c r="AA2" i="4"/>
  <c r="AX2" i="4" s="1"/>
  <c r="W8" i="4"/>
  <c r="O8" i="4" s="1"/>
  <c r="AR8" i="4"/>
  <c r="AT8" i="4"/>
  <c r="A3" i="4"/>
  <c r="AA9" i="4"/>
  <c r="AX9" i="4" s="1"/>
  <c r="AN9" i="4"/>
  <c r="F39" i="2"/>
  <c r="F40" i="2" s="1"/>
  <c r="F38" i="2"/>
  <c r="F28" i="2"/>
  <c r="F27" i="2" s="1"/>
  <c r="F23" i="2"/>
  <c r="F22" i="2" s="1"/>
  <c r="G27" i="2"/>
  <c r="C28" i="2"/>
  <c r="C27" i="2" s="1"/>
  <c r="C25" i="2" s="1"/>
  <c r="D27" i="2"/>
  <c r="A11" i="4" l="1"/>
  <c r="A27" i="4" s="1"/>
  <c r="T11" i="4"/>
  <c r="AN11" i="4" s="1"/>
  <c r="A26" i="4"/>
  <c r="T26" i="4" s="1"/>
  <c r="AN26" i="4" s="1"/>
  <c r="T10" i="4"/>
  <c r="AN10" i="4" s="1"/>
  <c r="A19" i="4"/>
  <c r="T19" i="4" s="1"/>
  <c r="AN19" i="4" s="1"/>
  <c r="T3" i="4"/>
  <c r="AN3" i="4" s="1"/>
  <c r="AA25" i="4"/>
  <c r="AX25" i="4" s="1"/>
  <c r="AN25" i="4"/>
  <c r="AA19" i="4"/>
  <c r="AX19" i="4" s="1"/>
  <c r="AA3" i="4"/>
  <c r="AX3" i="4" s="1"/>
  <c r="A4" i="4"/>
  <c r="AA11" i="4"/>
  <c r="AX11" i="4" s="1"/>
  <c r="A12" i="4"/>
  <c r="G39" i="2"/>
  <c r="D39" i="2"/>
  <c r="C39" i="2"/>
  <c r="G25" i="2"/>
  <c r="G19" i="2"/>
  <c r="F19" i="2"/>
  <c r="F8" i="2"/>
  <c r="F6" i="2" s="1"/>
  <c r="F4" i="2"/>
  <c r="G4" i="2" s="1"/>
  <c r="G3" i="2" s="1"/>
  <c r="C4" i="2"/>
  <c r="C3" i="2" s="1"/>
  <c r="AA26" i="4" l="1"/>
  <c r="AX26" i="4" s="1"/>
  <c r="T27" i="4"/>
  <c r="AN27" i="4" s="1"/>
  <c r="AA27" i="4"/>
  <c r="AX27" i="4" s="1"/>
  <c r="A20" i="4"/>
  <c r="T20" i="4" s="1"/>
  <c r="AN20" i="4" s="1"/>
  <c r="T4" i="4"/>
  <c r="AN4" i="4" s="1"/>
  <c r="A28" i="4"/>
  <c r="T28" i="4" s="1"/>
  <c r="AN28" i="4" s="1"/>
  <c r="T12" i="4"/>
  <c r="AN12" i="4" s="1"/>
  <c r="AA20" i="4"/>
  <c r="AX20" i="4" s="1"/>
  <c r="AA4" i="4"/>
  <c r="AX4" i="4" s="1"/>
  <c r="A5" i="4"/>
  <c r="AA12" i="4"/>
  <c r="AX12" i="4" s="1"/>
  <c r="A13" i="4"/>
  <c r="G18" i="2"/>
  <c r="G20" i="2" s="1"/>
  <c r="G8" i="2"/>
  <c r="G6" i="2" s="1"/>
  <c r="C23" i="2"/>
  <c r="C22" i="2" s="1"/>
  <c r="F3" i="2"/>
  <c r="F18" i="2" s="1"/>
  <c r="F20" i="2" s="1"/>
  <c r="F25" i="2"/>
  <c r="D23" i="2"/>
  <c r="D22" i="2" s="1"/>
  <c r="C8" i="2"/>
  <c r="D4" i="2"/>
  <c r="D3" i="2" s="1"/>
  <c r="D19" i="2"/>
  <c r="C19" i="2"/>
  <c r="AA28" i="4" l="1"/>
  <c r="AX28" i="4" s="1"/>
  <c r="A29" i="4"/>
  <c r="T29" i="4" s="1"/>
  <c r="AN29" i="4" s="1"/>
  <c r="T13" i="4"/>
  <c r="AN13" i="4" s="1"/>
  <c r="A21" i="4"/>
  <c r="T21" i="4" s="1"/>
  <c r="AN21" i="4" s="1"/>
  <c r="T5" i="4"/>
  <c r="AN5" i="4" s="1"/>
  <c r="AA29" i="4"/>
  <c r="AX29" i="4" s="1"/>
  <c r="AA5" i="4"/>
  <c r="AX5" i="4" s="1"/>
  <c r="A6" i="4"/>
  <c r="AA13" i="4"/>
  <c r="AX13" i="4" s="1"/>
  <c r="A14" i="4"/>
  <c r="G23" i="2"/>
  <c r="G22" i="2" s="1"/>
  <c r="G38" i="2" s="1"/>
  <c r="G40" i="2" s="1"/>
  <c r="D8" i="2"/>
  <c r="D6" i="2" s="1"/>
  <c r="D18" i="2" s="1"/>
  <c r="D20" i="2" s="1"/>
  <c r="C6" i="2"/>
  <c r="C18" i="2" s="1"/>
  <c r="C20" i="2" s="1"/>
  <c r="AA21" i="4" l="1"/>
  <c r="AX21" i="4" s="1"/>
  <c r="A22" i="4"/>
  <c r="T22" i="4" s="1"/>
  <c r="AN22" i="4" s="1"/>
  <c r="T6" i="4"/>
  <c r="AN6" i="4" s="1"/>
  <c r="A30" i="4"/>
  <c r="T30" i="4" s="1"/>
  <c r="AN30" i="4" s="1"/>
  <c r="T14" i="4"/>
  <c r="AN14" i="4" s="1"/>
  <c r="AA22" i="4"/>
  <c r="AX22" i="4" s="1"/>
  <c r="AA6" i="4"/>
  <c r="AX6" i="4" s="1"/>
  <c r="A7" i="4"/>
  <c r="AA14" i="4"/>
  <c r="AX14" i="4" s="1"/>
  <c r="A15" i="4"/>
  <c r="C38" i="2"/>
  <c r="C40" i="2" s="1"/>
  <c r="D25" i="2"/>
  <c r="D38" i="2" s="1"/>
  <c r="D40" i="2" s="1"/>
  <c r="C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AA30" i="4" l="1"/>
  <c r="AX30" i="4" s="1"/>
  <c r="A23" i="4"/>
  <c r="T23" i="4" s="1"/>
  <c r="AN23" i="4" s="1"/>
  <c r="T7" i="4"/>
  <c r="AN7" i="4" s="1"/>
  <c r="A31" i="4"/>
  <c r="T31" i="4" s="1"/>
  <c r="AN31" i="4" s="1"/>
  <c r="T15" i="4"/>
  <c r="AN15" i="4" s="1"/>
  <c r="AA23" i="4"/>
  <c r="AX23" i="4" s="1"/>
  <c r="AA7" i="4"/>
  <c r="AX7" i="4" s="1"/>
  <c r="A8" i="4"/>
  <c r="AA15" i="4"/>
  <c r="AX15" i="4" s="1"/>
  <c r="A16" i="4"/>
  <c r="A32" i="4" l="1"/>
  <c r="T32" i="4" s="1"/>
  <c r="AN32" i="4" s="1"/>
  <c r="T16" i="4"/>
  <c r="AN16" i="4" s="1"/>
  <c r="A24" i="4"/>
  <c r="T24" i="4" s="1"/>
  <c r="AN24" i="4" s="1"/>
  <c r="T8" i="4"/>
  <c r="AN8" i="4" s="1"/>
  <c r="AA31" i="4"/>
  <c r="AX31" i="4" s="1"/>
  <c r="AA32" i="4"/>
  <c r="AX32" i="4" s="1"/>
  <c r="AA24" i="4"/>
  <c r="AX24" i="4" s="1"/>
  <c r="AA8" i="4"/>
  <c r="AX8" i="4" s="1"/>
  <c r="AA16" i="4"/>
  <c r="AX16" i="4" s="1"/>
  <c r="A17" i="4"/>
  <c r="A33" i="4" l="1"/>
  <c r="T33" i="4" s="1"/>
  <c r="AN33" i="4" s="1"/>
  <c r="T17" i="4"/>
  <c r="AN17" i="4" s="1"/>
  <c r="AA17" i="4"/>
  <c r="AX17" i="4" s="1"/>
  <c r="AA33" i="4" l="1"/>
  <c r="AX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tc={E7431DB3-EBDB-4732-91B6-D46D700D849E}</author>
  </authors>
  <commentList>
    <comment ref="R1" authorId="0" shapeId="0" xr:uid="{BAB8D956-03FA-2544-9BC3-077D186636BB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990CAB45-718D-064E-ACB3-75881561BB17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19" authorId="1" shapeId="0" xr:uid="{E7431DB3-EBDB-4732-91B6-D46D700D849E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<sst xmlns="http://schemas.openxmlformats.org/spreadsheetml/2006/main" count="917" uniqueCount="95">
  <si>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</si>
  <si>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</si>
  <si>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</si>
  <si>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</si>
  <si>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</si>
  <si>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</si>
  <si>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</si>
  <si>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</si>
  <si>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</si>
  <si>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</si>
  <si>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</si>
  <si>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</si>
  <si>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</si>
  <si>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</si>
  <si>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</si>
  <si>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</si>
  <si>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</si>
  <si>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</si>
  <si>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</si>
  <si>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</si>
  <si>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</si>
  <si>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</si>
  <si>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</si>
  <si>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</si>
  <si>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</si>
  <si>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</si>
  <si>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</si>
  <si>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</si>
  <si>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</si>
  <si>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</si>
  <si>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</si>
  <si>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</si>
  <si>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</si>
  <si>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</si>
  <si>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</si>
  <si>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</si>
  <si>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</si>
  <si>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</si>
  <si>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</si>
  <si>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</si>
  <si>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</si>
  <si>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</si>
  <si>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</si>
  <si>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</si>
  <si>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</si>
  <si>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</si>
  <si>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</si>
  <si>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</si>
  <si>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</si>
  <si>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</si>
  <si>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</si>
  <si>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</si>
  <si>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</si>
  <si>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</si>
  <si>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</si>
  <si>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</si>
  <si>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</si>
  <si>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</si>
  <si>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</si>
  <si>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</si>
  <si>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</si>
  <si>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</si>
  <si>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</si>
  <si>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</si>
  <si>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</si>
  <si>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</si>
  <si>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</si>
  <si>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</si>
  <si>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</si>
  <si>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</si>
  <si>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Customer Payment Instruction</t>
  </si>
  <si>
    <t>PAY</t>
  </si>
  <si>
    <t>Cash Transfer</t>
  </si>
  <si>
    <t>RECEIVE</t>
  </si>
  <si>
    <t>vs</t>
  </si>
  <si>
    <t>AgainstCurrency</t>
  </si>
  <si>
    <t>AgainstAmount</t>
  </si>
  <si>
    <t>ACTUAL</t>
  </si>
  <si>
    <t>SELL</t>
  </si>
  <si>
    <t>PARTY</t>
  </si>
  <si>
    <t>CPTYIMP</t>
  </si>
  <si>
    <t>POST TYPE</t>
  </si>
  <si>
    <t>BOOK</t>
  </si>
  <si>
    <t>FORECAST</t>
  </si>
  <si>
    <t>CUSTINST</t>
  </si>
  <si>
    <t>CASHTX</t>
  </si>
  <si>
    <t>DEFAULT</t>
  </si>
  <si>
    <t>CS</t>
  </si>
  <si>
    <t>AM2</t>
  </si>
  <si>
    <t>ParentExtRefNo</t>
  </si>
  <si>
    <t>Fixed</t>
  </si>
  <si>
    <t>InterestRate</t>
  </si>
  <si>
    <t>RedefaultValues</t>
  </si>
  <si>
    <t>Portfolio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</si>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</sst>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_-* #,##0.0000_-;\-* #,##0.0000_-;_-* &quot;-&quot;??_-;_-@_-"/>
    <numFmt numFmtId="167" formatCode="yyyy\-mm\-dd;@"/>
    <numFmt numFmtId="168" formatCode="hh: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  <xf numFmtId="0" fontId="10" fillId="0" borderId="0"/>
  </cellStyleXfs>
  <cellXfs count="139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4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4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5" fontId="5" fillId="3" borderId="11" xfId="3" applyNumberFormat="1" applyBorder="1" applyAlignment="1">
      <alignment horizontal="center"/>
    </xf>
    <xf numFmtId="0" fontId="0" fillId="6" borderId="11" xfId="0" applyFill="1" applyBorder="1"/>
    <xf numFmtId="166" fontId="0" fillId="4" borderId="7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5" fontId="5" fillId="10" borderId="11" xfId="3" applyNumberFormat="1" applyFont="1" applyFill="1" applyBorder="1" applyAlignment="1">
      <alignment horizontal="center"/>
    </xf>
    <xf numFmtId="165" fontId="5" fillId="3" borderId="0" xfId="3" applyNumberFormat="1" applyBorder="1" applyAlignment="1">
      <alignment horizontal="center"/>
    </xf>
    <xf numFmtId="0" fontId="0" fillId="6" borderId="0" xfId="0" applyFill="1" applyBorder="1"/>
    <xf numFmtId="165" fontId="5" fillId="3" borderId="9" xfId="3" applyNumberFormat="1" applyBorder="1" applyAlignment="1">
      <alignment horizontal="center"/>
    </xf>
    <xf numFmtId="43" fontId="3" fillId="2" borderId="0" xfId="2" applyNumberFormat="1" applyBorder="1" applyAlignment="1">
      <alignment horizontal="center"/>
    </xf>
    <xf numFmtId="43" fontId="3" fillId="2" borderId="9" xfId="2" applyNumberFormat="1" applyBorder="1" applyAlignment="1">
      <alignment horizontal="center"/>
    </xf>
    <xf numFmtId="43" fontId="3" fillId="7" borderId="0" xfId="2" applyNumberFormat="1" applyFill="1" applyBorder="1" applyAlignment="1">
      <alignment horizontal="center"/>
    </xf>
    <xf numFmtId="0" fontId="0" fillId="0" borderId="0" xfId="0" applyBorder="1"/>
    <xf numFmtId="165" fontId="5" fillId="10" borderId="0" xfId="0" applyNumberFormat="1" applyFont="1" applyFill="1" applyBorder="1" applyAlignment="1">
      <alignment horizontal="center"/>
    </xf>
    <xf numFmtId="165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8" borderId="0" xfId="4" applyNumberFormat="1" applyBorder="1"/>
    <xf numFmtId="43" fontId="7" fillId="8" borderId="9" xfId="4" applyNumberFormat="1" applyBorder="1"/>
    <xf numFmtId="43" fontId="9" fillId="9" borderId="0" xfId="5" applyNumberFormat="1" applyFont="1" applyBorder="1" applyAlignment="1">
      <alignment horizontal="left" indent="1"/>
    </xf>
    <xf numFmtId="43" fontId="7" fillId="7" borderId="0" xfId="4" applyNumberFormat="1" applyFill="1" applyBorder="1"/>
    <xf numFmtId="43" fontId="7" fillId="7" borderId="9" xfId="4" applyNumberFormat="1" applyFill="1" applyBorder="1"/>
    <xf numFmtId="165" fontId="5" fillId="10" borderId="0" xfId="3" applyNumberFormat="1" applyFont="1" applyFill="1" applyBorder="1" applyAlignment="1">
      <alignment horizontal="center"/>
    </xf>
    <xf numFmtId="165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20" fontId="13" fillId="0" borderId="0" xfId="0" applyNumberFormat="1" applyFont="1"/>
    <xf numFmtId="22" fontId="13" fillId="0" borderId="0" xfId="0" applyNumberFormat="1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/>
    <xf numFmtId="0" fontId="14" fillId="11" borderId="15" xfId="6" applyFont="1" applyFill="1" applyBorder="1" applyAlignment="1">
      <alignment horizontal="center"/>
    </xf>
    <xf numFmtId="0" fontId="14" fillId="11" borderId="16" xfId="6" applyFont="1" applyFill="1" applyBorder="1" applyAlignment="1">
      <alignment horizontal="center"/>
    </xf>
    <xf numFmtId="0" fontId="14" fillId="13" borderId="15" xfId="6" applyFont="1" applyFill="1" applyBorder="1" applyAlignment="1">
      <alignment horizontal="center"/>
    </xf>
    <xf numFmtId="2" fontId="14" fillId="13" borderId="15" xfId="6" applyNumberFormat="1" applyFont="1" applyFill="1" applyBorder="1" applyAlignment="1">
      <alignment horizontal="center"/>
    </xf>
    <xf numFmtId="49" fontId="14" fillId="13" borderId="15" xfId="6" applyNumberFormat="1" applyFont="1" applyFill="1" applyBorder="1" applyAlignment="1">
      <alignment horizontal="center"/>
    </xf>
    <xf numFmtId="20" fontId="13" fillId="6" borderId="0" xfId="0" applyNumberFormat="1" applyFont="1" applyFill="1"/>
    <xf numFmtId="0" fontId="13" fillId="6" borderId="0" xfId="0" applyFont="1" applyFill="1"/>
    <xf numFmtId="4" fontId="13" fillId="6" borderId="0" xfId="0" applyNumberFormat="1" applyFont="1" applyFill="1"/>
    <xf numFmtId="167" fontId="13" fillId="0" borderId="0" xfId="0" applyNumberFormat="1" applyFont="1"/>
    <xf numFmtId="22" fontId="13" fillId="14" borderId="15" xfId="0" applyNumberFormat="1" applyFont="1" applyFill="1" applyBorder="1"/>
    <xf numFmtId="0" fontId="13" fillId="14" borderId="15" xfId="0" applyFont="1" applyFill="1" applyBorder="1"/>
    <xf numFmtId="167" fontId="13" fillId="14" borderId="15" xfId="0" applyNumberFormat="1" applyFont="1" applyFill="1" applyBorder="1"/>
    <xf numFmtId="20" fontId="13" fillId="14" borderId="15" xfId="0" applyNumberFormat="1" applyFont="1" applyFill="1" applyBorder="1"/>
    <xf numFmtId="2" fontId="13" fillId="14" borderId="15" xfId="0" applyNumberFormat="1" applyFont="1" applyFill="1" applyBorder="1"/>
    <xf numFmtId="168" fontId="13" fillId="14" borderId="15" xfId="0" applyNumberFormat="1" applyFont="1" applyFill="1" applyBorder="1"/>
    <xf numFmtId="49" fontId="13" fillId="14" borderId="15" xfId="0" applyNumberFormat="1" applyFont="1" applyFill="1" applyBorder="1"/>
    <xf numFmtId="43" fontId="13" fillId="6" borderId="0" xfId="0" applyNumberFormat="1" applyFont="1" applyFill="1"/>
    <xf numFmtId="20" fontId="13" fillId="12" borderId="0" xfId="0" applyNumberFormat="1" applyFont="1" applyFill="1"/>
    <xf numFmtId="0" fontId="13" fillId="12" borderId="0" xfId="0" applyFont="1" applyFill="1"/>
    <xf numFmtId="4" fontId="13" fillId="12" borderId="0" xfId="0" applyNumberFormat="1" applyFont="1" applyFill="1"/>
    <xf numFmtId="43" fontId="13" fillId="12" borderId="0" xfId="0" applyNumberFormat="1" applyFont="1" applyFill="1"/>
    <xf numFmtId="0" fontId="13" fillId="0" borderId="0" xfId="0" applyNumberFormat="1" applyFont="1" applyAlignment="1">
      <alignment horizontal="left"/>
    </xf>
    <xf numFmtId="0" fontId="13" fillId="15" borderId="0" xfId="0" applyFont="1" applyFill="1"/>
    <xf numFmtId="22" fontId="13" fillId="15" borderId="0" xfId="0" applyNumberFormat="1" applyFont="1" applyFill="1"/>
    <xf numFmtId="167" fontId="13" fillId="15" borderId="0" xfId="0" applyNumberFormat="1" applyFont="1" applyFill="1"/>
    <xf numFmtId="20" fontId="13" fillId="15" borderId="0" xfId="0" applyNumberFormat="1" applyFont="1" applyFill="1"/>
    <xf numFmtId="22" fontId="13" fillId="15" borderId="15" xfId="0" applyNumberFormat="1" applyFont="1" applyFill="1" applyBorder="1"/>
    <xf numFmtId="0" fontId="13" fillId="15" borderId="15" xfId="0" applyFont="1" applyFill="1" applyBorder="1"/>
    <xf numFmtId="167" fontId="13" fillId="15" borderId="15" xfId="0" applyNumberFormat="1" applyFont="1" applyFill="1" applyBorder="1"/>
    <xf numFmtId="20" fontId="13" fillId="15" borderId="15" xfId="0" applyNumberFormat="1" applyFont="1" applyFill="1" applyBorder="1"/>
    <xf numFmtId="2" fontId="13" fillId="15" borderId="15" xfId="0" applyNumberFormat="1" applyFont="1" applyFill="1" applyBorder="1"/>
    <xf numFmtId="168" fontId="13" fillId="15" borderId="15" xfId="0" applyNumberFormat="1" applyFont="1" applyFill="1" applyBorder="1"/>
    <xf numFmtId="49" fontId="13" fillId="15" borderId="15" xfId="0" applyNumberFormat="1" applyFont="1" applyFill="1" applyBorder="1"/>
    <xf numFmtId="0" fontId="7" fillId="8" borderId="15" xfId="4" applyNumberFormat="1" applyBorder="1" applyAlignment="1">
      <alignment horizontal="center"/>
    </xf>
    <xf numFmtId="0" fontId="14" fillId="11" borderId="15" xfId="6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  <xf numFmtId="2" fontId="13" fillId="0" borderId="0" xfId="0" applyNumberFormat="1" applyFont="1"/>
  </cellXfs>
  <cellStyles count="7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  <cellStyle name="Normal_Sheet2" xfId="6" xr:uid="{D0C7361A-2EF7-48CF-9BE5-910BD7563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0ADD05FE-CB7F-534E-9CF6-AEFFA23FF1AD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9" dT="2019-09-12T14:19:48.10" personId="{0ADD05FE-CB7F-534E-9CF6-AEFFA23FF1AD}" id="{E7431DB3-EBDB-4732-91B6-D46D700D849E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sheetPr codeName="Sheet1"/>
  <dimension ref="A1:B13"/>
  <sheetViews>
    <sheetView workbookViewId="0">
      <selection activeCell="E7" sqref="E7"/>
    </sheetView>
  </sheetViews>
  <sheetFormatPr defaultColWidth="8.85546875" defaultRowHeight="15" x14ac:dyDescent="0.25"/>
  <cols>
    <col min="1" max="1" width="33.7109375" customWidth="1"/>
    <col min="2" max="2" width="85" customWidth="1"/>
  </cols>
  <sheetData>
    <row r="1" spans="1:2" x14ac:dyDescent="0.25">
      <c r="A1" s="52" t="s">
        <v>46</v>
      </c>
      <c r="B1" t="s">
        <v>47</v>
      </c>
    </row>
    <row r="2" spans="1:2" x14ac:dyDescent="0.25">
      <c r="A2" t="s">
        <v>29</v>
      </c>
      <c r="B2" t="s">
        <v>39</v>
      </c>
    </row>
    <row r="3" spans="1:2" x14ac:dyDescent="0.25">
      <c r="A3" t="s">
        <v>44</v>
      </c>
      <c r="B3" t="s">
        <v>45</v>
      </c>
    </row>
    <row r="4" spans="1:2" ht="30" x14ac:dyDescent="0.25">
      <c r="A4" t="s">
        <v>30</v>
      </c>
      <c r="B4" s="88" t="s">
        <v>49</v>
      </c>
    </row>
    <row r="5" spans="1:2" ht="34.5" customHeight="1" x14ac:dyDescent="0.25">
      <c r="A5" t="s">
        <v>31</v>
      </c>
      <c r="B5" t="s">
        <v>40</v>
      </c>
    </row>
    <row r="6" spans="1:2" x14ac:dyDescent="0.25">
      <c r="A6" t="s">
        <v>32</v>
      </c>
      <c r="B6" t="s">
        <v>41</v>
      </c>
    </row>
    <row r="7" spans="1:2" x14ac:dyDescent="0.25">
      <c r="A7" t="s">
        <v>33</v>
      </c>
      <c r="B7" t="s">
        <v>42</v>
      </c>
    </row>
    <row r="8" spans="1:2" x14ac:dyDescent="0.25">
      <c r="A8" t="s">
        <v>34</v>
      </c>
      <c r="B8" t="s">
        <v>43</v>
      </c>
    </row>
    <row r="10" spans="1:2" x14ac:dyDescent="0.25">
      <c r="A10" s="52" t="s">
        <v>35</v>
      </c>
      <c r="B10" t="s">
        <v>36</v>
      </c>
    </row>
    <row r="11" spans="1:2" x14ac:dyDescent="0.25">
      <c r="B11" t="s">
        <v>37</v>
      </c>
    </row>
    <row r="12" spans="1:2" x14ac:dyDescent="0.25">
      <c r="B12" t="s">
        <v>48</v>
      </c>
    </row>
    <row r="13" spans="1:2" x14ac:dyDescent="0.25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sheetPr codeName="Sheet2"/>
  <dimension ref="A1:P22"/>
  <sheetViews>
    <sheetView workbookViewId="0">
      <selection activeCell="H9" sqref="H9"/>
    </sheetView>
  </sheetViews>
  <sheetFormatPr defaultColWidth="8.85546875" defaultRowHeight="15" x14ac:dyDescent="0.25"/>
  <cols>
    <col min="1" max="1" width="15.140625" customWidth="1"/>
    <col min="2" max="2" width="15.85546875" bestFit="1" customWidth="1"/>
    <col min="3" max="3" width="16.42578125" customWidth="1"/>
    <col min="4" max="4" width="13.7109375" customWidth="1"/>
    <col min="5" max="5" width="11.42578125" bestFit="1" customWidth="1"/>
    <col min="6" max="7" width="19.42578125" style="12" customWidth="1"/>
    <col min="8" max="8" width="22.42578125" customWidth="1"/>
    <col min="9" max="9" width="12.28515625" customWidth="1"/>
    <col min="10" max="10" width="16.140625" customWidth="1"/>
    <col min="11" max="11" width="11.7109375" customWidth="1"/>
    <col min="12" max="12" width="9.7109375" customWidth="1"/>
    <col min="13" max="13" width="12" customWidth="1"/>
    <col min="14" max="14" width="10.42578125" customWidth="1"/>
    <col min="15" max="15" width="16" customWidth="1"/>
    <col min="16" max="16" width="14.7109375" customWidth="1"/>
  </cols>
  <sheetData>
    <row r="1" spans="1:16" ht="19.5" thickBot="1" x14ac:dyDescent="0.35">
      <c r="A1" s="1" t="s">
        <v>0</v>
      </c>
      <c r="B1" s="129" t="s">
        <v>1</v>
      </c>
      <c r="C1" s="130"/>
      <c r="D1" s="130"/>
      <c r="E1" s="131"/>
      <c r="F1" s="132" t="s">
        <v>2</v>
      </c>
      <c r="G1" s="133"/>
      <c r="H1" s="134"/>
      <c r="I1" s="132" t="s">
        <v>3</v>
      </c>
      <c r="J1" s="133"/>
      <c r="K1" s="134"/>
      <c r="L1" s="132" t="s">
        <v>4</v>
      </c>
      <c r="M1" s="133"/>
      <c r="N1" s="134"/>
      <c r="O1" s="132" t="s">
        <v>5</v>
      </c>
      <c r="P1" s="134"/>
    </row>
    <row r="2" spans="1:16" ht="15.75" thickBot="1" x14ac:dyDescent="0.3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25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25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25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25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25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25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25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25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25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25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25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25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25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5.75" thickBot="1" x14ac:dyDescent="0.3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8" x14ac:dyDescent="0.25">
      <c r="C18" s="11">
        <f>SUM(C3:C17)</f>
        <v>47995</v>
      </c>
    </row>
    <row r="21" spans="3:8" x14ac:dyDescent="0.25">
      <c r="H21">
        <f>G3*H3</f>
        <v>28971.599999999999</v>
      </c>
    </row>
    <row r="22" spans="3:8" x14ac:dyDescent="0.25">
      <c r="H22">
        <f>G9*H9</f>
        <v>34470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sheetPr codeName="Sheet3">
    <pageSetUpPr fitToPage="1"/>
  </sheetPr>
  <dimension ref="A1:G40"/>
  <sheetViews>
    <sheetView zoomScale="60" zoomScaleNormal="60" workbookViewId="0">
      <selection activeCell="J46" sqref="J46"/>
    </sheetView>
  </sheetViews>
  <sheetFormatPr defaultColWidth="8.85546875" defaultRowHeight="15" x14ac:dyDescent="0.25"/>
  <cols>
    <col min="1" max="1" width="8" bestFit="1" customWidth="1"/>
    <col min="2" max="2" width="25.140625" customWidth="1"/>
    <col min="3" max="3" width="16.140625" customWidth="1"/>
    <col min="4" max="4" width="19.42578125" customWidth="1"/>
    <col min="6" max="6" width="24.28515625" customWidth="1"/>
    <col min="7" max="7" width="23.7109375" customWidth="1"/>
  </cols>
  <sheetData>
    <row r="1" spans="1:7" ht="15.75" thickBot="1" x14ac:dyDescent="0.3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25">
      <c r="A2" s="135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25">
      <c r="A3" s="136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25">
      <c r="A4" s="136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25">
      <c r="A5" s="136"/>
      <c r="B5" s="57" t="s">
        <v>19</v>
      </c>
      <c r="C5" s="73"/>
      <c r="D5" s="73"/>
      <c r="E5" s="69"/>
      <c r="F5" s="74"/>
      <c r="G5" s="9"/>
    </row>
    <row r="6" spans="1:7" x14ac:dyDescent="0.25">
      <c r="A6" s="136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25">
      <c r="A7" s="136"/>
      <c r="B7" s="57" t="s">
        <v>18</v>
      </c>
      <c r="C7" s="77"/>
      <c r="D7" s="77"/>
      <c r="E7" s="69"/>
      <c r="F7" s="74"/>
      <c r="G7" s="9"/>
    </row>
    <row r="8" spans="1:7" x14ac:dyDescent="0.25">
      <c r="A8" s="136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25">
      <c r="A9" s="136"/>
      <c r="B9" s="56" t="s">
        <v>3</v>
      </c>
      <c r="C9" s="77"/>
      <c r="D9" s="77"/>
      <c r="E9" s="69"/>
      <c r="F9" s="74"/>
      <c r="G9" s="9"/>
    </row>
    <row r="10" spans="1:7" x14ac:dyDescent="0.25">
      <c r="A10" s="136"/>
      <c r="B10" s="57" t="s">
        <v>18</v>
      </c>
      <c r="C10" s="77"/>
      <c r="D10" s="77"/>
      <c r="E10" s="69"/>
      <c r="F10" s="74"/>
      <c r="G10" s="9"/>
    </row>
    <row r="11" spans="1:7" x14ac:dyDescent="0.25">
      <c r="A11" s="136"/>
      <c r="B11" s="57" t="s">
        <v>19</v>
      </c>
      <c r="C11" s="77"/>
      <c r="D11" s="77"/>
      <c r="E11" s="69"/>
      <c r="F11" s="74"/>
      <c r="G11" s="9"/>
    </row>
    <row r="12" spans="1:7" x14ac:dyDescent="0.25">
      <c r="A12" s="136"/>
      <c r="B12" s="56" t="s">
        <v>21</v>
      </c>
      <c r="C12" s="77"/>
      <c r="D12" s="77"/>
      <c r="E12" s="69"/>
      <c r="F12" s="74"/>
      <c r="G12" s="9"/>
    </row>
    <row r="13" spans="1:7" x14ac:dyDescent="0.25">
      <c r="A13" s="136"/>
      <c r="B13" s="57" t="s">
        <v>18</v>
      </c>
      <c r="C13" s="77"/>
      <c r="D13" s="77"/>
      <c r="E13" s="69"/>
      <c r="F13" s="74"/>
      <c r="G13" s="9"/>
    </row>
    <row r="14" spans="1:7" x14ac:dyDescent="0.25">
      <c r="A14" s="136"/>
      <c r="B14" s="57" t="s">
        <v>19</v>
      </c>
      <c r="C14" s="77"/>
      <c r="D14" s="77"/>
      <c r="E14" s="69"/>
      <c r="F14" s="74"/>
      <c r="G14" s="9"/>
    </row>
    <row r="15" spans="1:7" x14ac:dyDescent="0.25">
      <c r="A15" s="136"/>
      <c r="B15" s="56" t="s">
        <v>4</v>
      </c>
      <c r="C15" s="77"/>
      <c r="D15" s="77"/>
      <c r="E15" s="69"/>
      <c r="F15" s="74"/>
      <c r="G15" s="9"/>
    </row>
    <row r="16" spans="1:7" x14ac:dyDescent="0.25">
      <c r="A16" s="136"/>
      <c r="B16" s="57" t="s">
        <v>18</v>
      </c>
      <c r="C16" s="77"/>
      <c r="D16" s="77"/>
      <c r="E16" s="69"/>
      <c r="F16" s="74"/>
      <c r="G16" s="9"/>
    </row>
    <row r="17" spans="1:7" x14ac:dyDescent="0.25">
      <c r="A17" s="136"/>
      <c r="B17" s="57" t="s">
        <v>19</v>
      </c>
      <c r="C17" s="77"/>
      <c r="D17" s="77"/>
      <c r="E17" s="69"/>
      <c r="F17" s="74"/>
      <c r="G17" s="9"/>
    </row>
    <row r="18" spans="1:7" x14ac:dyDescent="0.25">
      <c r="A18" s="136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25">
      <c r="A19" s="136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5.75" thickBot="1" x14ac:dyDescent="0.3">
      <c r="A20" s="137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25">
      <c r="A21" s="135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25">
      <c r="A22" s="136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25">
      <c r="A23" s="136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25">
      <c r="A24" s="136"/>
      <c r="B24" s="57" t="s">
        <v>19</v>
      </c>
      <c r="C24" s="73"/>
      <c r="D24" s="73"/>
      <c r="E24" s="69"/>
      <c r="F24" s="74"/>
      <c r="G24" s="9"/>
    </row>
    <row r="25" spans="1:7" x14ac:dyDescent="0.25">
      <c r="A25" s="136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25">
      <c r="A26" s="136"/>
      <c r="B26" s="57" t="s">
        <v>18</v>
      </c>
      <c r="C26" s="77"/>
      <c r="D26" s="77"/>
      <c r="E26" s="69"/>
      <c r="F26" s="74"/>
      <c r="G26" s="9"/>
    </row>
    <row r="27" spans="1:7" x14ac:dyDescent="0.25">
      <c r="A27" s="136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25">
      <c r="A28" s="136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25">
      <c r="A29" s="136"/>
      <c r="B29" s="56" t="s">
        <v>3</v>
      </c>
      <c r="C29" s="77"/>
      <c r="D29" s="77"/>
      <c r="E29" s="69"/>
      <c r="F29" s="74"/>
      <c r="G29" s="9"/>
    </row>
    <row r="30" spans="1:7" x14ac:dyDescent="0.25">
      <c r="A30" s="136"/>
      <c r="B30" s="57" t="s">
        <v>18</v>
      </c>
      <c r="C30" s="77"/>
      <c r="D30" s="77"/>
      <c r="E30" s="69"/>
      <c r="F30" s="74"/>
      <c r="G30" s="9"/>
    </row>
    <row r="31" spans="1:7" x14ac:dyDescent="0.25">
      <c r="A31" s="136"/>
      <c r="B31" s="57" t="s">
        <v>19</v>
      </c>
      <c r="C31" s="77"/>
      <c r="D31" s="77"/>
      <c r="E31" s="69"/>
      <c r="F31" s="74"/>
      <c r="G31" s="9"/>
    </row>
    <row r="32" spans="1:7" x14ac:dyDescent="0.25">
      <c r="A32" s="136"/>
      <c r="B32" s="56" t="s">
        <v>21</v>
      </c>
      <c r="C32" s="77"/>
      <c r="D32" s="77"/>
      <c r="E32" s="69"/>
      <c r="F32" s="74"/>
      <c r="G32" s="9"/>
    </row>
    <row r="33" spans="1:7" x14ac:dyDescent="0.25">
      <c r="A33" s="136"/>
      <c r="B33" s="57" t="s">
        <v>18</v>
      </c>
      <c r="C33" s="77"/>
      <c r="D33" s="77"/>
      <c r="E33" s="69"/>
      <c r="F33" s="74"/>
      <c r="G33" s="9"/>
    </row>
    <row r="34" spans="1:7" x14ac:dyDescent="0.25">
      <c r="A34" s="136"/>
      <c r="B34" s="57" t="s">
        <v>19</v>
      </c>
      <c r="C34" s="77"/>
      <c r="D34" s="77"/>
      <c r="E34" s="69"/>
      <c r="F34" s="74"/>
      <c r="G34" s="9"/>
    </row>
    <row r="35" spans="1:7" x14ac:dyDescent="0.25">
      <c r="A35" s="136"/>
      <c r="B35" s="56" t="s">
        <v>4</v>
      </c>
      <c r="C35" s="77"/>
      <c r="D35" s="77"/>
      <c r="E35" s="69"/>
      <c r="F35" s="74"/>
      <c r="G35" s="9"/>
    </row>
    <row r="36" spans="1:7" x14ac:dyDescent="0.25">
      <c r="A36" s="136"/>
      <c r="B36" s="57" t="s">
        <v>18</v>
      </c>
      <c r="C36" s="77"/>
      <c r="D36" s="77"/>
      <c r="E36" s="69"/>
      <c r="F36" s="74"/>
      <c r="G36" s="9"/>
    </row>
    <row r="37" spans="1:7" x14ac:dyDescent="0.25">
      <c r="A37" s="136"/>
      <c r="B37" s="57" t="s">
        <v>19</v>
      </c>
      <c r="C37" s="77"/>
      <c r="D37" s="77"/>
      <c r="E37" s="69"/>
      <c r="F37" s="74"/>
      <c r="G37" s="9"/>
    </row>
    <row r="38" spans="1:7" x14ac:dyDescent="0.25">
      <c r="A38" s="136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25">
      <c r="A39" s="136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5.75" thickBot="1" x14ac:dyDescent="0.3">
      <c r="A40" s="137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5724-1EF7-448D-A7F5-5182F10F887A}">
  <sheetPr codeName="Sheet4" filterMode="1"/>
  <dimension ref="A1:AZ66"/>
  <sheetViews>
    <sheetView tabSelected="1" topLeftCell="E1" zoomScale="90" zoomScaleNormal="90" workbookViewId="0">
      <selection activeCell="N20" sqref="N20"/>
    </sheetView>
  </sheetViews>
  <sheetFormatPr defaultColWidth="8.85546875" defaultRowHeight="15" x14ac:dyDescent="0.25"/>
  <cols>
    <col min="1" max="1" width="11.5703125" style="89" bestFit="1" customWidth="1"/>
    <col min="2" max="2" width="38.28515625" style="93" bestFit="1" customWidth="1"/>
    <col min="3" max="3" width="16.28515625" style="93" bestFit="1" customWidth="1"/>
    <col min="4" max="4" width="15.5703125" style="93" bestFit="1" customWidth="1"/>
    <col min="5" max="5" width="10.28515625" style="93" bestFit="1" customWidth="1"/>
    <col min="6" max="6" width="12.85546875" style="138" bestFit="1" customWidth="1"/>
    <col min="7" max="7" width="8.7109375" style="93" bestFit="1" customWidth="1"/>
    <col min="8" max="8" width="6.140625" style="93" bestFit="1" customWidth="1"/>
    <col min="9" max="9" width="10" style="93" bestFit="1" customWidth="1"/>
    <col min="10" max="10" width="12.5703125" style="93" bestFit="1" customWidth="1"/>
    <col min="11" max="12" width="12.5703125" style="93" customWidth="1"/>
    <col min="13" max="13" width="6.28515625" style="93" customWidth="1"/>
    <col min="14" max="14" width="54.140625" style="93" bestFit="1" customWidth="1"/>
    <col min="15" max="15" width="29.85546875" style="93" customWidth="1"/>
    <col min="16" max="16" width="38.28515625" style="93" bestFit="1" customWidth="1"/>
    <col min="17" max="17" width="54.140625" style="93" bestFit="1" customWidth="1"/>
    <col min="18" max="18" width="16.28515625" style="93" bestFit="1" customWidth="1"/>
    <col min="19" max="19" width="17.5703125" style="93" bestFit="1" customWidth="1"/>
    <col min="20" max="20" width="30.28515625" style="93" bestFit="1" customWidth="1"/>
    <col min="21" max="21" width="26.85546875" style="93" bestFit="1" customWidth="1"/>
    <col min="22" max="22" width="17.5703125" style="93" bestFit="1" customWidth="1"/>
    <col min="23" max="23" width="22.85546875" style="93" bestFit="1" customWidth="1"/>
    <col min="24" max="24" width="20.28515625" style="93" bestFit="1" customWidth="1"/>
    <col min="25" max="25" width="14.28515625" style="93" bestFit="1" customWidth="1"/>
    <col min="26" max="26" width="14.28515625" style="93" customWidth="1"/>
    <col min="27" max="27" width="55.5703125" style="93" bestFit="1" customWidth="1"/>
    <col min="28" max="28" width="22.28515625" style="93" bestFit="1" customWidth="1"/>
    <col min="29" max="29" width="27.5703125" style="93" bestFit="1" customWidth="1"/>
    <col min="30" max="30" width="8.85546875" style="93"/>
    <col min="31" max="31" width="15.140625" style="93" bestFit="1" customWidth="1"/>
    <col min="32" max="34" width="8.85546875" style="93"/>
    <col min="35" max="35" width="54.140625" style="93" bestFit="1" customWidth="1"/>
    <col min="36" max="36" width="38.28515625" style="93" bestFit="1" customWidth="1"/>
    <col min="37" max="37" width="54.140625" style="93" bestFit="1" customWidth="1"/>
    <col min="38" max="38" width="16.28515625" style="93" bestFit="1" customWidth="1"/>
    <col min="39" max="39" width="17.5703125" style="93" bestFit="1" customWidth="1"/>
    <col min="40" max="40" width="30.28515625" style="93" bestFit="1" customWidth="1"/>
    <col min="41" max="41" width="26.85546875" style="93" bestFit="1" customWidth="1"/>
    <col min="42" max="42" width="17.5703125" style="93" bestFit="1" customWidth="1"/>
    <col min="43" max="43" width="11.28515625" style="93" bestFit="1" customWidth="1"/>
    <col min="44" max="44" width="22.85546875" style="93" bestFit="1" customWidth="1"/>
    <col min="45" max="45" width="25.5703125" style="93" bestFit="1" customWidth="1"/>
    <col min="46" max="46" width="20.28515625" style="93" bestFit="1" customWidth="1"/>
    <col min="47" max="47" width="22.85546875" style="93" bestFit="1" customWidth="1"/>
    <col min="48" max="48" width="14.28515625" style="93" bestFit="1" customWidth="1"/>
    <col min="49" max="49" width="17.5703125" style="93" bestFit="1" customWidth="1"/>
    <col min="50" max="50" width="68.85546875" style="93" bestFit="1" customWidth="1"/>
    <col min="51" max="51" width="22.28515625" style="93" bestFit="1" customWidth="1"/>
    <col min="52" max="52" width="27.5703125" style="93" bestFit="1" customWidth="1"/>
    <col min="53" max="16384" width="8.85546875" style="93"/>
  </cols>
  <sheetData>
    <row r="1" spans="1:52" s="91" customFormat="1" x14ac:dyDescent="0.25">
      <c r="A1" s="89" t="s">
        <v>50</v>
      </c>
      <c r="B1" s="91" t="s">
        <v>51</v>
      </c>
      <c r="C1" s="92" t="s">
        <v>52</v>
      </c>
      <c r="D1" s="91" t="s">
        <v>53</v>
      </c>
      <c r="E1" s="91" t="s">
        <v>54</v>
      </c>
      <c r="F1" s="138" t="s">
        <v>88</v>
      </c>
      <c r="G1" s="93" t="s">
        <v>8</v>
      </c>
      <c r="H1" s="93" t="s">
        <v>74</v>
      </c>
      <c r="I1" s="93" t="s">
        <v>79</v>
      </c>
      <c r="J1" s="91" t="s">
        <v>80</v>
      </c>
      <c r="K1" s="115" t="s">
        <v>81</v>
      </c>
      <c r="L1" s="115" t="s">
        <v>82</v>
      </c>
      <c r="M1" s="93"/>
      <c r="N1" s="94" t="s">
        <v>55</v>
      </c>
      <c r="O1" s="127" t="s">
        <v>89</v>
      </c>
      <c r="P1" s="94" t="s">
        <v>56</v>
      </c>
      <c r="Q1" s="94" t="s">
        <v>57</v>
      </c>
      <c r="R1" s="94" t="s">
        <v>58</v>
      </c>
      <c r="S1" s="94" t="s">
        <v>66</v>
      </c>
      <c r="T1" s="94" t="s">
        <v>60</v>
      </c>
      <c r="U1" s="94" t="s">
        <v>61</v>
      </c>
      <c r="V1" s="94" t="s">
        <v>62</v>
      </c>
      <c r="W1" s="94" t="s">
        <v>63</v>
      </c>
      <c r="X1" s="94" t="s">
        <v>64</v>
      </c>
      <c r="Y1" s="94" t="s">
        <v>65</v>
      </c>
      <c r="Z1" s="128" t="s">
        <v>91</v>
      </c>
      <c r="AA1" s="94" t="s">
        <v>67</v>
      </c>
      <c r="AB1" s="95" t="s">
        <v>68</v>
      </c>
      <c r="AC1" s="95" t="s">
        <v>69</v>
      </c>
      <c r="AD1" s="127" t="s">
        <v>92</v>
      </c>
      <c r="AE1" s="91" t="s">
        <v>93</v>
      </c>
      <c r="AF1" s="93"/>
      <c r="AG1" s="93"/>
      <c r="AH1" s="93"/>
      <c r="AI1" s="96" t="s">
        <v>55</v>
      </c>
      <c r="AJ1" s="96" t="s">
        <v>56</v>
      </c>
      <c r="AK1" s="96" t="s">
        <v>57</v>
      </c>
      <c r="AL1" s="96" t="s">
        <v>58</v>
      </c>
      <c r="AM1" s="96" t="s">
        <v>59</v>
      </c>
      <c r="AN1" s="96" t="s">
        <v>60</v>
      </c>
      <c r="AO1" s="96" t="s">
        <v>61</v>
      </c>
      <c r="AP1" s="96" t="s">
        <v>62</v>
      </c>
      <c r="AQ1" s="97" t="s">
        <v>8</v>
      </c>
      <c r="AR1" s="96" t="s">
        <v>63</v>
      </c>
      <c r="AS1" s="98" t="s">
        <v>75</v>
      </c>
      <c r="AT1" s="97" t="s">
        <v>64</v>
      </c>
      <c r="AU1" s="96" t="s">
        <v>76</v>
      </c>
      <c r="AV1" s="96" t="s">
        <v>65</v>
      </c>
      <c r="AW1" s="96" t="s">
        <v>66</v>
      </c>
      <c r="AX1" s="96" t="s">
        <v>67</v>
      </c>
      <c r="AY1" s="96" t="s">
        <v>68</v>
      </c>
      <c r="AZ1" s="96" t="s">
        <v>69</v>
      </c>
    </row>
    <row r="2" spans="1:52" hidden="1" x14ac:dyDescent="0.25">
      <c r="A2" s="99">
        <f>Instructions!A3</f>
        <v>0.34027777777777773</v>
      </c>
      <c r="B2" s="90" t="s">
        <v>70</v>
      </c>
      <c r="C2" s="100" t="str">
        <f>Instructions!B3</f>
        <v>USD</v>
      </c>
      <c r="D2" s="101">
        <f>Instructions!C3</f>
        <v>125</v>
      </c>
      <c r="E2" s="93" t="s">
        <v>71</v>
      </c>
      <c r="F2" s="91">
        <f>IF(E2="RECEIVE",D2,0-D2)</f>
        <v>-125</v>
      </c>
      <c r="G2" s="90"/>
      <c r="H2" s="90"/>
      <c r="I2" s="91" t="s">
        <v>87</v>
      </c>
      <c r="J2" s="91" t="str">
        <f>I2</f>
        <v>CS</v>
      </c>
      <c r="K2" s="115" t="s">
        <v>83</v>
      </c>
      <c r="L2" s="115" t="s">
        <v>84</v>
      </c>
      <c r="N2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57cb8428-3e20-a09d-2534-d0132bb8a22f-002</v>
      </c>
      <c r="O2" s="90" t="str">
        <f>LEFT(LEFT(W2,3)&amp;"."&amp;SUBSTITUTE(Y2,"-","")&amp;"."&amp;U2&amp;"0000000000000",20)</f>
        <v>USD.CUSTINSTF.CS0000</v>
      </c>
      <c r="P2" s="93" t="str">
        <f>B2</f>
        <v>Customer Payment Instruction</v>
      </c>
      <c r="Q2" s="90" t="str">
        <f ca="1">N2</f>
        <v>57cb8428-3e20-a09d-2534-d0132bb8a22f-002</v>
      </c>
      <c r="R2" s="93">
        <v>1</v>
      </c>
      <c r="S2" s="102">
        <f ca="1">TODAY()</f>
        <v>43726</v>
      </c>
      <c r="T2" s="89" t="str">
        <f ca="1">"ext-u3-"&amp;TEXT(A2,"HHMM-")&amp;LOWER(DEC2HEX(TEXT(TODAY(),"YmMD")))&amp;"-"&amp;TEXT(ROW(),"0000")</f>
        <v>ext-u3-0810-2e9c6-0002</v>
      </c>
      <c r="U2" s="93" t="str">
        <f>J2</f>
        <v>CS</v>
      </c>
      <c r="V2" s="90" t="str">
        <f>E2</f>
        <v>PAY</v>
      </c>
      <c r="W2" s="93" t="str">
        <f>C2</f>
        <v>USD</v>
      </c>
      <c r="X2" s="93">
        <f>F2</f>
        <v>-125</v>
      </c>
      <c r="Y2" s="93" t="str">
        <f>L2&amp;"-"&amp;LEFT(K2,1)</f>
        <v>CUSTINST-F</v>
      </c>
      <c r="Z2" s="102" t="s">
        <v>90</v>
      </c>
      <c r="AA2" s="93" t="str">
        <f t="shared" ref="AA2:AA33" si="0">"[UC3]"&amp;P2&amp;REPT(" ",28-LEN(P2))&amp;" ["&amp;TEXT(A2,"HH:MM")&amp;"]"</f>
        <v>[UC3]Customer Payment Instruction [08:10]</v>
      </c>
      <c r="AB2" s="93" t="s">
        <v>86</v>
      </c>
      <c r="AC2" s="90" t="str">
        <f t="shared" ref="AC2:AC33" ca="1" si="1">UPPER(LEFT(U2&amp;SUBSTITUTE(N2,"-",""),20))</f>
        <v>CS57CB84283E20A09D25</v>
      </c>
      <c r="AD2" s="91" t="s">
        <v>94</v>
      </c>
      <c r="AE2" s="91" t="s">
        <v>83</v>
      </c>
      <c r="AI2" s="103" t="str">
        <f t="shared" ref="AI2:AI33" ca="1" si="2">N2</f>
        <v>57cb8428-3e20-a09d-2534-d0132bb8a22f-002</v>
      </c>
      <c r="AJ2" s="104" t="str">
        <f t="shared" ref="AJ2:AJ34" si="3">P2</f>
        <v>Customer Payment Instruction</v>
      </c>
      <c r="AK2" s="103" t="str">
        <f t="shared" ref="AK2:AK34" ca="1" si="4">Q2</f>
        <v>57cb8428-3e20-a09d-2534-d0132bb8a22f-002</v>
      </c>
      <c r="AL2" s="104">
        <f t="shared" ref="AL2:AL34" si="5">R2</f>
        <v>1</v>
      </c>
      <c r="AM2" s="105">
        <f t="shared" ref="AM2:AM34" ca="1" si="6">S2</f>
        <v>43726</v>
      </c>
      <c r="AN2" s="106" t="str">
        <f t="shared" ref="AN2:AN34" ca="1" si="7">T2</f>
        <v>ext-u3-0810-2e9c6-0002</v>
      </c>
      <c r="AO2" s="104" t="str">
        <f t="shared" ref="AO2:AO34" si="8">U2</f>
        <v>CS</v>
      </c>
      <c r="AP2" s="104" t="s">
        <v>78</v>
      </c>
      <c r="AQ2" s="107">
        <f t="shared" ref="AQ2:AQ33" si="9">G2</f>
        <v>0</v>
      </c>
      <c r="AR2" s="108" t="str">
        <f t="shared" ref="AR2:AR33" si="10">C2</f>
        <v>USD</v>
      </c>
      <c r="AS2" s="109">
        <f t="shared" ref="AS2:AS33" si="11">H2</f>
        <v>0</v>
      </c>
      <c r="AT2" s="107">
        <f t="shared" ref="AT2:AT33" si="12">D2*G2</f>
        <v>0</v>
      </c>
      <c r="AU2" s="104"/>
      <c r="AV2" s="104" t="str">
        <f t="shared" ref="AV2:AV33" si="13">Y2</f>
        <v>CUSTINST-F</v>
      </c>
      <c r="AW2" s="105">
        <f ca="1">AM2</f>
        <v>43726</v>
      </c>
      <c r="AX2" s="104" t="str">
        <f t="shared" ref="AX2" si="14">AA2</f>
        <v>[UC3]Customer Payment Instruction [08:10]</v>
      </c>
      <c r="AY2" s="104" t="s">
        <v>86</v>
      </c>
      <c r="AZ2" s="103" t="str">
        <f t="shared" ref="AZ2" ca="1" si="15">AC2</f>
        <v>CS57CB84283E20A09D25</v>
      </c>
    </row>
    <row r="3" spans="1:52" hidden="1" x14ac:dyDescent="0.25">
      <c r="A3" s="99">
        <f t="shared" ref="A3:A8" si="16">A2</f>
        <v>0.34027777777777773</v>
      </c>
      <c r="B3" s="93" t="s">
        <v>70</v>
      </c>
      <c r="C3" s="100" t="s">
        <v>12</v>
      </c>
      <c r="D3" s="101">
        <v>2500</v>
      </c>
      <c r="E3" s="93" t="s">
        <v>71</v>
      </c>
      <c r="F3" s="91">
        <f t="shared" ref="F3:F57" si="17">IF(E3="RECEIVE",D3,0-D3)</f>
        <v>-2500</v>
      </c>
      <c r="I3" s="91" t="s">
        <v>87</v>
      </c>
      <c r="J3" s="91" t="str">
        <f t="shared" ref="J3:J66" si="18">I3</f>
        <v>CS</v>
      </c>
      <c r="K3" s="115" t="s">
        <v>83</v>
      </c>
      <c r="L3" s="115" t="s">
        <v>84</v>
      </c>
      <c r="N3" s="90" t="str">
        <f t="shared" ref="N3:N66" ca="1" si="1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a41532a7-2db7-7815-91ab-65df714a3050-003</v>
      </c>
      <c r="O3" s="90" t="str">
        <f t="shared" ref="O3:O66" si="20">LEFT(LEFT(W3,3)&amp;"."&amp;SUBSTITUTE(Y3,"-","")&amp;"."&amp;U3&amp;"0000000000000",20)</f>
        <v>USD.CUSTINSTF.CS0000</v>
      </c>
      <c r="P3" s="93" t="str">
        <f t="shared" ref="P3" si="21">B3</f>
        <v>Customer Payment Instruction</v>
      </c>
      <c r="Q3" s="93" t="str">
        <f t="shared" ref="Q3" ca="1" si="22">N3</f>
        <v>a41532a7-2db7-7815-91ab-65df714a3050-003</v>
      </c>
      <c r="R3" s="93">
        <f>R2</f>
        <v>1</v>
      </c>
      <c r="S3" s="102">
        <f t="shared" ref="S3:S66" ca="1" si="23">TODAY()</f>
        <v>43726</v>
      </c>
      <c r="T3" s="89" t="str">
        <f t="shared" ref="T3:T66" ca="1" si="24">"ext-u3-"&amp;TEXT(A3,"HHMM-")&amp;LOWER(DEC2HEX(TEXT(TODAY(),"YmMD")))&amp;"-"&amp;TEXT(ROW(),"0000")</f>
        <v>ext-u3-0810-2e9c6-0003</v>
      </c>
      <c r="U3" s="93" t="str">
        <f t="shared" ref="U3:U17" si="25">J3</f>
        <v>CS</v>
      </c>
      <c r="V3" s="90" t="str">
        <f>E3</f>
        <v>PAY</v>
      </c>
      <c r="W3" s="93" t="str">
        <f>C3</f>
        <v>USD</v>
      </c>
      <c r="X3" s="93">
        <f t="shared" ref="X3:X33" si="26">F3</f>
        <v>-2500</v>
      </c>
      <c r="Y3" s="93" t="str">
        <f t="shared" ref="Y3:Y17" si="27">L3&amp;"-"&amp;LEFT(K3,1)</f>
        <v>CUSTINST-F</v>
      </c>
      <c r="Z3" s="102" t="s">
        <v>90</v>
      </c>
      <c r="AA3" s="93" t="str">
        <f t="shared" si="0"/>
        <v>[UC3]Customer Payment Instruction [08:10]</v>
      </c>
      <c r="AB3" s="93" t="s">
        <v>86</v>
      </c>
      <c r="AC3" s="90" t="str">
        <f t="shared" ca="1" si="1"/>
        <v>CSA41532A72DB7781591</v>
      </c>
      <c r="AD3" s="91" t="s">
        <v>94</v>
      </c>
      <c r="AE3" s="91" t="s">
        <v>83</v>
      </c>
      <c r="AI3" s="103" t="str">
        <f t="shared" ca="1" si="2"/>
        <v>a41532a7-2db7-7815-91ab-65df714a3050-003</v>
      </c>
      <c r="AJ3" s="104" t="str">
        <f t="shared" si="3"/>
        <v>Customer Payment Instruction</v>
      </c>
      <c r="AK3" s="103" t="str">
        <f t="shared" ca="1" si="4"/>
        <v>a41532a7-2db7-7815-91ab-65df714a3050-003</v>
      </c>
      <c r="AL3" s="104">
        <f t="shared" si="5"/>
        <v>1</v>
      </c>
      <c r="AM3" s="105">
        <f t="shared" ca="1" si="6"/>
        <v>43726</v>
      </c>
      <c r="AN3" s="106" t="str">
        <f t="shared" ca="1" si="7"/>
        <v>ext-u3-0810-2e9c6-0003</v>
      </c>
      <c r="AO3" s="104" t="str">
        <f t="shared" si="8"/>
        <v>CS</v>
      </c>
      <c r="AP3" s="104" t="s">
        <v>78</v>
      </c>
      <c r="AQ3" s="107">
        <f t="shared" si="9"/>
        <v>0</v>
      </c>
      <c r="AR3" s="108" t="str">
        <f t="shared" si="10"/>
        <v>USD</v>
      </c>
      <c r="AS3" s="109">
        <f t="shared" si="11"/>
        <v>0</v>
      </c>
      <c r="AT3" s="107">
        <f t="shared" si="12"/>
        <v>0</v>
      </c>
      <c r="AU3" s="104"/>
      <c r="AV3" s="104" t="str">
        <f t="shared" si="13"/>
        <v>CUSTINST-F</v>
      </c>
      <c r="AW3" s="105">
        <f t="shared" ref="AW3:AW17" ca="1" si="28">AM3</f>
        <v>43726</v>
      </c>
      <c r="AX3" s="104" t="str">
        <f t="shared" ref="AX3:AX18" si="29">AA3</f>
        <v>[UC3]Customer Payment Instruction [08:10]</v>
      </c>
      <c r="AY3" s="104" t="s">
        <v>86</v>
      </c>
      <c r="AZ3" s="103" t="str">
        <f t="shared" ref="AZ3:AZ18" ca="1" si="30">AC3</f>
        <v>CSA41532A72DB7781591</v>
      </c>
    </row>
    <row r="4" spans="1:52" hidden="1" x14ac:dyDescent="0.25">
      <c r="A4" s="99">
        <f t="shared" si="16"/>
        <v>0.34027777777777773</v>
      </c>
      <c r="B4" s="93" t="s">
        <v>70</v>
      </c>
      <c r="C4" s="100" t="s">
        <v>12</v>
      </c>
      <c r="D4" s="101">
        <v>1500</v>
      </c>
      <c r="E4" s="93" t="s">
        <v>71</v>
      </c>
      <c r="F4" s="91">
        <f t="shared" si="17"/>
        <v>-1500</v>
      </c>
      <c r="I4" s="91" t="s">
        <v>87</v>
      </c>
      <c r="J4" s="91" t="str">
        <f t="shared" si="18"/>
        <v>CS</v>
      </c>
      <c r="K4" s="115" t="s">
        <v>83</v>
      </c>
      <c r="L4" s="115" t="s">
        <v>84</v>
      </c>
      <c r="N4" s="90" t="str">
        <f t="shared" ca="1" si="19"/>
        <v>7021a3e1-02cb-3b5b-0254-95ee485301c7-004</v>
      </c>
      <c r="O4" s="90" t="str">
        <f t="shared" si="20"/>
        <v>USD.CUSTINSTF.CS0000</v>
      </c>
      <c r="P4" s="93" t="str">
        <f t="shared" ref="P4:P17" si="31">B4</f>
        <v>Customer Payment Instruction</v>
      </c>
      <c r="Q4" s="93" t="str">
        <f t="shared" ref="Q4:Q17" ca="1" si="32">N4</f>
        <v>7021a3e1-02cb-3b5b-0254-95ee485301c7-004</v>
      </c>
      <c r="R4" s="93">
        <f t="shared" ref="R4:R33" si="33">R3</f>
        <v>1</v>
      </c>
      <c r="S4" s="102">
        <f t="shared" ca="1" si="23"/>
        <v>43726</v>
      </c>
      <c r="T4" s="89" t="str">
        <f t="shared" ca="1" si="24"/>
        <v>ext-u3-0810-2e9c6-0004</v>
      </c>
      <c r="U4" s="93" t="str">
        <f t="shared" si="25"/>
        <v>CS</v>
      </c>
      <c r="V4" s="90" t="str">
        <f t="shared" ref="V4:V17" si="34">E4</f>
        <v>PAY</v>
      </c>
      <c r="W4" s="93" t="str">
        <f t="shared" ref="W4:W17" si="35">C4</f>
        <v>USD</v>
      </c>
      <c r="X4" s="93">
        <f t="shared" si="26"/>
        <v>-1500</v>
      </c>
      <c r="Y4" s="93" t="str">
        <f t="shared" si="27"/>
        <v>CUSTINST-F</v>
      </c>
      <c r="Z4" s="102" t="s">
        <v>90</v>
      </c>
      <c r="AA4" s="93" t="str">
        <f t="shared" si="0"/>
        <v>[UC3]Customer Payment Instruction [08:10]</v>
      </c>
      <c r="AB4" s="93" t="s">
        <v>86</v>
      </c>
      <c r="AC4" s="90" t="str">
        <f t="shared" ca="1" si="1"/>
        <v>CS7021A3E102CB3B5B02</v>
      </c>
      <c r="AD4" s="91" t="s">
        <v>94</v>
      </c>
      <c r="AE4" s="91" t="s">
        <v>83</v>
      </c>
      <c r="AI4" s="103" t="str">
        <f t="shared" ca="1" si="2"/>
        <v>7021a3e1-02cb-3b5b-0254-95ee485301c7-004</v>
      </c>
      <c r="AJ4" s="104" t="str">
        <f t="shared" si="3"/>
        <v>Customer Payment Instruction</v>
      </c>
      <c r="AK4" s="103" t="str">
        <f t="shared" ca="1" si="4"/>
        <v>7021a3e1-02cb-3b5b-0254-95ee485301c7-004</v>
      </c>
      <c r="AL4" s="104">
        <f t="shared" si="5"/>
        <v>1</v>
      </c>
      <c r="AM4" s="105">
        <f t="shared" ca="1" si="6"/>
        <v>43726</v>
      </c>
      <c r="AN4" s="106" t="str">
        <f t="shared" ca="1" si="7"/>
        <v>ext-u3-0810-2e9c6-0004</v>
      </c>
      <c r="AO4" s="104" t="str">
        <f t="shared" si="8"/>
        <v>CS</v>
      </c>
      <c r="AP4" s="104" t="s">
        <v>78</v>
      </c>
      <c r="AQ4" s="107">
        <f t="shared" si="9"/>
        <v>0</v>
      </c>
      <c r="AR4" s="108" t="str">
        <f t="shared" si="10"/>
        <v>USD</v>
      </c>
      <c r="AS4" s="109">
        <f t="shared" si="11"/>
        <v>0</v>
      </c>
      <c r="AT4" s="107">
        <f t="shared" si="12"/>
        <v>0</v>
      </c>
      <c r="AU4" s="104"/>
      <c r="AV4" s="104" t="str">
        <f t="shared" si="13"/>
        <v>CUSTINST-F</v>
      </c>
      <c r="AW4" s="105">
        <f t="shared" ca="1" si="28"/>
        <v>43726</v>
      </c>
      <c r="AX4" s="104" t="str">
        <f t="shared" si="29"/>
        <v>[UC3]Customer Payment Instruction [08:10]</v>
      </c>
      <c r="AY4" s="104" t="s">
        <v>86</v>
      </c>
      <c r="AZ4" s="103" t="str">
        <f t="shared" ca="1" si="30"/>
        <v>CS7021A3E102CB3B5B02</v>
      </c>
    </row>
    <row r="5" spans="1:52" hidden="1" x14ac:dyDescent="0.25">
      <c r="A5" s="99">
        <f t="shared" si="16"/>
        <v>0.34027777777777773</v>
      </c>
      <c r="B5" s="93" t="s">
        <v>70</v>
      </c>
      <c r="C5" s="100" t="s">
        <v>12</v>
      </c>
      <c r="D5" s="101">
        <v>352</v>
      </c>
      <c r="E5" s="93" t="s">
        <v>71</v>
      </c>
      <c r="F5" s="91">
        <f t="shared" si="17"/>
        <v>-352</v>
      </c>
      <c r="I5" s="91" t="s">
        <v>87</v>
      </c>
      <c r="J5" s="91" t="str">
        <f t="shared" si="18"/>
        <v>CS</v>
      </c>
      <c r="K5" s="115" t="s">
        <v>83</v>
      </c>
      <c r="L5" s="115" t="s">
        <v>84</v>
      </c>
      <c r="N5" s="90" t="str">
        <f t="shared" ca="1" si="19"/>
        <v>baa13ca6-2a5d-59b8-0458-1a7fc9298043-005</v>
      </c>
      <c r="O5" s="90" t="str">
        <f t="shared" si="20"/>
        <v>USD.CUSTINSTF.CS0000</v>
      </c>
      <c r="P5" s="93" t="str">
        <f t="shared" si="31"/>
        <v>Customer Payment Instruction</v>
      </c>
      <c r="Q5" s="93" t="str">
        <f t="shared" ca="1" si="32"/>
        <v>baa13ca6-2a5d-59b8-0458-1a7fc9298043-005</v>
      </c>
      <c r="R5" s="93">
        <f t="shared" si="33"/>
        <v>1</v>
      </c>
      <c r="S5" s="102">
        <f t="shared" ca="1" si="23"/>
        <v>43726</v>
      </c>
      <c r="T5" s="89" t="str">
        <f t="shared" ca="1" si="24"/>
        <v>ext-u3-0810-2e9c6-0005</v>
      </c>
      <c r="U5" s="93" t="str">
        <f t="shared" si="25"/>
        <v>CS</v>
      </c>
      <c r="V5" s="90" t="str">
        <f t="shared" si="34"/>
        <v>PAY</v>
      </c>
      <c r="W5" s="93" t="str">
        <f t="shared" si="35"/>
        <v>USD</v>
      </c>
      <c r="X5" s="93">
        <f t="shared" si="26"/>
        <v>-352</v>
      </c>
      <c r="Y5" s="93" t="str">
        <f t="shared" si="27"/>
        <v>CUSTINST-F</v>
      </c>
      <c r="Z5" s="102" t="s">
        <v>90</v>
      </c>
      <c r="AA5" s="93" t="str">
        <f t="shared" si="0"/>
        <v>[UC3]Customer Payment Instruction [08:10]</v>
      </c>
      <c r="AB5" s="93" t="s">
        <v>86</v>
      </c>
      <c r="AC5" s="90" t="str">
        <f t="shared" ca="1" si="1"/>
        <v>CSBAA13CA62A5D59B804</v>
      </c>
      <c r="AD5" s="91" t="s">
        <v>94</v>
      </c>
      <c r="AE5" s="91" t="s">
        <v>83</v>
      </c>
      <c r="AI5" s="103" t="str">
        <f t="shared" ca="1" si="2"/>
        <v>baa13ca6-2a5d-59b8-0458-1a7fc9298043-005</v>
      </c>
      <c r="AJ5" s="104" t="str">
        <f t="shared" si="3"/>
        <v>Customer Payment Instruction</v>
      </c>
      <c r="AK5" s="103" t="str">
        <f t="shared" ca="1" si="4"/>
        <v>baa13ca6-2a5d-59b8-0458-1a7fc9298043-005</v>
      </c>
      <c r="AL5" s="104">
        <f t="shared" si="5"/>
        <v>1</v>
      </c>
      <c r="AM5" s="105">
        <f t="shared" ca="1" si="6"/>
        <v>43726</v>
      </c>
      <c r="AN5" s="106" t="str">
        <f t="shared" ca="1" si="7"/>
        <v>ext-u3-0810-2e9c6-0005</v>
      </c>
      <c r="AO5" s="104" t="str">
        <f t="shared" si="8"/>
        <v>CS</v>
      </c>
      <c r="AP5" s="104" t="s">
        <v>78</v>
      </c>
      <c r="AQ5" s="107">
        <f t="shared" si="9"/>
        <v>0</v>
      </c>
      <c r="AR5" s="108" t="str">
        <f t="shared" si="10"/>
        <v>USD</v>
      </c>
      <c r="AS5" s="109">
        <f t="shared" si="11"/>
        <v>0</v>
      </c>
      <c r="AT5" s="107">
        <f t="shared" si="12"/>
        <v>0</v>
      </c>
      <c r="AU5" s="104"/>
      <c r="AV5" s="104" t="str">
        <f t="shared" si="13"/>
        <v>CUSTINST-F</v>
      </c>
      <c r="AW5" s="105">
        <f t="shared" ca="1" si="28"/>
        <v>43726</v>
      </c>
      <c r="AX5" s="104" t="str">
        <f t="shared" si="29"/>
        <v>[UC3]Customer Payment Instruction [08:10]</v>
      </c>
      <c r="AY5" s="104" t="s">
        <v>86</v>
      </c>
      <c r="AZ5" s="103" t="str">
        <f t="shared" ca="1" si="30"/>
        <v>CSBAA13CA62A5D59B804</v>
      </c>
    </row>
    <row r="6" spans="1:52" hidden="1" x14ac:dyDescent="0.25">
      <c r="A6" s="99">
        <f t="shared" si="16"/>
        <v>0.34027777777777773</v>
      </c>
      <c r="B6" s="93" t="s">
        <v>70</v>
      </c>
      <c r="C6" s="100" t="s">
        <v>12</v>
      </c>
      <c r="D6" s="101">
        <v>845</v>
      </c>
      <c r="E6" s="93" t="s">
        <v>71</v>
      </c>
      <c r="F6" s="91">
        <f t="shared" si="17"/>
        <v>-845</v>
      </c>
      <c r="I6" s="91" t="s">
        <v>87</v>
      </c>
      <c r="J6" s="91" t="str">
        <f t="shared" si="18"/>
        <v>CS</v>
      </c>
      <c r="K6" s="115" t="s">
        <v>83</v>
      </c>
      <c r="L6" s="115" t="s">
        <v>84</v>
      </c>
      <c r="N6" s="90" t="str">
        <f t="shared" ca="1" si="19"/>
        <v>946092df-702e-8dba-9954-402070a19350-006</v>
      </c>
      <c r="O6" s="90" t="str">
        <f t="shared" si="20"/>
        <v>USD.CUSTINSTF.CS0000</v>
      </c>
      <c r="P6" s="93" t="str">
        <f t="shared" si="31"/>
        <v>Customer Payment Instruction</v>
      </c>
      <c r="Q6" s="93" t="str">
        <f t="shared" ca="1" si="32"/>
        <v>946092df-702e-8dba-9954-402070a19350-006</v>
      </c>
      <c r="R6" s="93">
        <f t="shared" si="33"/>
        <v>1</v>
      </c>
      <c r="S6" s="102">
        <f t="shared" ca="1" si="23"/>
        <v>43726</v>
      </c>
      <c r="T6" s="89" t="str">
        <f t="shared" ca="1" si="24"/>
        <v>ext-u3-0810-2e9c6-0006</v>
      </c>
      <c r="U6" s="93" t="str">
        <f t="shared" si="25"/>
        <v>CS</v>
      </c>
      <c r="V6" s="90" t="str">
        <f t="shared" si="34"/>
        <v>PAY</v>
      </c>
      <c r="W6" s="93" t="str">
        <f t="shared" si="35"/>
        <v>USD</v>
      </c>
      <c r="X6" s="93">
        <f t="shared" si="26"/>
        <v>-845</v>
      </c>
      <c r="Y6" s="93" t="str">
        <f t="shared" si="27"/>
        <v>CUSTINST-F</v>
      </c>
      <c r="Z6" s="102" t="s">
        <v>90</v>
      </c>
      <c r="AA6" s="93" t="str">
        <f t="shared" si="0"/>
        <v>[UC3]Customer Payment Instruction [08:10]</v>
      </c>
      <c r="AB6" s="93" t="s">
        <v>86</v>
      </c>
      <c r="AC6" s="90" t="str">
        <f t="shared" ca="1" si="1"/>
        <v>CS946092DF702E8DBA99</v>
      </c>
      <c r="AD6" s="91" t="s">
        <v>94</v>
      </c>
      <c r="AE6" s="91" t="s">
        <v>83</v>
      </c>
      <c r="AI6" s="103" t="str">
        <f t="shared" ca="1" si="2"/>
        <v>946092df-702e-8dba-9954-402070a19350-006</v>
      </c>
      <c r="AJ6" s="104" t="str">
        <f t="shared" si="3"/>
        <v>Customer Payment Instruction</v>
      </c>
      <c r="AK6" s="103" t="str">
        <f t="shared" ca="1" si="4"/>
        <v>946092df-702e-8dba-9954-402070a19350-006</v>
      </c>
      <c r="AL6" s="104">
        <f t="shared" si="5"/>
        <v>1</v>
      </c>
      <c r="AM6" s="105">
        <f t="shared" ca="1" si="6"/>
        <v>43726</v>
      </c>
      <c r="AN6" s="106" t="str">
        <f t="shared" ca="1" si="7"/>
        <v>ext-u3-0810-2e9c6-0006</v>
      </c>
      <c r="AO6" s="104" t="str">
        <f t="shared" si="8"/>
        <v>CS</v>
      </c>
      <c r="AP6" s="104" t="s">
        <v>78</v>
      </c>
      <c r="AQ6" s="107">
        <f t="shared" si="9"/>
        <v>0</v>
      </c>
      <c r="AR6" s="108" t="str">
        <f t="shared" si="10"/>
        <v>USD</v>
      </c>
      <c r="AS6" s="109">
        <f t="shared" si="11"/>
        <v>0</v>
      </c>
      <c r="AT6" s="107">
        <f t="shared" si="12"/>
        <v>0</v>
      </c>
      <c r="AU6" s="104"/>
      <c r="AV6" s="104" t="str">
        <f t="shared" si="13"/>
        <v>CUSTINST-F</v>
      </c>
      <c r="AW6" s="105">
        <f t="shared" ca="1" si="28"/>
        <v>43726</v>
      </c>
      <c r="AX6" s="104" t="str">
        <f t="shared" si="29"/>
        <v>[UC3]Customer Payment Instruction [08:10]</v>
      </c>
      <c r="AY6" s="104" t="s">
        <v>86</v>
      </c>
      <c r="AZ6" s="103" t="str">
        <f t="shared" ca="1" si="30"/>
        <v>CS946092DF702E8DBA99</v>
      </c>
    </row>
    <row r="7" spans="1:52" hidden="1" x14ac:dyDescent="0.25">
      <c r="A7" s="99">
        <f t="shared" si="16"/>
        <v>0.34027777777777773</v>
      </c>
      <c r="B7" s="93" t="s">
        <v>70</v>
      </c>
      <c r="C7" s="100" t="s">
        <v>12</v>
      </c>
      <c r="D7" s="101">
        <v>15231</v>
      </c>
      <c r="E7" s="93" t="s">
        <v>71</v>
      </c>
      <c r="F7" s="91">
        <f t="shared" si="17"/>
        <v>-15231</v>
      </c>
      <c r="I7" s="91" t="s">
        <v>87</v>
      </c>
      <c r="J7" s="91" t="str">
        <f t="shared" si="18"/>
        <v>CS</v>
      </c>
      <c r="K7" s="115" t="s">
        <v>83</v>
      </c>
      <c r="L7" s="115" t="s">
        <v>84</v>
      </c>
      <c r="N7" s="90" t="str">
        <f t="shared" ca="1" si="19"/>
        <v>0cd37170-9374-66d9-3c07-9e055a2e9c38-007</v>
      </c>
      <c r="O7" s="90" t="str">
        <f t="shared" si="20"/>
        <v>USD.CUSTINSTF.CS0000</v>
      </c>
      <c r="P7" s="93" t="str">
        <f t="shared" si="31"/>
        <v>Customer Payment Instruction</v>
      </c>
      <c r="Q7" s="93" t="str">
        <f t="shared" ca="1" si="32"/>
        <v>0cd37170-9374-66d9-3c07-9e055a2e9c38-007</v>
      </c>
      <c r="R7" s="93">
        <f t="shared" si="33"/>
        <v>1</v>
      </c>
      <c r="S7" s="102">
        <f t="shared" ca="1" si="23"/>
        <v>43726</v>
      </c>
      <c r="T7" s="89" t="str">
        <f t="shared" ca="1" si="24"/>
        <v>ext-u3-0810-2e9c6-0007</v>
      </c>
      <c r="U7" s="93" t="str">
        <f t="shared" si="25"/>
        <v>CS</v>
      </c>
      <c r="V7" s="90" t="str">
        <f t="shared" si="34"/>
        <v>PAY</v>
      </c>
      <c r="W7" s="93" t="str">
        <f t="shared" si="35"/>
        <v>USD</v>
      </c>
      <c r="X7" s="93">
        <f t="shared" si="26"/>
        <v>-15231</v>
      </c>
      <c r="Y7" s="93" t="str">
        <f t="shared" si="27"/>
        <v>CUSTINST-F</v>
      </c>
      <c r="Z7" s="102" t="s">
        <v>90</v>
      </c>
      <c r="AA7" s="93" t="str">
        <f t="shared" si="0"/>
        <v>[UC3]Customer Payment Instruction [08:10]</v>
      </c>
      <c r="AB7" s="93" t="s">
        <v>86</v>
      </c>
      <c r="AC7" s="90" t="str">
        <f t="shared" ca="1" si="1"/>
        <v>CS0CD37170937466D93C</v>
      </c>
      <c r="AD7" s="91" t="s">
        <v>94</v>
      </c>
      <c r="AE7" s="91" t="s">
        <v>83</v>
      </c>
      <c r="AI7" s="103" t="str">
        <f t="shared" ca="1" si="2"/>
        <v>0cd37170-9374-66d9-3c07-9e055a2e9c38-007</v>
      </c>
      <c r="AJ7" s="104" t="str">
        <f t="shared" si="3"/>
        <v>Customer Payment Instruction</v>
      </c>
      <c r="AK7" s="103" t="str">
        <f t="shared" ca="1" si="4"/>
        <v>0cd37170-9374-66d9-3c07-9e055a2e9c38-007</v>
      </c>
      <c r="AL7" s="104">
        <f t="shared" si="5"/>
        <v>1</v>
      </c>
      <c r="AM7" s="105">
        <f t="shared" ca="1" si="6"/>
        <v>43726</v>
      </c>
      <c r="AN7" s="106" t="str">
        <f t="shared" ca="1" si="7"/>
        <v>ext-u3-0810-2e9c6-0007</v>
      </c>
      <c r="AO7" s="104" t="str">
        <f t="shared" si="8"/>
        <v>CS</v>
      </c>
      <c r="AP7" s="104" t="s">
        <v>78</v>
      </c>
      <c r="AQ7" s="107">
        <f t="shared" si="9"/>
        <v>0</v>
      </c>
      <c r="AR7" s="108" t="str">
        <f t="shared" si="10"/>
        <v>USD</v>
      </c>
      <c r="AS7" s="109">
        <f t="shared" si="11"/>
        <v>0</v>
      </c>
      <c r="AT7" s="107">
        <f t="shared" si="12"/>
        <v>0</v>
      </c>
      <c r="AU7" s="104"/>
      <c r="AV7" s="104" t="str">
        <f t="shared" si="13"/>
        <v>CUSTINST-F</v>
      </c>
      <c r="AW7" s="105">
        <f t="shared" ca="1" si="28"/>
        <v>43726</v>
      </c>
      <c r="AX7" s="104" t="str">
        <f t="shared" si="29"/>
        <v>[UC3]Customer Payment Instruction [08:10]</v>
      </c>
      <c r="AY7" s="104" t="s">
        <v>86</v>
      </c>
      <c r="AZ7" s="103" t="str">
        <f t="shared" ca="1" si="30"/>
        <v>CS0CD37170937466D93C</v>
      </c>
    </row>
    <row r="8" spans="1:52" hidden="1" x14ac:dyDescent="0.25">
      <c r="A8" s="99">
        <f t="shared" si="16"/>
        <v>0.34027777777777773</v>
      </c>
      <c r="B8" s="91" t="s">
        <v>72</v>
      </c>
      <c r="C8" s="100" t="str">
        <f>Instructions!F3</f>
        <v>USD</v>
      </c>
      <c r="D8" s="110">
        <f>Instructions!G3</f>
        <v>21000</v>
      </c>
      <c r="E8" s="93" t="s">
        <v>73</v>
      </c>
      <c r="F8" s="91">
        <f t="shared" si="17"/>
        <v>21000</v>
      </c>
      <c r="I8" s="91" t="s">
        <v>87</v>
      </c>
      <c r="J8" s="91" t="str">
        <f t="shared" si="18"/>
        <v>CS</v>
      </c>
      <c r="K8" s="115" t="s">
        <v>83</v>
      </c>
      <c r="L8" s="115" t="s">
        <v>85</v>
      </c>
      <c r="N8" s="90" t="str">
        <f t="shared" ca="1" si="19"/>
        <v>6f5ed84b-515c-a424-466f-13855d788849-008</v>
      </c>
      <c r="O8" s="90" t="str">
        <f t="shared" si="20"/>
        <v>USD.CASHTXF.CS000000</v>
      </c>
      <c r="P8" s="93" t="str">
        <f t="shared" si="31"/>
        <v>Cash Transfer</v>
      </c>
      <c r="Q8" s="93" t="str">
        <f t="shared" ca="1" si="32"/>
        <v>6f5ed84b-515c-a424-466f-13855d788849-008</v>
      </c>
      <c r="R8" s="93">
        <f t="shared" si="33"/>
        <v>1</v>
      </c>
      <c r="S8" s="102">
        <f t="shared" ca="1" si="23"/>
        <v>43726</v>
      </c>
      <c r="T8" s="89" t="str">
        <f t="shared" ca="1" si="24"/>
        <v>ext-u3-0810-2e9c6-0008</v>
      </c>
      <c r="U8" s="93" t="str">
        <f t="shared" si="25"/>
        <v>CS</v>
      </c>
      <c r="V8" s="90" t="str">
        <f t="shared" si="34"/>
        <v>RECEIVE</v>
      </c>
      <c r="W8" s="93" t="str">
        <f t="shared" si="35"/>
        <v>USD</v>
      </c>
      <c r="X8" s="93">
        <f t="shared" si="26"/>
        <v>21000</v>
      </c>
      <c r="Y8" s="93" t="str">
        <f t="shared" si="27"/>
        <v>CASHTX-F</v>
      </c>
      <c r="Z8" s="102" t="s">
        <v>90</v>
      </c>
      <c r="AA8" s="93" t="str">
        <f t="shared" si="0"/>
        <v>[UC3]Cash Transfer                [08:10]</v>
      </c>
      <c r="AB8" s="93" t="s">
        <v>86</v>
      </c>
      <c r="AC8" s="90" t="str">
        <f t="shared" ca="1" si="1"/>
        <v>CS6F5ED84B515CA42446</v>
      </c>
      <c r="AD8" s="91" t="s">
        <v>94</v>
      </c>
      <c r="AE8" s="91" t="s">
        <v>83</v>
      </c>
      <c r="AI8" s="103" t="str">
        <f t="shared" ca="1" si="2"/>
        <v>6f5ed84b-515c-a424-466f-13855d788849-008</v>
      </c>
      <c r="AJ8" s="104" t="str">
        <f t="shared" si="3"/>
        <v>Cash Transfer</v>
      </c>
      <c r="AK8" s="103" t="str">
        <f t="shared" ca="1" si="4"/>
        <v>6f5ed84b-515c-a424-466f-13855d788849-008</v>
      </c>
      <c r="AL8" s="104">
        <f t="shared" si="5"/>
        <v>1</v>
      </c>
      <c r="AM8" s="105">
        <f t="shared" ca="1" si="6"/>
        <v>43726</v>
      </c>
      <c r="AN8" s="106" t="str">
        <f t="shared" ca="1" si="7"/>
        <v>ext-u3-0810-2e9c6-0008</v>
      </c>
      <c r="AO8" s="104" t="str">
        <f t="shared" si="8"/>
        <v>CS</v>
      </c>
      <c r="AP8" s="104" t="s">
        <v>78</v>
      </c>
      <c r="AQ8" s="107">
        <f t="shared" si="9"/>
        <v>0</v>
      </c>
      <c r="AR8" s="108" t="str">
        <f t="shared" si="10"/>
        <v>USD</v>
      </c>
      <c r="AS8" s="109">
        <f t="shared" si="11"/>
        <v>0</v>
      </c>
      <c r="AT8" s="107">
        <f t="shared" si="12"/>
        <v>0</v>
      </c>
      <c r="AU8" s="104"/>
      <c r="AV8" s="104" t="str">
        <f t="shared" si="13"/>
        <v>CASHTX-F</v>
      </c>
      <c r="AW8" s="105">
        <f t="shared" ca="1" si="28"/>
        <v>43726</v>
      </c>
      <c r="AX8" s="104" t="str">
        <f t="shared" si="29"/>
        <v>[UC3]Cash Transfer                [08:10]</v>
      </c>
      <c r="AY8" s="104" t="s">
        <v>86</v>
      </c>
      <c r="AZ8" s="103" t="str">
        <f t="shared" ca="1" si="30"/>
        <v>CS6F5ED84B515CA42446</v>
      </c>
    </row>
    <row r="9" spans="1:52" hidden="1" x14ac:dyDescent="0.25">
      <c r="A9" s="111">
        <f>Instructions!A9</f>
        <v>0.38194444444444442</v>
      </c>
      <c r="B9" s="93" t="s">
        <v>70</v>
      </c>
      <c r="C9" s="112" t="s">
        <v>12</v>
      </c>
      <c r="D9" s="113">
        <v>715</v>
      </c>
      <c r="E9" s="93" t="s">
        <v>71</v>
      </c>
      <c r="F9" s="91">
        <f t="shared" si="17"/>
        <v>-715</v>
      </c>
      <c r="I9" s="91" t="s">
        <v>87</v>
      </c>
      <c r="J9" s="91" t="str">
        <f t="shared" si="18"/>
        <v>CS</v>
      </c>
      <c r="K9" s="115" t="s">
        <v>83</v>
      </c>
      <c r="L9" s="115" t="s">
        <v>84</v>
      </c>
      <c r="N9" s="90" t="str">
        <f t="shared" ca="1" si="19"/>
        <v>276ff444-555b-3b35-3cc3-a2ffc9645360-009</v>
      </c>
      <c r="O9" s="90" t="str">
        <f t="shared" si="20"/>
        <v>USD.CUSTINSTF.CS0000</v>
      </c>
      <c r="P9" s="93" t="str">
        <f t="shared" si="31"/>
        <v>Customer Payment Instruction</v>
      </c>
      <c r="Q9" s="93" t="str">
        <f t="shared" ca="1" si="32"/>
        <v>276ff444-555b-3b35-3cc3-a2ffc9645360-009</v>
      </c>
      <c r="R9" s="93">
        <f t="shared" si="33"/>
        <v>1</v>
      </c>
      <c r="S9" s="102">
        <f t="shared" ca="1" si="23"/>
        <v>43726</v>
      </c>
      <c r="T9" s="89" t="str">
        <f t="shared" ca="1" si="24"/>
        <v>ext-u3-0910-2e9c6-0009</v>
      </c>
      <c r="U9" s="93" t="str">
        <f t="shared" si="25"/>
        <v>CS</v>
      </c>
      <c r="V9" s="90" t="str">
        <f t="shared" si="34"/>
        <v>PAY</v>
      </c>
      <c r="W9" s="93" t="str">
        <f t="shared" si="35"/>
        <v>USD</v>
      </c>
      <c r="X9" s="93">
        <f t="shared" si="26"/>
        <v>-715</v>
      </c>
      <c r="Y9" s="93" t="str">
        <f t="shared" si="27"/>
        <v>CUSTINST-F</v>
      </c>
      <c r="Z9" s="102" t="s">
        <v>90</v>
      </c>
      <c r="AA9" s="93" t="str">
        <f t="shared" si="0"/>
        <v>[UC3]Customer Payment Instruction [09:10]</v>
      </c>
      <c r="AB9" s="93" t="s">
        <v>86</v>
      </c>
      <c r="AC9" s="90" t="str">
        <f t="shared" ca="1" si="1"/>
        <v>CS276FF444555B3B353C</v>
      </c>
      <c r="AD9" s="91" t="s">
        <v>94</v>
      </c>
      <c r="AE9" s="91" t="s">
        <v>83</v>
      </c>
      <c r="AI9" s="103" t="str">
        <f t="shared" ca="1" si="2"/>
        <v>276ff444-555b-3b35-3cc3-a2ffc9645360-009</v>
      </c>
      <c r="AJ9" s="104" t="str">
        <f t="shared" si="3"/>
        <v>Customer Payment Instruction</v>
      </c>
      <c r="AK9" s="103" t="str">
        <f t="shared" ca="1" si="4"/>
        <v>276ff444-555b-3b35-3cc3-a2ffc9645360-009</v>
      </c>
      <c r="AL9" s="104">
        <f t="shared" si="5"/>
        <v>1</v>
      </c>
      <c r="AM9" s="105">
        <f t="shared" ca="1" si="6"/>
        <v>43726</v>
      </c>
      <c r="AN9" s="106" t="str">
        <f t="shared" ca="1" si="7"/>
        <v>ext-u3-0910-2e9c6-0009</v>
      </c>
      <c r="AO9" s="104" t="str">
        <f t="shared" si="8"/>
        <v>CS</v>
      </c>
      <c r="AP9" s="104" t="s">
        <v>78</v>
      </c>
      <c r="AQ9" s="107">
        <f t="shared" si="9"/>
        <v>0</v>
      </c>
      <c r="AR9" s="108" t="str">
        <f t="shared" si="10"/>
        <v>USD</v>
      </c>
      <c r="AS9" s="109">
        <f t="shared" si="11"/>
        <v>0</v>
      </c>
      <c r="AT9" s="107">
        <f t="shared" si="12"/>
        <v>0</v>
      </c>
      <c r="AU9" s="104"/>
      <c r="AV9" s="104" t="str">
        <f t="shared" si="13"/>
        <v>CUSTINST-F</v>
      </c>
      <c r="AW9" s="105">
        <f t="shared" ca="1" si="28"/>
        <v>43726</v>
      </c>
      <c r="AX9" s="104" t="str">
        <f t="shared" si="29"/>
        <v>[UC3]Customer Payment Instruction [09:10]</v>
      </c>
      <c r="AY9" s="104" t="s">
        <v>86</v>
      </c>
      <c r="AZ9" s="103" t="str">
        <f t="shared" ca="1" si="30"/>
        <v>CS276FF444555B3B353C</v>
      </c>
    </row>
    <row r="10" spans="1:52" hidden="1" x14ac:dyDescent="0.25">
      <c r="A10" s="111">
        <f t="shared" ref="A10:A17" si="36">A9</f>
        <v>0.38194444444444442</v>
      </c>
      <c r="B10" s="93" t="s">
        <v>70</v>
      </c>
      <c r="C10" s="112" t="s">
        <v>12</v>
      </c>
      <c r="D10" s="113">
        <v>100</v>
      </c>
      <c r="E10" s="93" t="s">
        <v>71</v>
      </c>
      <c r="F10" s="91">
        <f t="shared" si="17"/>
        <v>-100</v>
      </c>
      <c r="I10" s="91" t="s">
        <v>87</v>
      </c>
      <c r="J10" s="91" t="str">
        <f t="shared" si="18"/>
        <v>CS</v>
      </c>
      <c r="K10" s="115" t="s">
        <v>83</v>
      </c>
      <c r="L10" s="115" t="s">
        <v>84</v>
      </c>
      <c r="N10" s="90" t="str">
        <f t="shared" ca="1" si="19"/>
        <v>903c7fa1-4426-7840-3218-c6b0e15a0c4f-010</v>
      </c>
      <c r="O10" s="90" t="str">
        <f t="shared" si="20"/>
        <v>USD.CUSTINSTF.CS0000</v>
      </c>
      <c r="P10" s="93" t="str">
        <f t="shared" si="31"/>
        <v>Customer Payment Instruction</v>
      </c>
      <c r="Q10" s="93" t="str">
        <f t="shared" ca="1" si="32"/>
        <v>903c7fa1-4426-7840-3218-c6b0e15a0c4f-010</v>
      </c>
      <c r="R10" s="93">
        <f t="shared" si="33"/>
        <v>1</v>
      </c>
      <c r="S10" s="102">
        <f t="shared" ca="1" si="23"/>
        <v>43726</v>
      </c>
      <c r="T10" s="89" t="str">
        <f t="shared" ca="1" si="24"/>
        <v>ext-u3-0910-2e9c6-0010</v>
      </c>
      <c r="U10" s="93" t="str">
        <f t="shared" si="25"/>
        <v>CS</v>
      </c>
      <c r="V10" s="90" t="str">
        <f t="shared" si="34"/>
        <v>PAY</v>
      </c>
      <c r="W10" s="93" t="str">
        <f t="shared" si="35"/>
        <v>USD</v>
      </c>
      <c r="X10" s="93">
        <f t="shared" si="26"/>
        <v>-100</v>
      </c>
      <c r="Y10" s="93" t="str">
        <f t="shared" si="27"/>
        <v>CUSTINST-F</v>
      </c>
      <c r="Z10" s="102" t="s">
        <v>90</v>
      </c>
      <c r="AA10" s="93" t="str">
        <f t="shared" si="0"/>
        <v>[UC3]Customer Payment Instruction [09:10]</v>
      </c>
      <c r="AB10" s="93" t="s">
        <v>86</v>
      </c>
      <c r="AC10" s="90" t="str">
        <f t="shared" ca="1" si="1"/>
        <v>CS903C7FA14426784032</v>
      </c>
      <c r="AD10" s="91" t="s">
        <v>94</v>
      </c>
      <c r="AE10" s="91" t="s">
        <v>83</v>
      </c>
      <c r="AI10" s="103" t="str">
        <f t="shared" ca="1" si="2"/>
        <v>903c7fa1-4426-7840-3218-c6b0e15a0c4f-010</v>
      </c>
      <c r="AJ10" s="104" t="str">
        <f t="shared" si="3"/>
        <v>Customer Payment Instruction</v>
      </c>
      <c r="AK10" s="103" t="str">
        <f t="shared" ca="1" si="4"/>
        <v>903c7fa1-4426-7840-3218-c6b0e15a0c4f-010</v>
      </c>
      <c r="AL10" s="104">
        <f t="shared" si="5"/>
        <v>1</v>
      </c>
      <c r="AM10" s="105">
        <f t="shared" ca="1" si="6"/>
        <v>43726</v>
      </c>
      <c r="AN10" s="106" t="str">
        <f t="shared" ca="1" si="7"/>
        <v>ext-u3-0910-2e9c6-0010</v>
      </c>
      <c r="AO10" s="104" t="str">
        <f t="shared" si="8"/>
        <v>CS</v>
      </c>
      <c r="AP10" s="104" t="s">
        <v>78</v>
      </c>
      <c r="AQ10" s="107">
        <f t="shared" si="9"/>
        <v>0</v>
      </c>
      <c r="AR10" s="108" t="str">
        <f t="shared" si="10"/>
        <v>USD</v>
      </c>
      <c r="AS10" s="109">
        <f t="shared" si="11"/>
        <v>0</v>
      </c>
      <c r="AT10" s="107">
        <f t="shared" si="12"/>
        <v>0</v>
      </c>
      <c r="AU10" s="104"/>
      <c r="AV10" s="104" t="str">
        <f t="shared" si="13"/>
        <v>CUSTINST-F</v>
      </c>
      <c r="AW10" s="105">
        <f t="shared" ca="1" si="28"/>
        <v>43726</v>
      </c>
      <c r="AX10" s="104" t="str">
        <f t="shared" si="29"/>
        <v>[UC3]Customer Payment Instruction [09:10]</v>
      </c>
      <c r="AY10" s="104" t="s">
        <v>86</v>
      </c>
      <c r="AZ10" s="103" t="str">
        <f t="shared" ca="1" si="30"/>
        <v>CS903C7FA14426784032</v>
      </c>
    </row>
    <row r="11" spans="1:52" hidden="1" x14ac:dyDescent="0.25">
      <c r="A11" s="111">
        <f t="shared" si="36"/>
        <v>0.38194444444444442</v>
      </c>
      <c r="B11" s="93" t="s">
        <v>70</v>
      </c>
      <c r="C11" s="112" t="s">
        <v>12</v>
      </c>
      <c r="D11" s="113">
        <v>20000</v>
      </c>
      <c r="E11" s="93" t="s">
        <v>71</v>
      </c>
      <c r="F11" s="91">
        <f t="shared" si="17"/>
        <v>-20000</v>
      </c>
      <c r="I11" s="91" t="s">
        <v>87</v>
      </c>
      <c r="J11" s="91" t="str">
        <f t="shared" si="18"/>
        <v>CS</v>
      </c>
      <c r="K11" s="115" t="s">
        <v>83</v>
      </c>
      <c r="L11" s="115" t="s">
        <v>84</v>
      </c>
      <c r="N11" s="90" t="str">
        <f t="shared" ca="1" si="19"/>
        <v>ed0e3743-9a50-4151-7506-9232b35b991b-011</v>
      </c>
      <c r="O11" s="90" t="str">
        <f t="shared" si="20"/>
        <v>USD.CUSTINSTF.CS0000</v>
      </c>
      <c r="P11" s="93" t="str">
        <f t="shared" si="31"/>
        <v>Customer Payment Instruction</v>
      </c>
      <c r="Q11" s="93" t="str">
        <f t="shared" ca="1" si="32"/>
        <v>ed0e3743-9a50-4151-7506-9232b35b991b-011</v>
      </c>
      <c r="R11" s="93">
        <f t="shared" si="33"/>
        <v>1</v>
      </c>
      <c r="S11" s="102">
        <f t="shared" ca="1" si="23"/>
        <v>43726</v>
      </c>
      <c r="T11" s="89" t="str">
        <f t="shared" ca="1" si="24"/>
        <v>ext-u3-0910-2e9c6-0011</v>
      </c>
      <c r="U11" s="93" t="str">
        <f t="shared" si="25"/>
        <v>CS</v>
      </c>
      <c r="V11" s="90" t="str">
        <f t="shared" si="34"/>
        <v>PAY</v>
      </c>
      <c r="W11" s="93" t="str">
        <f t="shared" si="35"/>
        <v>USD</v>
      </c>
      <c r="X11" s="93">
        <f t="shared" si="26"/>
        <v>-20000</v>
      </c>
      <c r="Y11" s="93" t="str">
        <f t="shared" si="27"/>
        <v>CUSTINST-F</v>
      </c>
      <c r="Z11" s="102" t="s">
        <v>90</v>
      </c>
      <c r="AA11" s="93" t="str">
        <f t="shared" si="0"/>
        <v>[UC3]Customer Payment Instruction [09:10]</v>
      </c>
      <c r="AB11" s="93" t="s">
        <v>86</v>
      </c>
      <c r="AC11" s="90" t="str">
        <f t="shared" ca="1" si="1"/>
        <v>CSED0E37439A50415175</v>
      </c>
      <c r="AD11" s="91" t="s">
        <v>94</v>
      </c>
      <c r="AE11" s="91" t="s">
        <v>83</v>
      </c>
      <c r="AI11" s="103" t="str">
        <f t="shared" ca="1" si="2"/>
        <v>ed0e3743-9a50-4151-7506-9232b35b991b-011</v>
      </c>
      <c r="AJ11" s="104" t="str">
        <f t="shared" si="3"/>
        <v>Customer Payment Instruction</v>
      </c>
      <c r="AK11" s="103" t="str">
        <f t="shared" ca="1" si="4"/>
        <v>ed0e3743-9a50-4151-7506-9232b35b991b-011</v>
      </c>
      <c r="AL11" s="104">
        <f t="shared" si="5"/>
        <v>1</v>
      </c>
      <c r="AM11" s="105">
        <f t="shared" ca="1" si="6"/>
        <v>43726</v>
      </c>
      <c r="AN11" s="106" t="str">
        <f t="shared" ca="1" si="7"/>
        <v>ext-u3-0910-2e9c6-0011</v>
      </c>
      <c r="AO11" s="104" t="str">
        <f t="shared" si="8"/>
        <v>CS</v>
      </c>
      <c r="AP11" s="104" t="s">
        <v>78</v>
      </c>
      <c r="AQ11" s="107">
        <f t="shared" si="9"/>
        <v>0</v>
      </c>
      <c r="AR11" s="108" t="str">
        <f t="shared" si="10"/>
        <v>USD</v>
      </c>
      <c r="AS11" s="109">
        <f t="shared" si="11"/>
        <v>0</v>
      </c>
      <c r="AT11" s="107">
        <f t="shared" si="12"/>
        <v>0</v>
      </c>
      <c r="AU11" s="104"/>
      <c r="AV11" s="104" t="str">
        <f t="shared" si="13"/>
        <v>CUSTINST-F</v>
      </c>
      <c r="AW11" s="105">
        <f t="shared" ca="1" si="28"/>
        <v>43726</v>
      </c>
      <c r="AX11" s="104" t="str">
        <f t="shared" si="29"/>
        <v>[UC3]Customer Payment Instruction [09:10]</v>
      </c>
      <c r="AY11" s="104" t="s">
        <v>86</v>
      </c>
      <c r="AZ11" s="103" t="str">
        <f t="shared" ca="1" si="30"/>
        <v>CSED0E37439A50415175</v>
      </c>
    </row>
    <row r="12" spans="1:52" hidden="1" x14ac:dyDescent="0.25">
      <c r="A12" s="111">
        <f t="shared" si="36"/>
        <v>0.38194444444444442</v>
      </c>
      <c r="B12" s="93" t="s">
        <v>70</v>
      </c>
      <c r="C12" s="112" t="s">
        <v>12</v>
      </c>
      <c r="D12" s="113">
        <v>1500</v>
      </c>
      <c r="E12" s="93" t="s">
        <v>71</v>
      </c>
      <c r="F12" s="91">
        <f t="shared" si="17"/>
        <v>-1500</v>
      </c>
      <c r="I12" s="91" t="s">
        <v>87</v>
      </c>
      <c r="J12" s="91" t="str">
        <f t="shared" si="18"/>
        <v>CS</v>
      </c>
      <c r="K12" s="115" t="s">
        <v>83</v>
      </c>
      <c r="L12" s="115" t="s">
        <v>84</v>
      </c>
      <c r="N12" s="90" t="str">
        <f t="shared" ca="1" si="19"/>
        <v>9336bfbf-797c-4a7a-63bc-b59285429c40-012</v>
      </c>
      <c r="O12" s="90" t="str">
        <f t="shared" si="20"/>
        <v>USD.CUSTINSTF.CS0000</v>
      </c>
      <c r="P12" s="93" t="str">
        <f t="shared" si="31"/>
        <v>Customer Payment Instruction</v>
      </c>
      <c r="Q12" s="93" t="str">
        <f t="shared" ca="1" si="32"/>
        <v>9336bfbf-797c-4a7a-63bc-b59285429c40-012</v>
      </c>
      <c r="R12" s="93">
        <f t="shared" si="33"/>
        <v>1</v>
      </c>
      <c r="S12" s="102">
        <f t="shared" ca="1" si="23"/>
        <v>43726</v>
      </c>
      <c r="T12" s="89" t="str">
        <f t="shared" ca="1" si="24"/>
        <v>ext-u3-0910-2e9c6-0012</v>
      </c>
      <c r="U12" s="93" t="str">
        <f t="shared" si="25"/>
        <v>CS</v>
      </c>
      <c r="V12" s="90" t="str">
        <f t="shared" si="34"/>
        <v>PAY</v>
      </c>
      <c r="W12" s="93" t="str">
        <f t="shared" si="35"/>
        <v>USD</v>
      </c>
      <c r="X12" s="93">
        <f t="shared" si="26"/>
        <v>-1500</v>
      </c>
      <c r="Y12" s="93" t="str">
        <f t="shared" si="27"/>
        <v>CUSTINST-F</v>
      </c>
      <c r="Z12" s="102" t="s">
        <v>90</v>
      </c>
      <c r="AA12" s="93" t="str">
        <f t="shared" si="0"/>
        <v>[UC3]Customer Payment Instruction [09:10]</v>
      </c>
      <c r="AB12" s="93" t="s">
        <v>86</v>
      </c>
      <c r="AC12" s="90" t="str">
        <f t="shared" ca="1" si="1"/>
        <v>CS9336BFBF797C4A7A63</v>
      </c>
      <c r="AD12" s="91" t="s">
        <v>94</v>
      </c>
      <c r="AE12" s="91" t="s">
        <v>83</v>
      </c>
      <c r="AI12" s="103" t="str">
        <f t="shared" ca="1" si="2"/>
        <v>9336bfbf-797c-4a7a-63bc-b59285429c40-012</v>
      </c>
      <c r="AJ12" s="104" t="str">
        <f t="shared" si="3"/>
        <v>Customer Payment Instruction</v>
      </c>
      <c r="AK12" s="103" t="str">
        <f t="shared" ca="1" si="4"/>
        <v>9336bfbf-797c-4a7a-63bc-b59285429c40-012</v>
      </c>
      <c r="AL12" s="104">
        <f t="shared" si="5"/>
        <v>1</v>
      </c>
      <c r="AM12" s="105">
        <f t="shared" ca="1" si="6"/>
        <v>43726</v>
      </c>
      <c r="AN12" s="106" t="str">
        <f t="shared" ca="1" si="7"/>
        <v>ext-u3-0910-2e9c6-0012</v>
      </c>
      <c r="AO12" s="104" t="str">
        <f t="shared" si="8"/>
        <v>CS</v>
      </c>
      <c r="AP12" s="104" t="s">
        <v>78</v>
      </c>
      <c r="AQ12" s="107">
        <f t="shared" si="9"/>
        <v>0</v>
      </c>
      <c r="AR12" s="108" t="str">
        <f t="shared" si="10"/>
        <v>USD</v>
      </c>
      <c r="AS12" s="109">
        <f t="shared" si="11"/>
        <v>0</v>
      </c>
      <c r="AT12" s="107">
        <f t="shared" si="12"/>
        <v>0</v>
      </c>
      <c r="AU12" s="104"/>
      <c r="AV12" s="104" t="str">
        <f t="shared" si="13"/>
        <v>CUSTINST-F</v>
      </c>
      <c r="AW12" s="105">
        <f t="shared" ca="1" si="28"/>
        <v>43726</v>
      </c>
      <c r="AX12" s="104" t="str">
        <f t="shared" si="29"/>
        <v>[UC3]Customer Payment Instruction [09:10]</v>
      </c>
      <c r="AY12" s="104" t="s">
        <v>86</v>
      </c>
      <c r="AZ12" s="103" t="str">
        <f t="shared" ca="1" si="30"/>
        <v>CS9336BFBF797C4A7A63</v>
      </c>
    </row>
    <row r="13" spans="1:52" hidden="1" x14ac:dyDescent="0.25">
      <c r="A13" s="111">
        <f t="shared" si="36"/>
        <v>0.38194444444444442</v>
      </c>
      <c r="B13" s="93" t="s">
        <v>70</v>
      </c>
      <c r="C13" s="112" t="s">
        <v>12</v>
      </c>
      <c r="D13" s="113">
        <v>950</v>
      </c>
      <c r="E13" s="93" t="s">
        <v>71</v>
      </c>
      <c r="F13" s="91">
        <f t="shared" si="17"/>
        <v>-950</v>
      </c>
      <c r="I13" s="91" t="s">
        <v>87</v>
      </c>
      <c r="J13" s="91" t="str">
        <f t="shared" si="18"/>
        <v>CS</v>
      </c>
      <c r="K13" s="115" t="s">
        <v>83</v>
      </c>
      <c r="L13" s="115" t="s">
        <v>84</v>
      </c>
      <c r="N13" s="90" t="str">
        <f t="shared" ca="1" si="19"/>
        <v>2b69ed5e-28d3-7048-6383-e1bb8bc02b3b-013</v>
      </c>
      <c r="O13" s="90" t="str">
        <f t="shared" si="20"/>
        <v>USD.CUSTINSTF.CS0000</v>
      </c>
      <c r="P13" s="93" t="str">
        <f t="shared" si="31"/>
        <v>Customer Payment Instruction</v>
      </c>
      <c r="Q13" s="93" t="str">
        <f t="shared" ca="1" si="32"/>
        <v>2b69ed5e-28d3-7048-6383-e1bb8bc02b3b-013</v>
      </c>
      <c r="R13" s="93">
        <f t="shared" si="33"/>
        <v>1</v>
      </c>
      <c r="S13" s="102">
        <f t="shared" ca="1" si="23"/>
        <v>43726</v>
      </c>
      <c r="T13" s="89" t="str">
        <f t="shared" ca="1" si="24"/>
        <v>ext-u3-0910-2e9c6-0013</v>
      </c>
      <c r="U13" s="93" t="str">
        <f t="shared" si="25"/>
        <v>CS</v>
      </c>
      <c r="V13" s="90" t="str">
        <f t="shared" si="34"/>
        <v>PAY</v>
      </c>
      <c r="W13" s="93" t="str">
        <f t="shared" si="35"/>
        <v>USD</v>
      </c>
      <c r="X13" s="93">
        <f t="shared" si="26"/>
        <v>-950</v>
      </c>
      <c r="Y13" s="93" t="str">
        <f t="shared" si="27"/>
        <v>CUSTINST-F</v>
      </c>
      <c r="Z13" s="102" t="s">
        <v>90</v>
      </c>
      <c r="AA13" s="93" t="str">
        <f t="shared" si="0"/>
        <v>[UC3]Customer Payment Instruction [09:10]</v>
      </c>
      <c r="AB13" s="93" t="s">
        <v>86</v>
      </c>
      <c r="AC13" s="90" t="str">
        <f t="shared" ca="1" si="1"/>
        <v>CS2B69ED5E28D3704863</v>
      </c>
      <c r="AD13" s="91" t="s">
        <v>94</v>
      </c>
      <c r="AE13" s="91" t="s">
        <v>83</v>
      </c>
      <c r="AI13" s="103" t="str">
        <f t="shared" ca="1" si="2"/>
        <v>2b69ed5e-28d3-7048-6383-e1bb8bc02b3b-013</v>
      </c>
      <c r="AJ13" s="104" t="str">
        <f t="shared" si="3"/>
        <v>Customer Payment Instruction</v>
      </c>
      <c r="AK13" s="103" t="str">
        <f t="shared" ca="1" si="4"/>
        <v>2b69ed5e-28d3-7048-6383-e1bb8bc02b3b-013</v>
      </c>
      <c r="AL13" s="104">
        <f t="shared" si="5"/>
        <v>1</v>
      </c>
      <c r="AM13" s="105">
        <f t="shared" ca="1" si="6"/>
        <v>43726</v>
      </c>
      <c r="AN13" s="106" t="str">
        <f t="shared" ca="1" si="7"/>
        <v>ext-u3-0910-2e9c6-0013</v>
      </c>
      <c r="AO13" s="104" t="str">
        <f t="shared" si="8"/>
        <v>CS</v>
      </c>
      <c r="AP13" s="104" t="s">
        <v>78</v>
      </c>
      <c r="AQ13" s="107">
        <f t="shared" si="9"/>
        <v>0</v>
      </c>
      <c r="AR13" s="108" t="str">
        <f t="shared" si="10"/>
        <v>USD</v>
      </c>
      <c r="AS13" s="109">
        <f t="shared" si="11"/>
        <v>0</v>
      </c>
      <c r="AT13" s="107">
        <f t="shared" si="12"/>
        <v>0</v>
      </c>
      <c r="AU13" s="104"/>
      <c r="AV13" s="104" t="str">
        <f t="shared" si="13"/>
        <v>CUSTINST-F</v>
      </c>
      <c r="AW13" s="105">
        <f t="shared" ca="1" si="28"/>
        <v>43726</v>
      </c>
      <c r="AX13" s="104" t="str">
        <f t="shared" si="29"/>
        <v>[UC3]Customer Payment Instruction [09:10]</v>
      </c>
      <c r="AY13" s="104" t="s">
        <v>86</v>
      </c>
      <c r="AZ13" s="103" t="str">
        <f t="shared" ca="1" si="30"/>
        <v>CS2B69ED5E28D3704863</v>
      </c>
    </row>
    <row r="14" spans="1:52" hidden="1" x14ac:dyDescent="0.25">
      <c r="A14" s="111">
        <f t="shared" si="36"/>
        <v>0.38194444444444442</v>
      </c>
      <c r="B14" s="93" t="s">
        <v>70</v>
      </c>
      <c r="C14" s="112" t="s">
        <v>12</v>
      </c>
      <c r="D14" s="113">
        <v>751</v>
      </c>
      <c r="E14" s="93" t="s">
        <v>71</v>
      </c>
      <c r="F14" s="91">
        <f t="shared" si="17"/>
        <v>-751</v>
      </c>
      <c r="I14" s="91" t="s">
        <v>87</v>
      </c>
      <c r="J14" s="91" t="str">
        <f t="shared" si="18"/>
        <v>CS</v>
      </c>
      <c r="K14" s="115" t="s">
        <v>83</v>
      </c>
      <c r="L14" s="115" t="s">
        <v>84</v>
      </c>
      <c r="N14" s="90" t="str">
        <f t="shared" ca="1" si="19"/>
        <v>0d6548bf-317a-1939-a12d-2697b6834f6b-014</v>
      </c>
      <c r="O14" s="90" t="str">
        <f t="shared" si="20"/>
        <v>USD.CUSTINSTF.CS0000</v>
      </c>
      <c r="P14" s="93" t="str">
        <f t="shared" si="31"/>
        <v>Customer Payment Instruction</v>
      </c>
      <c r="Q14" s="93" t="str">
        <f t="shared" ca="1" si="32"/>
        <v>0d6548bf-317a-1939-a12d-2697b6834f6b-014</v>
      </c>
      <c r="R14" s="93">
        <f t="shared" si="33"/>
        <v>1</v>
      </c>
      <c r="S14" s="102">
        <f t="shared" ca="1" si="23"/>
        <v>43726</v>
      </c>
      <c r="T14" s="89" t="str">
        <f t="shared" ca="1" si="24"/>
        <v>ext-u3-0910-2e9c6-0014</v>
      </c>
      <c r="U14" s="93" t="str">
        <f t="shared" si="25"/>
        <v>CS</v>
      </c>
      <c r="V14" s="90" t="str">
        <f t="shared" si="34"/>
        <v>PAY</v>
      </c>
      <c r="W14" s="93" t="str">
        <f t="shared" si="35"/>
        <v>USD</v>
      </c>
      <c r="X14" s="93">
        <f t="shared" si="26"/>
        <v>-751</v>
      </c>
      <c r="Y14" s="93" t="str">
        <f t="shared" si="27"/>
        <v>CUSTINST-F</v>
      </c>
      <c r="Z14" s="102" t="s">
        <v>90</v>
      </c>
      <c r="AA14" s="93" t="str">
        <f t="shared" si="0"/>
        <v>[UC3]Customer Payment Instruction [09:10]</v>
      </c>
      <c r="AB14" s="93" t="s">
        <v>86</v>
      </c>
      <c r="AC14" s="90" t="str">
        <f t="shared" ca="1" si="1"/>
        <v>CS0D6548BF317A1939A1</v>
      </c>
      <c r="AD14" s="91" t="s">
        <v>94</v>
      </c>
      <c r="AE14" s="91" t="s">
        <v>83</v>
      </c>
      <c r="AI14" s="103" t="str">
        <f t="shared" ca="1" si="2"/>
        <v>0d6548bf-317a-1939-a12d-2697b6834f6b-014</v>
      </c>
      <c r="AJ14" s="104" t="str">
        <f t="shared" si="3"/>
        <v>Customer Payment Instruction</v>
      </c>
      <c r="AK14" s="103" t="str">
        <f t="shared" ca="1" si="4"/>
        <v>0d6548bf-317a-1939-a12d-2697b6834f6b-014</v>
      </c>
      <c r="AL14" s="104">
        <f t="shared" si="5"/>
        <v>1</v>
      </c>
      <c r="AM14" s="105">
        <f t="shared" ca="1" si="6"/>
        <v>43726</v>
      </c>
      <c r="AN14" s="106" t="str">
        <f t="shared" ca="1" si="7"/>
        <v>ext-u3-0910-2e9c6-0014</v>
      </c>
      <c r="AO14" s="104" t="str">
        <f t="shared" si="8"/>
        <v>CS</v>
      </c>
      <c r="AP14" s="104" t="s">
        <v>78</v>
      </c>
      <c r="AQ14" s="107">
        <f t="shared" si="9"/>
        <v>0</v>
      </c>
      <c r="AR14" s="108" t="str">
        <f t="shared" si="10"/>
        <v>USD</v>
      </c>
      <c r="AS14" s="109">
        <f t="shared" si="11"/>
        <v>0</v>
      </c>
      <c r="AT14" s="107">
        <f t="shared" si="12"/>
        <v>0</v>
      </c>
      <c r="AU14" s="104"/>
      <c r="AV14" s="104" t="str">
        <f t="shared" si="13"/>
        <v>CUSTINST-F</v>
      </c>
      <c r="AW14" s="105">
        <f t="shared" ca="1" si="28"/>
        <v>43726</v>
      </c>
      <c r="AX14" s="104" t="str">
        <f t="shared" si="29"/>
        <v>[UC3]Customer Payment Instruction [09:10]</v>
      </c>
      <c r="AY14" s="104" t="s">
        <v>86</v>
      </c>
      <c r="AZ14" s="103" t="str">
        <f t="shared" ca="1" si="30"/>
        <v>CS0D6548BF317A1939A1</v>
      </c>
    </row>
    <row r="15" spans="1:52" hidden="1" x14ac:dyDescent="0.25">
      <c r="A15" s="111">
        <f t="shared" si="36"/>
        <v>0.38194444444444442</v>
      </c>
      <c r="B15" s="93" t="s">
        <v>70</v>
      </c>
      <c r="C15" s="112" t="s">
        <v>12</v>
      </c>
      <c r="D15" s="113">
        <v>3252</v>
      </c>
      <c r="E15" s="93" t="s">
        <v>71</v>
      </c>
      <c r="F15" s="91">
        <f t="shared" si="17"/>
        <v>-3252</v>
      </c>
      <c r="I15" s="91" t="s">
        <v>87</v>
      </c>
      <c r="J15" s="91" t="str">
        <f t="shared" si="18"/>
        <v>CS</v>
      </c>
      <c r="K15" s="115" t="s">
        <v>83</v>
      </c>
      <c r="L15" s="115" t="s">
        <v>84</v>
      </c>
      <c r="N15" s="90" t="str">
        <f t="shared" ca="1" si="19"/>
        <v>3ab29c73-5316-0c46-3b1f-aed285635042-015</v>
      </c>
      <c r="O15" s="90" t="str">
        <f t="shared" si="20"/>
        <v>USD.CUSTINSTF.CS0000</v>
      </c>
      <c r="P15" s="93" t="str">
        <f t="shared" si="31"/>
        <v>Customer Payment Instruction</v>
      </c>
      <c r="Q15" s="93" t="str">
        <f t="shared" ca="1" si="32"/>
        <v>3ab29c73-5316-0c46-3b1f-aed285635042-015</v>
      </c>
      <c r="R15" s="93">
        <f t="shared" si="33"/>
        <v>1</v>
      </c>
      <c r="S15" s="102">
        <f t="shared" ca="1" si="23"/>
        <v>43726</v>
      </c>
      <c r="T15" s="89" t="str">
        <f t="shared" ca="1" si="24"/>
        <v>ext-u3-0910-2e9c6-0015</v>
      </c>
      <c r="U15" s="93" t="str">
        <f t="shared" si="25"/>
        <v>CS</v>
      </c>
      <c r="V15" s="90" t="str">
        <f t="shared" si="34"/>
        <v>PAY</v>
      </c>
      <c r="W15" s="93" t="str">
        <f t="shared" si="35"/>
        <v>USD</v>
      </c>
      <c r="X15" s="93">
        <f t="shared" si="26"/>
        <v>-3252</v>
      </c>
      <c r="Y15" s="93" t="str">
        <f t="shared" si="27"/>
        <v>CUSTINST-F</v>
      </c>
      <c r="Z15" s="102" t="s">
        <v>90</v>
      </c>
      <c r="AA15" s="93" t="str">
        <f t="shared" si="0"/>
        <v>[UC3]Customer Payment Instruction [09:10]</v>
      </c>
      <c r="AB15" s="93" t="s">
        <v>86</v>
      </c>
      <c r="AC15" s="90" t="str">
        <f t="shared" ca="1" si="1"/>
        <v>CS3AB29C7353160C463B</v>
      </c>
      <c r="AD15" s="91" t="s">
        <v>94</v>
      </c>
      <c r="AE15" s="91" t="s">
        <v>83</v>
      </c>
      <c r="AI15" s="103" t="str">
        <f t="shared" ca="1" si="2"/>
        <v>3ab29c73-5316-0c46-3b1f-aed285635042-015</v>
      </c>
      <c r="AJ15" s="104" t="str">
        <f t="shared" si="3"/>
        <v>Customer Payment Instruction</v>
      </c>
      <c r="AK15" s="103" t="str">
        <f t="shared" ca="1" si="4"/>
        <v>3ab29c73-5316-0c46-3b1f-aed285635042-015</v>
      </c>
      <c r="AL15" s="104">
        <f t="shared" si="5"/>
        <v>1</v>
      </c>
      <c r="AM15" s="105">
        <f t="shared" ca="1" si="6"/>
        <v>43726</v>
      </c>
      <c r="AN15" s="106" t="str">
        <f t="shared" ca="1" si="7"/>
        <v>ext-u3-0910-2e9c6-0015</v>
      </c>
      <c r="AO15" s="104" t="str">
        <f t="shared" si="8"/>
        <v>CS</v>
      </c>
      <c r="AP15" s="104" t="s">
        <v>78</v>
      </c>
      <c r="AQ15" s="107">
        <f t="shared" si="9"/>
        <v>0</v>
      </c>
      <c r="AR15" s="108" t="str">
        <f t="shared" si="10"/>
        <v>USD</v>
      </c>
      <c r="AS15" s="109">
        <f t="shared" si="11"/>
        <v>0</v>
      </c>
      <c r="AT15" s="107">
        <f t="shared" si="12"/>
        <v>0</v>
      </c>
      <c r="AU15" s="104"/>
      <c r="AV15" s="104" t="str">
        <f t="shared" si="13"/>
        <v>CUSTINST-F</v>
      </c>
      <c r="AW15" s="105">
        <f t="shared" ca="1" si="28"/>
        <v>43726</v>
      </c>
      <c r="AX15" s="104" t="str">
        <f t="shared" si="29"/>
        <v>[UC3]Customer Payment Instruction [09:10]</v>
      </c>
      <c r="AY15" s="104" t="s">
        <v>86</v>
      </c>
      <c r="AZ15" s="103" t="str">
        <f t="shared" ca="1" si="30"/>
        <v>CS3AB29C7353160C463B</v>
      </c>
    </row>
    <row r="16" spans="1:52" hidden="1" x14ac:dyDescent="0.25">
      <c r="A16" s="111">
        <f t="shared" si="36"/>
        <v>0.38194444444444442</v>
      </c>
      <c r="B16" s="93" t="s">
        <v>70</v>
      </c>
      <c r="C16" s="112" t="s">
        <v>12</v>
      </c>
      <c r="D16" s="113">
        <v>174</v>
      </c>
      <c r="E16" s="93" t="s">
        <v>71</v>
      </c>
      <c r="F16" s="91">
        <f t="shared" si="17"/>
        <v>-174</v>
      </c>
      <c r="I16" s="91" t="s">
        <v>87</v>
      </c>
      <c r="J16" s="91" t="str">
        <f t="shared" si="18"/>
        <v>CS</v>
      </c>
      <c r="K16" s="115" t="s">
        <v>83</v>
      </c>
      <c r="L16" s="115" t="s">
        <v>84</v>
      </c>
      <c r="N16" s="90" t="str">
        <f t="shared" ca="1" si="19"/>
        <v>4eddec6d-5e34-41eb-63e0-f119f7d15d2d-016</v>
      </c>
      <c r="O16" s="90" t="str">
        <f t="shared" si="20"/>
        <v>USD.CUSTINSTF.CS0000</v>
      </c>
      <c r="P16" s="93" t="str">
        <f t="shared" si="31"/>
        <v>Customer Payment Instruction</v>
      </c>
      <c r="Q16" s="93" t="str">
        <f t="shared" ca="1" si="32"/>
        <v>4eddec6d-5e34-41eb-63e0-f119f7d15d2d-016</v>
      </c>
      <c r="R16" s="93">
        <f t="shared" si="33"/>
        <v>1</v>
      </c>
      <c r="S16" s="102">
        <f t="shared" ca="1" si="23"/>
        <v>43726</v>
      </c>
      <c r="T16" s="89" t="str">
        <f t="shared" ca="1" si="24"/>
        <v>ext-u3-0910-2e9c6-0016</v>
      </c>
      <c r="U16" s="93" t="str">
        <f t="shared" si="25"/>
        <v>CS</v>
      </c>
      <c r="V16" s="90" t="str">
        <f t="shared" si="34"/>
        <v>PAY</v>
      </c>
      <c r="W16" s="93" t="str">
        <f t="shared" si="35"/>
        <v>USD</v>
      </c>
      <c r="X16" s="93">
        <f t="shared" si="26"/>
        <v>-174</v>
      </c>
      <c r="Y16" s="93" t="str">
        <f t="shared" si="27"/>
        <v>CUSTINST-F</v>
      </c>
      <c r="Z16" s="102" t="s">
        <v>90</v>
      </c>
      <c r="AA16" s="93" t="str">
        <f t="shared" si="0"/>
        <v>[UC3]Customer Payment Instruction [09:10]</v>
      </c>
      <c r="AB16" s="93" t="s">
        <v>86</v>
      </c>
      <c r="AC16" s="90" t="str">
        <f t="shared" ca="1" si="1"/>
        <v>CS4EDDEC6D5E3441EB63</v>
      </c>
      <c r="AD16" s="91" t="s">
        <v>94</v>
      </c>
      <c r="AE16" s="91" t="s">
        <v>83</v>
      </c>
      <c r="AI16" s="103" t="str">
        <f t="shared" ca="1" si="2"/>
        <v>4eddec6d-5e34-41eb-63e0-f119f7d15d2d-016</v>
      </c>
      <c r="AJ16" s="104" t="str">
        <f t="shared" si="3"/>
        <v>Customer Payment Instruction</v>
      </c>
      <c r="AK16" s="103" t="str">
        <f t="shared" ca="1" si="4"/>
        <v>4eddec6d-5e34-41eb-63e0-f119f7d15d2d-016</v>
      </c>
      <c r="AL16" s="104">
        <f t="shared" si="5"/>
        <v>1</v>
      </c>
      <c r="AM16" s="105">
        <f t="shared" ca="1" si="6"/>
        <v>43726</v>
      </c>
      <c r="AN16" s="106" t="str">
        <f t="shared" ca="1" si="7"/>
        <v>ext-u3-0910-2e9c6-0016</v>
      </c>
      <c r="AO16" s="104" t="str">
        <f t="shared" si="8"/>
        <v>CS</v>
      </c>
      <c r="AP16" s="104" t="s">
        <v>78</v>
      </c>
      <c r="AQ16" s="107">
        <f t="shared" si="9"/>
        <v>0</v>
      </c>
      <c r="AR16" s="108" t="str">
        <f t="shared" si="10"/>
        <v>USD</v>
      </c>
      <c r="AS16" s="109">
        <f t="shared" si="11"/>
        <v>0</v>
      </c>
      <c r="AT16" s="107">
        <f t="shared" si="12"/>
        <v>0</v>
      </c>
      <c r="AU16" s="104"/>
      <c r="AV16" s="104" t="str">
        <f t="shared" si="13"/>
        <v>CUSTINST-F</v>
      </c>
      <c r="AW16" s="105">
        <f t="shared" ca="1" si="28"/>
        <v>43726</v>
      </c>
      <c r="AX16" s="104" t="str">
        <f t="shared" si="29"/>
        <v>[UC3]Customer Payment Instruction [09:10]</v>
      </c>
      <c r="AY16" s="104" t="s">
        <v>86</v>
      </c>
      <c r="AZ16" s="103" t="str">
        <f t="shared" ca="1" si="30"/>
        <v>CS4EDDEC6D5E3441EB63</v>
      </c>
    </row>
    <row r="17" spans="1:52" hidden="1" x14ac:dyDescent="0.25">
      <c r="A17" s="111">
        <f t="shared" si="36"/>
        <v>0.38194444444444442</v>
      </c>
      <c r="B17" s="93" t="str">
        <f>B8</f>
        <v>Cash Transfer</v>
      </c>
      <c r="C17" s="112" t="str">
        <f>Instructions!F9</f>
        <v>USD</v>
      </c>
      <c r="D17" s="114">
        <f>Instructions!G9</f>
        <v>25000</v>
      </c>
      <c r="E17" s="93" t="str">
        <f>E8</f>
        <v>RECEIVE</v>
      </c>
      <c r="F17" s="91">
        <f t="shared" si="17"/>
        <v>25000</v>
      </c>
      <c r="I17" s="91" t="s">
        <v>87</v>
      </c>
      <c r="J17" s="91" t="str">
        <f t="shared" si="18"/>
        <v>CS</v>
      </c>
      <c r="K17" s="115" t="s">
        <v>83</v>
      </c>
      <c r="L17" s="115" t="s">
        <v>85</v>
      </c>
      <c r="N17" s="90" t="str">
        <f t="shared" ca="1" si="19"/>
        <v>a6ca8184-1a79-699e-147c-51d6d06a43f9-017</v>
      </c>
      <c r="O17" s="90" t="str">
        <f t="shared" si="20"/>
        <v>USD.CASHTXF.CS000000</v>
      </c>
      <c r="P17" s="93" t="str">
        <f t="shared" si="31"/>
        <v>Cash Transfer</v>
      </c>
      <c r="Q17" s="93" t="str">
        <f t="shared" ca="1" si="32"/>
        <v>a6ca8184-1a79-699e-147c-51d6d06a43f9-017</v>
      </c>
      <c r="R17" s="93">
        <f t="shared" si="33"/>
        <v>1</v>
      </c>
      <c r="S17" s="102">
        <f t="shared" ca="1" si="23"/>
        <v>43726</v>
      </c>
      <c r="T17" s="89" t="str">
        <f t="shared" ca="1" si="24"/>
        <v>ext-u3-0910-2e9c6-0017</v>
      </c>
      <c r="U17" s="93" t="str">
        <f t="shared" si="25"/>
        <v>CS</v>
      </c>
      <c r="V17" s="90" t="str">
        <f t="shared" si="34"/>
        <v>RECEIVE</v>
      </c>
      <c r="W17" s="93" t="str">
        <f t="shared" si="35"/>
        <v>USD</v>
      </c>
      <c r="X17" s="93">
        <f t="shared" si="26"/>
        <v>25000</v>
      </c>
      <c r="Y17" s="93" t="str">
        <f t="shared" si="27"/>
        <v>CASHTX-F</v>
      </c>
      <c r="Z17" s="102" t="s">
        <v>90</v>
      </c>
      <c r="AA17" s="93" t="str">
        <f t="shared" si="0"/>
        <v>[UC3]Cash Transfer                [09:10]</v>
      </c>
      <c r="AB17" s="93" t="s">
        <v>86</v>
      </c>
      <c r="AC17" s="90" t="str">
        <f t="shared" ca="1" si="1"/>
        <v>CSA6CA81841A79699E14</v>
      </c>
      <c r="AD17" s="91" t="s">
        <v>94</v>
      </c>
      <c r="AE17" s="91" t="s">
        <v>83</v>
      </c>
      <c r="AI17" s="103" t="str">
        <f t="shared" ca="1" si="2"/>
        <v>a6ca8184-1a79-699e-147c-51d6d06a43f9-017</v>
      </c>
      <c r="AJ17" s="104" t="str">
        <f t="shared" si="3"/>
        <v>Cash Transfer</v>
      </c>
      <c r="AK17" s="103" t="str">
        <f t="shared" ca="1" si="4"/>
        <v>a6ca8184-1a79-699e-147c-51d6d06a43f9-017</v>
      </c>
      <c r="AL17" s="104">
        <f t="shared" si="5"/>
        <v>1</v>
      </c>
      <c r="AM17" s="105">
        <f t="shared" ca="1" si="6"/>
        <v>43726</v>
      </c>
      <c r="AN17" s="106" t="str">
        <f t="shared" ca="1" si="7"/>
        <v>ext-u3-0910-2e9c6-0017</v>
      </c>
      <c r="AO17" s="104" t="str">
        <f t="shared" si="8"/>
        <v>CS</v>
      </c>
      <c r="AP17" s="104" t="s">
        <v>78</v>
      </c>
      <c r="AQ17" s="107">
        <f t="shared" si="9"/>
        <v>0</v>
      </c>
      <c r="AR17" s="108" t="str">
        <f t="shared" si="10"/>
        <v>USD</v>
      </c>
      <c r="AS17" s="109">
        <f t="shared" si="11"/>
        <v>0</v>
      </c>
      <c r="AT17" s="107">
        <f t="shared" si="12"/>
        <v>0</v>
      </c>
      <c r="AU17" s="104"/>
      <c r="AV17" s="104" t="str">
        <f t="shared" si="13"/>
        <v>CASHTX-F</v>
      </c>
      <c r="AW17" s="105">
        <f t="shared" ca="1" si="28"/>
        <v>43726</v>
      </c>
      <c r="AX17" s="104" t="str">
        <f t="shared" si="29"/>
        <v>[UC3]Cash Transfer                [09:10]</v>
      </c>
      <c r="AY17" s="104" t="s">
        <v>86</v>
      </c>
      <c r="AZ17" s="103" t="str">
        <f t="shared" ca="1" si="30"/>
        <v>CSA6CA81841A79699E14</v>
      </c>
    </row>
    <row r="18" spans="1:52" x14ac:dyDescent="0.25">
      <c r="A18" s="99">
        <f>A2</f>
        <v>0.34027777777777773</v>
      </c>
      <c r="B18" s="90" t="s">
        <v>70</v>
      </c>
      <c r="C18" s="100" t="s">
        <v>45</v>
      </c>
      <c r="D18" s="19">
        <v>172.43937500000001</v>
      </c>
      <c r="E18" s="93" t="s">
        <v>71</v>
      </c>
      <c r="F18" s="138">
        <f t="shared" si="17"/>
        <v>-172.43937500000001</v>
      </c>
      <c r="G18" s="90"/>
      <c r="H18" s="90"/>
      <c r="I18" s="91" t="s">
        <v>87</v>
      </c>
      <c r="J18" s="91" t="str">
        <f t="shared" si="18"/>
        <v>CS</v>
      </c>
      <c r="K18" s="115" t="s">
        <v>83</v>
      </c>
      <c r="L18" s="115" t="s">
        <v>84</v>
      </c>
      <c r="N18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27380c88-31b6-0d78-7176-5b225e550167-018</v>
      </c>
      <c r="O18" s="90" t="str">
        <f t="shared" si="20"/>
        <v>SGD.CUSTINSTF.CS0000</v>
      </c>
      <c r="P18" s="93" t="str">
        <f>B18</f>
        <v>Customer Payment Instruction</v>
      </c>
      <c r="Q18" s="90" t="str">
        <f ca="1">N18</f>
        <v>27380c88-31b6-0d78-7176-5b225e550167-018</v>
      </c>
      <c r="R18" s="93">
        <f t="shared" si="33"/>
        <v>1</v>
      </c>
      <c r="S18" s="102">
        <f ca="1">TODAY()</f>
        <v>43726</v>
      </c>
      <c r="T18" s="89" t="str">
        <f t="shared" ca="1" si="24"/>
        <v>ext-u3-0810-2e9c6-0018</v>
      </c>
      <c r="U18" s="93" t="str">
        <f>J18</f>
        <v>CS</v>
      </c>
      <c r="V18" s="90" t="str">
        <f>E18</f>
        <v>PAY</v>
      </c>
      <c r="W18" s="93" t="str">
        <f>C18</f>
        <v>SGD</v>
      </c>
      <c r="X18" s="93">
        <f t="shared" si="26"/>
        <v>-172.43937500000001</v>
      </c>
      <c r="Y18" s="93" t="str">
        <f>L18&amp;"-"&amp;LEFT(K18,1)</f>
        <v>CUSTINST-F</v>
      </c>
      <c r="Z18" s="102" t="s">
        <v>90</v>
      </c>
      <c r="AA18" s="93" t="str">
        <f t="shared" si="0"/>
        <v>[UC3]Customer Payment Instruction [08:10]</v>
      </c>
      <c r="AB18" s="93" t="s">
        <v>86</v>
      </c>
      <c r="AC18" s="90" t="str">
        <f t="shared" ca="1" si="1"/>
        <v>CS27380C8831B60D7871</v>
      </c>
      <c r="AD18" s="91" t="s">
        <v>94</v>
      </c>
      <c r="AE18" s="91" t="s">
        <v>83</v>
      </c>
      <c r="AI18" s="103" t="str">
        <f t="shared" ca="1" si="2"/>
        <v>27380c88-31b6-0d78-7176-5b225e550167-018</v>
      </c>
      <c r="AJ18" s="104" t="str">
        <f t="shared" si="3"/>
        <v>Customer Payment Instruction</v>
      </c>
      <c r="AK18" s="103" t="str">
        <f t="shared" ca="1" si="4"/>
        <v>27380c88-31b6-0d78-7176-5b225e550167-018</v>
      </c>
      <c r="AL18" s="104">
        <f t="shared" si="5"/>
        <v>1</v>
      </c>
      <c r="AM18" s="105">
        <f t="shared" ca="1" si="6"/>
        <v>43726</v>
      </c>
      <c r="AN18" s="106" t="str">
        <f t="shared" ca="1" si="7"/>
        <v>ext-u3-0810-2e9c6-0018</v>
      </c>
      <c r="AO18" s="104" t="str">
        <f t="shared" si="8"/>
        <v>CS</v>
      </c>
      <c r="AP18" s="104" t="s">
        <v>78</v>
      </c>
      <c r="AQ18" s="107">
        <f t="shared" si="9"/>
        <v>0</v>
      </c>
      <c r="AR18" s="108" t="str">
        <f t="shared" si="10"/>
        <v>SGD</v>
      </c>
      <c r="AS18" s="109">
        <f t="shared" si="11"/>
        <v>0</v>
      </c>
      <c r="AT18" s="107">
        <f t="shared" si="12"/>
        <v>0</v>
      </c>
      <c r="AU18" s="104"/>
      <c r="AV18" s="104" t="str">
        <f t="shared" si="13"/>
        <v>CUSTINST-F</v>
      </c>
      <c r="AW18" s="105">
        <f ca="1">AM18</f>
        <v>43726</v>
      </c>
      <c r="AX18" s="104" t="str">
        <f t="shared" si="29"/>
        <v>[UC3]Customer Payment Instruction [08:10]</v>
      </c>
      <c r="AY18" s="104" t="s">
        <v>86</v>
      </c>
      <c r="AZ18" s="103" t="str">
        <f t="shared" ca="1" si="30"/>
        <v>CS27380C8831B60D7871</v>
      </c>
    </row>
    <row r="19" spans="1:52" x14ac:dyDescent="0.25">
      <c r="A19" s="99">
        <f t="shared" ref="A19:A33" si="37">A3</f>
        <v>0.34027777777777773</v>
      </c>
      <c r="B19" s="93" t="s">
        <v>70</v>
      </c>
      <c r="C19" s="100" t="s">
        <v>45</v>
      </c>
      <c r="D19" s="29">
        <v>3448.7925000000005</v>
      </c>
      <c r="E19" s="93" t="s">
        <v>71</v>
      </c>
      <c r="F19" s="138">
        <f t="shared" si="17"/>
        <v>-3448.7925000000005</v>
      </c>
      <c r="I19" s="91" t="s">
        <v>87</v>
      </c>
      <c r="J19" s="91" t="str">
        <f t="shared" si="18"/>
        <v>CS</v>
      </c>
      <c r="K19" s="115" t="s">
        <v>83</v>
      </c>
      <c r="L19" s="115" t="s">
        <v>84</v>
      </c>
      <c r="N19" s="90" t="str">
        <f t="shared" ca="1" si="19"/>
        <v>29317f95-3413-811f-6be8-e1601506a779-019</v>
      </c>
      <c r="O19" s="90" t="str">
        <f t="shared" si="20"/>
        <v>SGD.CUSTINSTF.CS0000</v>
      </c>
      <c r="P19" s="93" t="str">
        <f t="shared" ref="P19:P33" si="38">B19</f>
        <v>Customer Payment Instruction</v>
      </c>
      <c r="Q19" s="93" t="str">
        <f t="shared" ref="Q19:Q33" ca="1" si="39">N19</f>
        <v>29317f95-3413-811f-6be8-e1601506a779-019</v>
      </c>
      <c r="R19" s="93">
        <f t="shared" si="33"/>
        <v>1</v>
      </c>
      <c r="S19" s="102">
        <f t="shared" ca="1" si="23"/>
        <v>43726</v>
      </c>
      <c r="T19" s="89" t="str">
        <f t="shared" ca="1" si="24"/>
        <v>ext-u3-0810-2e9c6-0019</v>
      </c>
      <c r="U19" s="93" t="str">
        <f t="shared" ref="U19:U33" si="40">J19</f>
        <v>CS</v>
      </c>
      <c r="V19" s="90" t="str">
        <f>E19</f>
        <v>PAY</v>
      </c>
      <c r="W19" s="93" t="str">
        <f>C19</f>
        <v>SGD</v>
      </c>
      <c r="X19" s="93">
        <f t="shared" si="26"/>
        <v>-3448.7925000000005</v>
      </c>
      <c r="Y19" s="93" t="str">
        <f t="shared" ref="Y19:Y33" si="41">L19&amp;"-"&amp;LEFT(K19,1)</f>
        <v>CUSTINST-F</v>
      </c>
      <c r="Z19" s="102" t="s">
        <v>90</v>
      </c>
      <c r="AA19" s="93" t="str">
        <f t="shared" si="0"/>
        <v>[UC3]Customer Payment Instruction [08:10]</v>
      </c>
      <c r="AB19" s="93" t="s">
        <v>86</v>
      </c>
      <c r="AC19" s="90" t="str">
        <f t="shared" ca="1" si="1"/>
        <v>CS29317F953413811F6B</v>
      </c>
      <c r="AD19" s="91" t="s">
        <v>94</v>
      </c>
      <c r="AE19" s="91" t="s">
        <v>83</v>
      </c>
      <c r="AI19" s="103" t="str">
        <f t="shared" ca="1" si="2"/>
        <v>29317f95-3413-811f-6be8-e1601506a779-019</v>
      </c>
      <c r="AJ19" s="104" t="str">
        <f t="shared" si="3"/>
        <v>Customer Payment Instruction</v>
      </c>
      <c r="AK19" s="103" t="str">
        <f t="shared" ca="1" si="4"/>
        <v>29317f95-3413-811f-6be8-e1601506a779-019</v>
      </c>
      <c r="AL19" s="104">
        <f t="shared" si="5"/>
        <v>1</v>
      </c>
      <c r="AM19" s="105">
        <f t="shared" ca="1" si="6"/>
        <v>43726</v>
      </c>
      <c r="AN19" s="106" t="str">
        <f t="shared" ca="1" si="7"/>
        <v>ext-u3-0810-2e9c6-0019</v>
      </c>
      <c r="AO19" s="104" t="str">
        <f t="shared" si="8"/>
        <v>CS</v>
      </c>
      <c r="AP19" s="104" t="s">
        <v>78</v>
      </c>
      <c r="AQ19" s="107">
        <f t="shared" si="9"/>
        <v>0</v>
      </c>
      <c r="AR19" s="108" t="str">
        <f t="shared" si="10"/>
        <v>SGD</v>
      </c>
      <c r="AS19" s="109">
        <f t="shared" si="11"/>
        <v>0</v>
      </c>
      <c r="AT19" s="107">
        <f t="shared" si="12"/>
        <v>0</v>
      </c>
      <c r="AU19" s="104"/>
      <c r="AV19" s="104" t="str">
        <f t="shared" si="13"/>
        <v>CUSTINST-F</v>
      </c>
      <c r="AW19" s="105">
        <f t="shared" ref="AW19:AW33" ca="1" si="42">AM19</f>
        <v>43726</v>
      </c>
      <c r="AX19" s="104" t="str">
        <f t="shared" ref="AX19:AX33" si="43">AA19</f>
        <v>[UC3]Customer Payment Instruction [08:10]</v>
      </c>
      <c r="AY19" s="104" t="s">
        <v>86</v>
      </c>
      <c r="AZ19" s="103" t="str">
        <f t="shared" ref="AZ19:AZ33" ca="1" si="44">AC19</f>
        <v>CS29317F953413811F6B</v>
      </c>
    </row>
    <row r="20" spans="1:52" x14ac:dyDescent="0.25">
      <c r="A20" s="99">
        <f t="shared" si="37"/>
        <v>0.34027777777777773</v>
      </c>
      <c r="B20" s="93" t="s">
        <v>70</v>
      </c>
      <c r="C20" s="100" t="s">
        <v>45</v>
      </c>
      <c r="D20" s="29">
        <v>2069.2485000000001</v>
      </c>
      <c r="E20" s="93" t="s">
        <v>71</v>
      </c>
      <c r="F20" s="138">
        <f t="shared" si="17"/>
        <v>-2069.2485000000001</v>
      </c>
      <c r="I20" s="91" t="s">
        <v>87</v>
      </c>
      <c r="J20" s="91" t="str">
        <f t="shared" si="18"/>
        <v>CS</v>
      </c>
      <c r="K20" s="115" t="s">
        <v>83</v>
      </c>
      <c r="L20" s="115" t="s">
        <v>84</v>
      </c>
      <c r="N20" s="90" t="str">
        <f t="shared" ca="1" si="19"/>
        <v>12fe8d08-3603-3b00-91fb-47ca832e42c1-020</v>
      </c>
      <c r="O20" s="90" t="str">
        <f t="shared" si="20"/>
        <v>SGD.CUSTINSTF.CS0000</v>
      </c>
      <c r="P20" s="93" t="str">
        <f t="shared" si="38"/>
        <v>Customer Payment Instruction</v>
      </c>
      <c r="Q20" s="93" t="str">
        <f t="shared" ca="1" si="39"/>
        <v>12fe8d08-3603-3b00-91fb-47ca832e42c1-020</v>
      </c>
      <c r="R20" s="93">
        <f t="shared" si="33"/>
        <v>1</v>
      </c>
      <c r="S20" s="102">
        <f t="shared" ca="1" si="23"/>
        <v>43726</v>
      </c>
      <c r="T20" s="89" t="str">
        <f t="shared" ca="1" si="24"/>
        <v>ext-u3-0810-2e9c6-0020</v>
      </c>
      <c r="U20" s="93" t="str">
        <f t="shared" si="40"/>
        <v>CS</v>
      </c>
      <c r="V20" s="90" t="str">
        <f t="shared" ref="V20:V33" si="45">E20</f>
        <v>PAY</v>
      </c>
      <c r="W20" s="93" t="str">
        <f t="shared" ref="W20:W33" si="46">C20</f>
        <v>SGD</v>
      </c>
      <c r="X20" s="93">
        <f t="shared" si="26"/>
        <v>-2069.2485000000001</v>
      </c>
      <c r="Y20" s="93" t="str">
        <f t="shared" si="41"/>
        <v>CUSTINST-F</v>
      </c>
      <c r="Z20" s="102" t="s">
        <v>90</v>
      </c>
      <c r="AA20" s="93" t="str">
        <f t="shared" si="0"/>
        <v>[UC3]Customer Payment Instruction [08:10]</v>
      </c>
      <c r="AB20" s="93" t="s">
        <v>86</v>
      </c>
      <c r="AC20" s="90" t="str">
        <f t="shared" ca="1" si="1"/>
        <v>CS12FE8D0836033B0091</v>
      </c>
      <c r="AD20" s="91" t="s">
        <v>94</v>
      </c>
      <c r="AE20" s="91" t="s">
        <v>83</v>
      </c>
      <c r="AI20" s="103" t="str">
        <f t="shared" ca="1" si="2"/>
        <v>12fe8d08-3603-3b00-91fb-47ca832e42c1-020</v>
      </c>
      <c r="AJ20" s="104" t="str">
        <f t="shared" si="3"/>
        <v>Customer Payment Instruction</v>
      </c>
      <c r="AK20" s="103" t="str">
        <f t="shared" ca="1" si="4"/>
        <v>12fe8d08-3603-3b00-91fb-47ca832e42c1-020</v>
      </c>
      <c r="AL20" s="104">
        <f t="shared" si="5"/>
        <v>1</v>
      </c>
      <c r="AM20" s="105">
        <f t="shared" ca="1" si="6"/>
        <v>43726</v>
      </c>
      <c r="AN20" s="106" t="str">
        <f t="shared" ca="1" si="7"/>
        <v>ext-u3-0810-2e9c6-0020</v>
      </c>
      <c r="AO20" s="104" t="str">
        <f t="shared" si="8"/>
        <v>CS</v>
      </c>
      <c r="AP20" s="104" t="s">
        <v>78</v>
      </c>
      <c r="AQ20" s="107">
        <f t="shared" si="9"/>
        <v>0</v>
      </c>
      <c r="AR20" s="108" t="str">
        <f t="shared" si="10"/>
        <v>SGD</v>
      </c>
      <c r="AS20" s="109">
        <f t="shared" si="11"/>
        <v>0</v>
      </c>
      <c r="AT20" s="107">
        <f t="shared" si="12"/>
        <v>0</v>
      </c>
      <c r="AU20" s="104"/>
      <c r="AV20" s="104" t="str">
        <f t="shared" si="13"/>
        <v>CUSTINST-F</v>
      </c>
      <c r="AW20" s="105">
        <f t="shared" ca="1" si="42"/>
        <v>43726</v>
      </c>
      <c r="AX20" s="104" t="str">
        <f t="shared" si="43"/>
        <v>[UC3]Customer Payment Instruction [08:10]</v>
      </c>
      <c r="AY20" s="104" t="s">
        <v>86</v>
      </c>
      <c r="AZ20" s="103" t="str">
        <f t="shared" ca="1" si="44"/>
        <v>CS12FE8D0836033B0091</v>
      </c>
    </row>
    <row r="21" spans="1:52" x14ac:dyDescent="0.25">
      <c r="A21" s="99">
        <f t="shared" si="37"/>
        <v>0.34027777777777773</v>
      </c>
      <c r="B21" s="93" t="s">
        <v>70</v>
      </c>
      <c r="C21" s="100" t="s">
        <v>45</v>
      </c>
      <c r="D21" s="29">
        <v>485.52662400000003</v>
      </c>
      <c r="E21" s="93" t="s">
        <v>71</v>
      </c>
      <c r="F21" s="138">
        <f t="shared" si="17"/>
        <v>-485.52662400000003</v>
      </c>
      <c r="I21" s="91" t="s">
        <v>87</v>
      </c>
      <c r="J21" s="91" t="str">
        <f t="shared" si="18"/>
        <v>CS</v>
      </c>
      <c r="K21" s="115" t="s">
        <v>83</v>
      </c>
      <c r="L21" s="115" t="s">
        <v>84</v>
      </c>
      <c r="N21" s="90" t="str">
        <f t="shared" ca="1" si="19"/>
        <v>8425eae4-2775-8079-8c0e-8ce20ad506c5-021</v>
      </c>
      <c r="O21" s="90" t="str">
        <f t="shared" si="20"/>
        <v>SGD.CUSTINSTF.CS0000</v>
      </c>
      <c r="P21" s="93" t="str">
        <f t="shared" si="38"/>
        <v>Customer Payment Instruction</v>
      </c>
      <c r="Q21" s="93" t="str">
        <f t="shared" ca="1" si="39"/>
        <v>8425eae4-2775-8079-8c0e-8ce20ad506c5-021</v>
      </c>
      <c r="R21" s="93">
        <f t="shared" si="33"/>
        <v>1</v>
      </c>
      <c r="S21" s="102">
        <f t="shared" ca="1" si="23"/>
        <v>43726</v>
      </c>
      <c r="T21" s="89" t="str">
        <f t="shared" ca="1" si="24"/>
        <v>ext-u3-0810-2e9c6-0021</v>
      </c>
      <c r="U21" s="93" t="str">
        <f t="shared" si="40"/>
        <v>CS</v>
      </c>
      <c r="V21" s="90" t="str">
        <f t="shared" si="45"/>
        <v>PAY</v>
      </c>
      <c r="W21" s="93" t="str">
        <f t="shared" si="46"/>
        <v>SGD</v>
      </c>
      <c r="X21" s="93">
        <f t="shared" si="26"/>
        <v>-485.52662400000003</v>
      </c>
      <c r="Y21" s="93" t="str">
        <f t="shared" si="41"/>
        <v>CUSTINST-F</v>
      </c>
      <c r="Z21" s="102" t="s">
        <v>90</v>
      </c>
      <c r="AA21" s="93" t="str">
        <f t="shared" si="0"/>
        <v>[UC3]Customer Payment Instruction [08:10]</v>
      </c>
      <c r="AB21" s="93" t="s">
        <v>86</v>
      </c>
      <c r="AC21" s="90" t="str">
        <f t="shared" ca="1" si="1"/>
        <v>CS8425EAE4277580798C</v>
      </c>
      <c r="AD21" s="91" t="s">
        <v>94</v>
      </c>
      <c r="AE21" s="91" t="s">
        <v>83</v>
      </c>
      <c r="AI21" s="103" t="str">
        <f t="shared" ca="1" si="2"/>
        <v>8425eae4-2775-8079-8c0e-8ce20ad506c5-021</v>
      </c>
      <c r="AJ21" s="104" t="str">
        <f t="shared" si="3"/>
        <v>Customer Payment Instruction</v>
      </c>
      <c r="AK21" s="103" t="str">
        <f t="shared" ca="1" si="4"/>
        <v>8425eae4-2775-8079-8c0e-8ce20ad506c5-021</v>
      </c>
      <c r="AL21" s="104">
        <f t="shared" si="5"/>
        <v>1</v>
      </c>
      <c r="AM21" s="105">
        <f t="shared" ca="1" si="6"/>
        <v>43726</v>
      </c>
      <c r="AN21" s="106" t="str">
        <f t="shared" ca="1" si="7"/>
        <v>ext-u3-0810-2e9c6-0021</v>
      </c>
      <c r="AO21" s="104" t="str">
        <f t="shared" si="8"/>
        <v>CS</v>
      </c>
      <c r="AP21" s="104" t="s">
        <v>78</v>
      </c>
      <c r="AQ21" s="107">
        <f t="shared" si="9"/>
        <v>0</v>
      </c>
      <c r="AR21" s="108" t="str">
        <f t="shared" si="10"/>
        <v>SGD</v>
      </c>
      <c r="AS21" s="109">
        <f t="shared" si="11"/>
        <v>0</v>
      </c>
      <c r="AT21" s="107">
        <f t="shared" si="12"/>
        <v>0</v>
      </c>
      <c r="AU21" s="104"/>
      <c r="AV21" s="104" t="str">
        <f t="shared" si="13"/>
        <v>CUSTINST-F</v>
      </c>
      <c r="AW21" s="105">
        <f t="shared" ca="1" si="42"/>
        <v>43726</v>
      </c>
      <c r="AX21" s="104" t="str">
        <f t="shared" si="43"/>
        <v>[UC3]Customer Payment Instruction [08:10]</v>
      </c>
      <c r="AY21" s="104" t="s">
        <v>86</v>
      </c>
      <c r="AZ21" s="103" t="str">
        <f t="shared" ca="1" si="44"/>
        <v>CS8425EAE4277580798C</v>
      </c>
    </row>
    <row r="22" spans="1:52" x14ac:dyDescent="0.25">
      <c r="A22" s="99">
        <f t="shared" si="37"/>
        <v>0.34027777777777773</v>
      </c>
      <c r="B22" s="93" t="s">
        <v>70</v>
      </c>
      <c r="C22" s="100" t="s">
        <v>45</v>
      </c>
      <c r="D22" s="29">
        <v>1165.179795</v>
      </c>
      <c r="E22" s="93" t="s">
        <v>71</v>
      </c>
      <c r="F22" s="138">
        <f t="shared" si="17"/>
        <v>-1165.179795</v>
      </c>
      <c r="I22" s="91" t="s">
        <v>87</v>
      </c>
      <c r="J22" s="91" t="str">
        <f t="shared" si="18"/>
        <v>CS</v>
      </c>
      <c r="K22" s="115" t="s">
        <v>83</v>
      </c>
      <c r="L22" s="115" t="s">
        <v>84</v>
      </c>
      <c r="N22" s="90" t="str">
        <f t="shared" ca="1" si="19"/>
        <v>fe950c68-97d0-a40c-8d63-4fcf99ef234f-022</v>
      </c>
      <c r="O22" s="90" t="str">
        <f t="shared" si="20"/>
        <v>SGD.CUSTINSTF.CS0000</v>
      </c>
      <c r="P22" s="93" t="str">
        <f t="shared" si="38"/>
        <v>Customer Payment Instruction</v>
      </c>
      <c r="Q22" s="93" t="str">
        <f t="shared" ca="1" si="39"/>
        <v>fe950c68-97d0-a40c-8d63-4fcf99ef234f-022</v>
      </c>
      <c r="R22" s="93">
        <f t="shared" si="33"/>
        <v>1</v>
      </c>
      <c r="S22" s="102">
        <f t="shared" ca="1" si="23"/>
        <v>43726</v>
      </c>
      <c r="T22" s="89" t="str">
        <f t="shared" ca="1" si="24"/>
        <v>ext-u3-0810-2e9c6-0022</v>
      </c>
      <c r="U22" s="93" t="str">
        <f t="shared" si="40"/>
        <v>CS</v>
      </c>
      <c r="V22" s="90" t="str">
        <f t="shared" si="45"/>
        <v>PAY</v>
      </c>
      <c r="W22" s="93" t="str">
        <f t="shared" si="46"/>
        <v>SGD</v>
      </c>
      <c r="X22" s="93">
        <f t="shared" si="26"/>
        <v>-1165.179795</v>
      </c>
      <c r="Y22" s="93" t="str">
        <f t="shared" si="41"/>
        <v>CUSTINST-F</v>
      </c>
      <c r="Z22" s="102" t="s">
        <v>90</v>
      </c>
      <c r="AA22" s="93" t="str">
        <f t="shared" si="0"/>
        <v>[UC3]Customer Payment Instruction [08:10]</v>
      </c>
      <c r="AB22" s="93" t="s">
        <v>86</v>
      </c>
      <c r="AC22" s="90" t="str">
        <f t="shared" ca="1" si="1"/>
        <v>CSFE950C6897D0A40C8D</v>
      </c>
      <c r="AD22" s="91" t="s">
        <v>94</v>
      </c>
      <c r="AE22" s="91" t="s">
        <v>83</v>
      </c>
      <c r="AI22" s="103" t="str">
        <f t="shared" ca="1" si="2"/>
        <v>fe950c68-97d0-a40c-8d63-4fcf99ef234f-022</v>
      </c>
      <c r="AJ22" s="104" t="str">
        <f t="shared" si="3"/>
        <v>Customer Payment Instruction</v>
      </c>
      <c r="AK22" s="103" t="str">
        <f t="shared" ca="1" si="4"/>
        <v>fe950c68-97d0-a40c-8d63-4fcf99ef234f-022</v>
      </c>
      <c r="AL22" s="104">
        <f t="shared" si="5"/>
        <v>1</v>
      </c>
      <c r="AM22" s="105">
        <f t="shared" ca="1" si="6"/>
        <v>43726</v>
      </c>
      <c r="AN22" s="106" t="str">
        <f t="shared" ca="1" si="7"/>
        <v>ext-u3-0810-2e9c6-0022</v>
      </c>
      <c r="AO22" s="104" t="str">
        <f t="shared" si="8"/>
        <v>CS</v>
      </c>
      <c r="AP22" s="104" t="s">
        <v>78</v>
      </c>
      <c r="AQ22" s="107">
        <f t="shared" si="9"/>
        <v>0</v>
      </c>
      <c r="AR22" s="108" t="str">
        <f t="shared" si="10"/>
        <v>SGD</v>
      </c>
      <c r="AS22" s="109">
        <f t="shared" si="11"/>
        <v>0</v>
      </c>
      <c r="AT22" s="107">
        <f t="shared" si="12"/>
        <v>0</v>
      </c>
      <c r="AU22" s="104"/>
      <c r="AV22" s="104" t="str">
        <f t="shared" si="13"/>
        <v>CUSTINST-F</v>
      </c>
      <c r="AW22" s="105">
        <f t="shared" ca="1" si="42"/>
        <v>43726</v>
      </c>
      <c r="AX22" s="104" t="str">
        <f t="shared" si="43"/>
        <v>[UC3]Customer Payment Instruction [08:10]</v>
      </c>
      <c r="AY22" s="104" t="s">
        <v>86</v>
      </c>
      <c r="AZ22" s="103" t="str">
        <f t="shared" ca="1" si="44"/>
        <v>CSFE950C6897D0A40C8D</v>
      </c>
    </row>
    <row r="23" spans="1:52" x14ac:dyDescent="0.25">
      <c r="A23" s="99">
        <f t="shared" si="37"/>
        <v>0.34027777777777773</v>
      </c>
      <c r="B23" s="93" t="s">
        <v>70</v>
      </c>
      <c r="C23" s="100" t="s">
        <v>45</v>
      </c>
      <c r="D23" s="29">
        <v>21002.6260014</v>
      </c>
      <c r="E23" s="93" t="s">
        <v>71</v>
      </c>
      <c r="F23" s="138">
        <f t="shared" si="17"/>
        <v>-21002.6260014</v>
      </c>
      <c r="I23" s="91" t="s">
        <v>87</v>
      </c>
      <c r="J23" s="91" t="str">
        <f t="shared" si="18"/>
        <v>CS</v>
      </c>
      <c r="K23" s="115" t="s">
        <v>83</v>
      </c>
      <c r="L23" s="115" t="s">
        <v>84</v>
      </c>
      <c r="N23" s="90" t="str">
        <f t="shared" ca="1" si="19"/>
        <v>916f1f31-233f-8437-6dd1-8252e34e3e4c-023</v>
      </c>
      <c r="O23" s="90" t="str">
        <f t="shared" si="20"/>
        <v>SGD.CUSTINSTF.CS0000</v>
      </c>
      <c r="P23" s="93" t="str">
        <f t="shared" si="38"/>
        <v>Customer Payment Instruction</v>
      </c>
      <c r="Q23" s="93" t="str">
        <f t="shared" ca="1" si="39"/>
        <v>916f1f31-233f-8437-6dd1-8252e34e3e4c-023</v>
      </c>
      <c r="R23" s="93">
        <f t="shared" si="33"/>
        <v>1</v>
      </c>
      <c r="S23" s="102">
        <f t="shared" ca="1" si="23"/>
        <v>43726</v>
      </c>
      <c r="T23" s="89" t="str">
        <f t="shared" ca="1" si="24"/>
        <v>ext-u3-0810-2e9c6-0023</v>
      </c>
      <c r="U23" s="93" t="str">
        <f t="shared" si="40"/>
        <v>CS</v>
      </c>
      <c r="V23" s="90" t="str">
        <f t="shared" si="45"/>
        <v>PAY</v>
      </c>
      <c r="W23" s="93" t="str">
        <f t="shared" si="46"/>
        <v>SGD</v>
      </c>
      <c r="X23" s="93">
        <f t="shared" si="26"/>
        <v>-21002.6260014</v>
      </c>
      <c r="Y23" s="93" t="str">
        <f t="shared" si="41"/>
        <v>CUSTINST-F</v>
      </c>
      <c r="Z23" s="102" t="s">
        <v>90</v>
      </c>
      <c r="AA23" s="93" t="str">
        <f t="shared" si="0"/>
        <v>[UC3]Customer Payment Instruction [08:10]</v>
      </c>
      <c r="AB23" s="93" t="s">
        <v>86</v>
      </c>
      <c r="AC23" s="90" t="str">
        <f t="shared" ca="1" si="1"/>
        <v>CS916F1F31233F84376D</v>
      </c>
      <c r="AD23" s="91" t="s">
        <v>94</v>
      </c>
      <c r="AE23" s="91" t="s">
        <v>83</v>
      </c>
      <c r="AI23" s="103" t="str">
        <f t="shared" ca="1" si="2"/>
        <v>916f1f31-233f-8437-6dd1-8252e34e3e4c-023</v>
      </c>
      <c r="AJ23" s="104" t="str">
        <f t="shared" si="3"/>
        <v>Customer Payment Instruction</v>
      </c>
      <c r="AK23" s="103" t="str">
        <f t="shared" ca="1" si="4"/>
        <v>916f1f31-233f-8437-6dd1-8252e34e3e4c-023</v>
      </c>
      <c r="AL23" s="104">
        <f t="shared" si="5"/>
        <v>1</v>
      </c>
      <c r="AM23" s="105">
        <f t="shared" ca="1" si="6"/>
        <v>43726</v>
      </c>
      <c r="AN23" s="106" t="str">
        <f t="shared" ca="1" si="7"/>
        <v>ext-u3-0810-2e9c6-0023</v>
      </c>
      <c r="AO23" s="104" t="str">
        <f t="shared" si="8"/>
        <v>CS</v>
      </c>
      <c r="AP23" s="104" t="s">
        <v>78</v>
      </c>
      <c r="AQ23" s="107">
        <f t="shared" si="9"/>
        <v>0</v>
      </c>
      <c r="AR23" s="108" t="str">
        <f t="shared" si="10"/>
        <v>SGD</v>
      </c>
      <c r="AS23" s="109">
        <f t="shared" si="11"/>
        <v>0</v>
      </c>
      <c r="AT23" s="107">
        <f t="shared" si="12"/>
        <v>0</v>
      </c>
      <c r="AU23" s="104"/>
      <c r="AV23" s="104" t="str">
        <f t="shared" si="13"/>
        <v>CUSTINST-F</v>
      </c>
      <c r="AW23" s="105">
        <f t="shared" ca="1" si="42"/>
        <v>43726</v>
      </c>
      <c r="AX23" s="104" t="str">
        <f t="shared" si="43"/>
        <v>[UC3]Customer Payment Instruction [08:10]</v>
      </c>
      <c r="AY23" s="104" t="s">
        <v>86</v>
      </c>
      <c r="AZ23" s="103" t="str">
        <f t="shared" ca="1" si="44"/>
        <v>CS916F1F31233F84376D</v>
      </c>
    </row>
    <row r="24" spans="1:52" hidden="1" x14ac:dyDescent="0.25">
      <c r="A24" s="99">
        <f t="shared" si="37"/>
        <v>0.34027777777777773</v>
      </c>
      <c r="B24" s="91" t="s">
        <v>72</v>
      </c>
      <c r="C24" s="100" t="s">
        <v>45</v>
      </c>
      <c r="D24" s="110">
        <v>28971.599999999999</v>
      </c>
      <c r="E24" s="93" t="s">
        <v>73</v>
      </c>
      <c r="F24" s="91">
        <f t="shared" si="17"/>
        <v>28971.599999999999</v>
      </c>
      <c r="I24" s="91" t="s">
        <v>87</v>
      </c>
      <c r="J24" s="91" t="str">
        <f t="shared" si="18"/>
        <v>CS</v>
      </c>
      <c r="K24" s="115" t="s">
        <v>83</v>
      </c>
      <c r="L24" s="115" t="s">
        <v>85</v>
      </c>
      <c r="N24" s="90" t="str">
        <f t="shared" ca="1" si="19"/>
        <v>b4962019-64e3-6229-446c-2dee50632eed-024</v>
      </c>
      <c r="O24" s="90" t="str">
        <f t="shared" si="20"/>
        <v>SGD.CASHTXF.CS000000</v>
      </c>
      <c r="P24" s="93" t="str">
        <f t="shared" si="38"/>
        <v>Cash Transfer</v>
      </c>
      <c r="Q24" s="93" t="str">
        <f t="shared" ca="1" si="39"/>
        <v>b4962019-64e3-6229-446c-2dee50632eed-024</v>
      </c>
      <c r="R24" s="93">
        <f t="shared" si="33"/>
        <v>1</v>
      </c>
      <c r="S24" s="102">
        <f t="shared" ca="1" si="23"/>
        <v>43726</v>
      </c>
      <c r="T24" s="89" t="str">
        <f t="shared" ca="1" si="24"/>
        <v>ext-u3-0810-2e9c6-0024</v>
      </c>
      <c r="U24" s="93" t="str">
        <f t="shared" si="40"/>
        <v>CS</v>
      </c>
      <c r="V24" s="90" t="str">
        <f t="shared" si="45"/>
        <v>RECEIVE</v>
      </c>
      <c r="W24" s="93" t="str">
        <f t="shared" si="46"/>
        <v>SGD</v>
      </c>
      <c r="X24" s="93">
        <f t="shared" si="26"/>
        <v>28971.599999999999</v>
      </c>
      <c r="Y24" s="93" t="str">
        <f t="shared" si="41"/>
        <v>CASHTX-F</v>
      </c>
      <c r="Z24" s="102" t="s">
        <v>90</v>
      </c>
      <c r="AA24" s="93" t="str">
        <f t="shared" si="0"/>
        <v>[UC3]Cash Transfer                [08:10]</v>
      </c>
      <c r="AB24" s="93" t="s">
        <v>86</v>
      </c>
      <c r="AC24" s="90" t="str">
        <f t="shared" ca="1" si="1"/>
        <v>CSB496201964E3622944</v>
      </c>
      <c r="AD24" s="91" t="s">
        <v>94</v>
      </c>
      <c r="AE24" s="91" t="s">
        <v>83</v>
      </c>
      <c r="AI24" s="103" t="str">
        <f t="shared" ca="1" si="2"/>
        <v>b4962019-64e3-6229-446c-2dee50632eed-024</v>
      </c>
      <c r="AJ24" s="104" t="str">
        <f t="shared" si="3"/>
        <v>Cash Transfer</v>
      </c>
      <c r="AK24" s="103" t="str">
        <f t="shared" ca="1" si="4"/>
        <v>b4962019-64e3-6229-446c-2dee50632eed-024</v>
      </c>
      <c r="AL24" s="104">
        <f t="shared" si="5"/>
        <v>1</v>
      </c>
      <c r="AM24" s="105">
        <f t="shared" ca="1" si="6"/>
        <v>43726</v>
      </c>
      <c r="AN24" s="106" t="str">
        <f t="shared" ca="1" si="7"/>
        <v>ext-u3-0810-2e9c6-0024</v>
      </c>
      <c r="AO24" s="104" t="str">
        <f t="shared" si="8"/>
        <v>CS</v>
      </c>
      <c r="AP24" s="104" t="s">
        <v>78</v>
      </c>
      <c r="AQ24" s="107">
        <f t="shared" si="9"/>
        <v>0</v>
      </c>
      <c r="AR24" s="108" t="str">
        <f t="shared" si="10"/>
        <v>SGD</v>
      </c>
      <c r="AS24" s="109">
        <f t="shared" si="11"/>
        <v>0</v>
      </c>
      <c r="AT24" s="107">
        <f t="shared" si="12"/>
        <v>0</v>
      </c>
      <c r="AU24" s="104"/>
      <c r="AV24" s="104" t="str">
        <f t="shared" si="13"/>
        <v>CASHTX-F</v>
      </c>
      <c r="AW24" s="105">
        <f t="shared" ca="1" si="42"/>
        <v>43726</v>
      </c>
      <c r="AX24" s="104" t="str">
        <f t="shared" si="43"/>
        <v>[UC3]Cash Transfer                [08:10]</v>
      </c>
      <c r="AY24" s="104" t="s">
        <v>86</v>
      </c>
      <c r="AZ24" s="103" t="str">
        <f t="shared" ca="1" si="44"/>
        <v>CSB496201964E3622944</v>
      </c>
    </row>
    <row r="25" spans="1:52" x14ac:dyDescent="0.25">
      <c r="A25" s="99">
        <f t="shared" si="37"/>
        <v>0.38194444444444442</v>
      </c>
      <c r="B25" s="93" t="s">
        <v>70</v>
      </c>
      <c r="C25" s="100" t="s">
        <v>45</v>
      </c>
      <c r="D25" s="113">
        <v>985.84242899999992</v>
      </c>
      <c r="E25" s="93" t="s">
        <v>71</v>
      </c>
      <c r="F25" s="138">
        <f t="shared" si="17"/>
        <v>-985.84242899999992</v>
      </c>
      <c r="I25" s="91" t="s">
        <v>87</v>
      </c>
      <c r="J25" s="91" t="str">
        <f t="shared" si="18"/>
        <v>CS</v>
      </c>
      <c r="K25" s="115" t="s">
        <v>83</v>
      </c>
      <c r="L25" s="115" t="s">
        <v>84</v>
      </c>
      <c r="N25" s="90" t="str">
        <f t="shared" ca="1" si="19"/>
        <v>7a7480ba-2522-827f-419f-70e2beb469b6-025</v>
      </c>
      <c r="O25" s="90" t="str">
        <f t="shared" si="20"/>
        <v>SGD.CUSTINSTF.CS0000</v>
      </c>
      <c r="P25" s="93" t="str">
        <f t="shared" si="38"/>
        <v>Customer Payment Instruction</v>
      </c>
      <c r="Q25" s="93" t="str">
        <f t="shared" ca="1" si="39"/>
        <v>7a7480ba-2522-827f-419f-70e2beb469b6-025</v>
      </c>
      <c r="R25" s="93">
        <f t="shared" si="33"/>
        <v>1</v>
      </c>
      <c r="S25" s="102">
        <f t="shared" ca="1" si="23"/>
        <v>43726</v>
      </c>
      <c r="T25" s="89" t="str">
        <f t="shared" ca="1" si="24"/>
        <v>ext-u3-0910-2e9c6-0025</v>
      </c>
      <c r="U25" s="93" t="str">
        <f t="shared" si="40"/>
        <v>CS</v>
      </c>
      <c r="V25" s="90" t="str">
        <f t="shared" si="45"/>
        <v>PAY</v>
      </c>
      <c r="W25" s="93" t="str">
        <f t="shared" si="46"/>
        <v>SGD</v>
      </c>
      <c r="X25" s="93">
        <f t="shared" si="26"/>
        <v>-985.84242899999992</v>
      </c>
      <c r="Y25" s="93" t="str">
        <f t="shared" si="41"/>
        <v>CUSTINST-F</v>
      </c>
      <c r="Z25" s="102" t="s">
        <v>90</v>
      </c>
      <c r="AA25" s="93" t="str">
        <f t="shared" si="0"/>
        <v>[UC3]Customer Payment Instruction [09:10]</v>
      </c>
      <c r="AB25" s="93" t="s">
        <v>86</v>
      </c>
      <c r="AC25" s="90" t="str">
        <f t="shared" ca="1" si="1"/>
        <v>CS7A7480BA2522827F41</v>
      </c>
      <c r="AD25" s="91" t="s">
        <v>94</v>
      </c>
      <c r="AE25" s="91" t="s">
        <v>83</v>
      </c>
      <c r="AI25" s="103" t="str">
        <f t="shared" ca="1" si="2"/>
        <v>7a7480ba-2522-827f-419f-70e2beb469b6-025</v>
      </c>
      <c r="AJ25" s="104" t="str">
        <f t="shared" si="3"/>
        <v>Customer Payment Instruction</v>
      </c>
      <c r="AK25" s="103" t="str">
        <f t="shared" ca="1" si="4"/>
        <v>7a7480ba-2522-827f-419f-70e2beb469b6-025</v>
      </c>
      <c r="AL25" s="104">
        <f t="shared" si="5"/>
        <v>1</v>
      </c>
      <c r="AM25" s="105">
        <f t="shared" ca="1" si="6"/>
        <v>43726</v>
      </c>
      <c r="AN25" s="106" t="str">
        <f t="shared" ca="1" si="7"/>
        <v>ext-u3-0910-2e9c6-0025</v>
      </c>
      <c r="AO25" s="104" t="str">
        <f t="shared" si="8"/>
        <v>CS</v>
      </c>
      <c r="AP25" s="104" t="s">
        <v>78</v>
      </c>
      <c r="AQ25" s="107">
        <f t="shared" si="9"/>
        <v>0</v>
      </c>
      <c r="AR25" s="108" t="str">
        <f t="shared" si="10"/>
        <v>SGD</v>
      </c>
      <c r="AS25" s="109">
        <f t="shared" si="11"/>
        <v>0</v>
      </c>
      <c r="AT25" s="107">
        <f t="shared" si="12"/>
        <v>0</v>
      </c>
      <c r="AU25" s="104"/>
      <c r="AV25" s="104" t="str">
        <f t="shared" si="13"/>
        <v>CUSTINST-F</v>
      </c>
      <c r="AW25" s="105">
        <f t="shared" ca="1" si="42"/>
        <v>43726</v>
      </c>
      <c r="AX25" s="104" t="str">
        <f t="shared" si="43"/>
        <v>[UC3]Customer Payment Instruction [09:10]</v>
      </c>
      <c r="AY25" s="104" t="s">
        <v>86</v>
      </c>
      <c r="AZ25" s="103" t="str">
        <f t="shared" ca="1" si="44"/>
        <v>CS7A7480BA2522827F41</v>
      </c>
    </row>
    <row r="26" spans="1:52" x14ac:dyDescent="0.25">
      <c r="A26" s="99">
        <f t="shared" si="37"/>
        <v>0.38194444444444442</v>
      </c>
      <c r="B26" s="93" t="s">
        <v>70</v>
      </c>
      <c r="C26" s="100" t="s">
        <v>45</v>
      </c>
      <c r="D26" s="113">
        <v>137.86617999999999</v>
      </c>
      <c r="E26" s="93" t="s">
        <v>71</v>
      </c>
      <c r="F26" s="138">
        <f t="shared" si="17"/>
        <v>-137.86617999999999</v>
      </c>
      <c r="I26" s="91" t="s">
        <v>87</v>
      </c>
      <c r="J26" s="91" t="str">
        <f t="shared" si="18"/>
        <v>CS</v>
      </c>
      <c r="K26" s="115" t="s">
        <v>83</v>
      </c>
      <c r="L26" s="115" t="s">
        <v>84</v>
      </c>
      <c r="N26" s="90" t="str">
        <f t="shared" ca="1" si="19"/>
        <v>5047a46c-1e08-8ec2-6545-3f931a96290c-026</v>
      </c>
      <c r="O26" s="90" t="str">
        <f t="shared" si="20"/>
        <v>SGD.CUSTINSTF.CS0000</v>
      </c>
      <c r="P26" s="93" t="str">
        <f t="shared" si="38"/>
        <v>Customer Payment Instruction</v>
      </c>
      <c r="Q26" s="93" t="str">
        <f t="shared" ca="1" si="39"/>
        <v>5047a46c-1e08-8ec2-6545-3f931a96290c-026</v>
      </c>
      <c r="R26" s="93">
        <f t="shared" si="33"/>
        <v>1</v>
      </c>
      <c r="S26" s="102">
        <f t="shared" ca="1" si="23"/>
        <v>43726</v>
      </c>
      <c r="T26" s="89" t="str">
        <f t="shared" ca="1" si="24"/>
        <v>ext-u3-0910-2e9c6-0026</v>
      </c>
      <c r="U26" s="93" t="str">
        <f t="shared" si="40"/>
        <v>CS</v>
      </c>
      <c r="V26" s="90" t="str">
        <f t="shared" si="45"/>
        <v>PAY</v>
      </c>
      <c r="W26" s="93" t="str">
        <f t="shared" si="46"/>
        <v>SGD</v>
      </c>
      <c r="X26" s="93">
        <f t="shared" si="26"/>
        <v>-137.86617999999999</v>
      </c>
      <c r="Y26" s="93" t="str">
        <f t="shared" si="41"/>
        <v>CUSTINST-F</v>
      </c>
      <c r="Z26" s="102" t="s">
        <v>90</v>
      </c>
      <c r="AA26" s="93" t="str">
        <f t="shared" si="0"/>
        <v>[UC3]Customer Payment Instruction [09:10]</v>
      </c>
      <c r="AB26" s="93" t="s">
        <v>86</v>
      </c>
      <c r="AC26" s="90" t="str">
        <f t="shared" ca="1" si="1"/>
        <v>CS5047A46C1E088EC265</v>
      </c>
      <c r="AD26" s="91" t="s">
        <v>94</v>
      </c>
      <c r="AE26" s="91" t="s">
        <v>83</v>
      </c>
      <c r="AI26" s="103" t="str">
        <f t="shared" ca="1" si="2"/>
        <v>5047a46c-1e08-8ec2-6545-3f931a96290c-026</v>
      </c>
      <c r="AJ26" s="104" t="str">
        <f t="shared" si="3"/>
        <v>Customer Payment Instruction</v>
      </c>
      <c r="AK26" s="103" t="str">
        <f t="shared" ca="1" si="4"/>
        <v>5047a46c-1e08-8ec2-6545-3f931a96290c-026</v>
      </c>
      <c r="AL26" s="104">
        <f t="shared" si="5"/>
        <v>1</v>
      </c>
      <c r="AM26" s="105">
        <f t="shared" ca="1" si="6"/>
        <v>43726</v>
      </c>
      <c r="AN26" s="106" t="str">
        <f t="shared" ca="1" si="7"/>
        <v>ext-u3-0910-2e9c6-0026</v>
      </c>
      <c r="AO26" s="104" t="str">
        <f t="shared" si="8"/>
        <v>CS</v>
      </c>
      <c r="AP26" s="104" t="s">
        <v>78</v>
      </c>
      <c r="AQ26" s="107">
        <f t="shared" si="9"/>
        <v>0</v>
      </c>
      <c r="AR26" s="108" t="str">
        <f t="shared" si="10"/>
        <v>SGD</v>
      </c>
      <c r="AS26" s="109">
        <f t="shared" si="11"/>
        <v>0</v>
      </c>
      <c r="AT26" s="107">
        <f t="shared" si="12"/>
        <v>0</v>
      </c>
      <c r="AU26" s="104"/>
      <c r="AV26" s="104" t="str">
        <f t="shared" si="13"/>
        <v>CUSTINST-F</v>
      </c>
      <c r="AW26" s="105">
        <f t="shared" ca="1" si="42"/>
        <v>43726</v>
      </c>
      <c r="AX26" s="104" t="str">
        <f t="shared" si="43"/>
        <v>[UC3]Customer Payment Instruction [09:10]</v>
      </c>
      <c r="AY26" s="104" t="s">
        <v>86</v>
      </c>
      <c r="AZ26" s="103" t="str">
        <f t="shared" ca="1" si="44"/>
        <v>CS5047A46C1E088EC265</v>
      </c>
    </row>
    <row r="27" spans="1:52" x14ac:dyDescent="0.25">
      <c r="A27" s="99">
        <f t="shared" si="37"/>
        <v>0.38194444444444442</v>
      </c>
      <c r="B27" s="93" t="s">
        <v>70</v>
      </c>
      <c r="C27" s="100" t="s">
        <v>45</v>
      </c>
      <c r="D27" s="113">
        <v>27570.46</v>
      </c>
      <c r="E27" s="93" t="s">
        <v>71</v>
      </c>
      <c r="F27" s="138">
        <f t="shared" si="17"/>
        <v>-27570.46</v>
      </c>
      <c r="I27" s="91" t="s">
        <v>87</v>
      </c>
      <c r="J27" s="91" t="str">
        <f t="shared" si="18"/>
        <v>CS</v>
      </c>
      <c r="K27" s="115" t="s">
        <v>83</v>
      </c>
      <c r="L27" s="115" t="s">
        <v>84</v>
      </c>
      <c r="N27" s="90" t="str">
        <f t="shared" ca="1" si="19"/>
        <v>bab9f6c7-7a43-4e06-0521-7a091fe38568-027</v>
      </c>
      <c r="O27" s="90" t="str">
        <f t="shared" si="20"/>
        <v>SGD.CUSTINSTF.CS0000</v>
      </c>
      <c r="P27" s="93" t="str">
        <f t="shared" si="38"/>
        <v>Customer Payment Instruction</v>
      </c>
      <c r="Q27" s="93" t="str">
        <f t="shared" ca="1" si="39"/>
        <v>bab9f6c7-7a43-4e06-0521-7a091fe38568-027</v>
      </c>
      <c r="R27" s="93">
        <f t="shared" si="33"/>
        <v>1</v>
      </c>
      <c r="S27" s="102">
        <f t="shared" ca="1" si="23"/>
        <v>43726</v>
      </c>
      <c r="T27" s="89" t="str">
        <f t="shared" ca="1" si="24"/>
        <v>ext-u3-0910-2e9c6-0027</v>
      </c>
      <c r="U27" s="93" t="str">
        <f t="shared" si="40"/>
        <v>CS</v>
      </c>
      <c r="V27" s="90" t="str">
        <f t="shared" si="45"/>
        <v>PAY</v>
      </c>
      <c r="W27" s="93" t="str">
        <f t="shared" si="46"/>
        <v>SGD</v>
      </c>
      <c r="X27" s="93">
        <f t="shared" si="26"/>
        <v>-27570.46</v>
      </c>
      <c r="Y27" s="93" t="str">
        <f t="shared" si="41"/>
        <v>CUSTINST-F</v>
      </c>
      <c r="Z27" s="102" t="s">
        <v>90</v>
      </c>
      <c r="AA27" s="93" t="str">
        <f t="shared" si="0"/>
        <v>[UC3]Customer Payment Instruction [09:10]</v>
      </c>
      <c r="AB27" s="93" t="s">
        <v>86</v>
      </c>
      <c r="AC27" s="90" t="str">
        <f t="shared" ca="1" si="1"/>
        <v>CSBAB9F6C77A434E0605</v>
      </c>
      <c r="AD27" s="91" t="s">
        <v>94</v>
      </c>
      <c r="AE27" s="91" t="s">
        <v>83</v>
      </c>
      <c r="AI27" s="103" t="str">
        <f t="shared" ca="1" si="2"/>
        <v>bab9f6c7-7a43-4e06-0521-7a091fe38568-027</v>
      </c>
      <c r="AJ27" s="104" t="str">
        <f t="shared" si="3"/>
        <v>Customer Payment Instruction</v>
      </c>
      <c r="AK27" s="103" t="str">
        <f t="shared" ca="1" si="4"/>
        <v>bab9f6c7-7a43-4e06-0521-7a091fe38568-027</v>
      </c>
      <c r="AL27" s="104">
        <f t="shared" si="5"/>
        <v>1</v>
      </c>
      <c r="AM27" s="105">
        <f t="shared" ca="1" si="6"/>
        <v>43726</v>
      </c>
      <c r="AN27" s="106" t="str">
        <f t="shared" ca="1" si="7"/>
        <v>ext-u3-0910-2e9c6-0027</v>
      </c>
      <c r="AO27" s="104" t="str">
        <f t="shared" si="8"/>
        <v>CS</v>
      </c>
      <c r="AP27" s="104" t="s">
        <v>78</v>
      </c>
      <c r="AQ27" s="107">
        <f t="shared" si="9"/>
        <v>0</v>
      </c>
      <c r="AR27" s="108" t="str">
        <f t="shared" si="10"/>
        <v>SGD</v>
      </c>
      <c r="AS27" s="109">
        <f t="shared" si="11"/>
        <v>0</v>
      </c>
      <c r="AT27" s="107">
        <f t="shared" si="12"/>
        <v>0</v>
      </c>
      <c r="AU27" s="104"/>
      <c r="AV27" s="104" t="str">
        <f t="shared" si="13"/>
        <v>CUSTINST-F</v>
      </c>
      <c r="AW27" s="105">
        <f t="shared" ca="1" si="42"/>
        <v>43726</v>
      </c>
      <c r="AX27" s="104" t="str">
        <f t="shared" si="43"/>
        <v>[UC3]Customer Payment Instruction [09:10]</v>
      </c>
      <c r="AY27" s="104" t="s">
        <v>86</v>
      </c>
      <c r="AZ27" s="103" t="str">
        <f t="shared" ca="1" si="44"/>
        <v>CSBAB9F6C77A434E0605</v>
      </c>
    </row>
    <row r="28" spans="1:52" x14ac:dyDescent="0.25">
      <c r="A28" s="99">
        <f t="shared" si="37"/>
        <v>0.38194444444444442</v>
      </c>
      <c r="B28" s="93" t="s">
        <v>70</v>
      </c>
      <c r="C28" s="100" t="s">
        <v>45</v>
      </c>
      <c r="D28" s="113">
        <v>2067.5762999999997</v>
      </c>
      <c r="E28" s="93" t="s">
        <v>71</v>
      </c>
      <c r="F28" s="138">
        <f t="shared" si="17"/>
        <v>-2067.5762999999997</v>
      </c>
      <c r="I28" s="91" t="s">
        <v>87</v>
      </c>
      <c r="J28" s="91" t="str">
        <f t="shared" si="18"/>
        <v>CS</v>
      </c>
      <c r="K28" s="115" t="s">
        <v>83</v>
      </c>
      <c r="L28" s="115" t="s">
        <v>84</v>
      </c>
      <c r="N28" s="90" t="str">
        <f t="shared" ca="1" si="19"/>
        <v>928a932a-3468-1aaa-0214-7e310b3c00ab-028</v>
      </c>
      <c r="O28" s="90" t="str">
        <f t="shared" si="20"/>
        <v>SGD.CUSTINSTF.CS0000</v>
      </c>
      <c r="P28" s="93" t="str">
        <f t="shared" si="38"/>
        <v>Customer Payment Instruction</v>
      </c>
      <c r="Q28" s="93" t="str">
        <f t="shared" ca="1" si="39"/>
        <v>928a932a-3468-1aaa-0214-7e310b3c00ab-028</v>
      </c>
      <c r="R28" s="93">
        <f t="shared" si="33"/>
        <v>1</v>
      </c>
      <c r="S28" s="102">
        <f t="shared" ca="1" si="23"/>
        <v>43726</v>
      </c>
      <c r="T28" s="89" t="str">
        <f t="shared" ca="1" si="24"/>
        <v>ext-u3-0910-2e9c6-0028</v>
      </c>
      <c r="U28" s="93" t="str">
        <f t="shared" si="40"/>
        <v>CS</v>
      </c>
      <c r="V28" s="90" t="str">
        <f t="shared" si="45"/>
        <v>PAY</v>
      </c>
      <c r="W28" s="93" t="str">
        <f t="shared" si="46"/>
        <v>SGD</v>
      </c>
      <c r="X28" s="93">
        <f t="shared" si="26"/>
        <v>-2067.5762999999997</v>
      </c>
      <c r="Y28" s="93" t="str">
        <f t="shared" si="41"/>
        <v>CUSTINST-F</v>
      </c>
      <c r="Z28" s="102" t="s">
        <v>90</v>
      </c>
      <c r="AA28" s="93" t="str">
        <f t="shared" si="0"/>
        <v>[UC3]Customer Payment Instruction [09:10]</v>
      </c>
      <c r="AB28" s="93" t="s">
        <v>86</v>
      </c>
      <c r="AC28" s="90" t="str">
        <f t="shared" ca="1" si="1"/>
        <v>CS928A932A34681AAA02</v>
      </c>
      <c r="AD28" s="91" t="s">
        <v>94</v>
      </c>
      <c r="AE28" s="91" t="s">
        <v>83</v>
      </c>
      <c r="AI28" s="103" t="str">
        <f t="shared" ca="1" si="2"/>
        <v>928a932a-3468-1aaa-0214-7e310b3c00ab-028</v>
      </c>
      <c r="AJ28" s="104" t="str">
        <f t="shared" si="3"/>
        <v>Customer Payment Instruction</v>
      </c>
      <c r="AK28" s="103" t="str">
        <f t="shared" ca="1" si="4"/>
        <v>928a932a-3468-1aaa-0214-7e310b3c00ab-028</v>
      </c>
      <c r="AL28" s="104">
        <f t="shared" si="5"/>
        <v>1</v>
      </c>
      <c r="AM28" s="105">
        <f t="shared" ca="1" si="6"/>
        <v>43726</v>
      </c>
      <c r="AN28" s="106" t="str">
        <f t="shared" ca="1" si="7"/>
        <v>ext-u3-0910-2e9c6-0028</v>
      </c>
      <c r="AO28" s="104" t="str">
        <f t="shared" si="8"/>
        <v>CS</v>
      </c>
      <c r="AP28" s="104" t="s">
        <v>78</v>
      </c>
      <c r="AQ28" s="107">
        <f t="shared" si="9"/>
        <v>0</v>
      </c>
      <c r="AR28" s="108" t="str">
        <f t="shared" si="10"/>
        <v>SGD</v>
      </c>
      <c r="AS28" s="109">
        <f t="shared" si="11"/>
        <v>0</v>
      </c>
      <c r="AT28" s="107">
        <f t="shared" si="12"/>
        <v>0</v>
      </c>
      <c r="AU28" s="104"/>
      <c r="AV28" s="104" t="str">
        <f t="shared" si="13"/>
        <v>CUSTINST-F</v>
      </c>
      <c r="AW28" s="105">
        <f t="shared" ca="1" si="42"/>
        <v>43726</v>
      </c>
      <c r="AX28" s="104" t="str">
        <f t="shared" si="43"/>
        <v>[UC3]Customer Payment Instruction [09:10]</v>
      </c>
      <c r="AY28" s="104" t="s">
        <v>86</v>
      </c>
      <c r="AZ28" s="103" t="str">
        <f t="shared" ca="1" si="44"/>
        <v>CS928A932A34681AAA02</v>
      </c>
    </row>
    <row r="29" spans="1:52" x14ac:dyDescent="0.25">
      <c r="A29" s="99">
        <f t="shared" si="37"/>
        <v>0.38194444444444442</v>
      </c>
      <c r="B29" s="93" t="s">
        <v>70</v>
      </c>
      <c r="C29" s="100" t="s">
        <v>45</v>
      </c>
      <c r="D29" s="113">
        <v>1309.33313</v>
      </c>
      <c r="E29" s="93" t="s">
        <v>71</v>
      </c>
      <c r="F29" s="138">
        <f t="shared" si="17"/>
        <v>-1309.33313</v>
      </c>
      <c r="I29" s="91" t="s">
        <v>87</v>
      </c>
      <c r="J29" s="91" t="str">
        <f t="shared" si="18"/>
        <v>CS</v>
      </c>
      <c r="K29" s="115" t="s">
        <v>83</v>
      </c>
      <c r="L29" s="115" t="s">
        <v>84</v>
      </c>
      <c r="N29" s="90" t="str">
        <f t="shared" ca="1" si="19"/>
        <v>2edae39a-7bef-2e25-7baa-ec327295a7b9-029</v>
      </c>
      <c r="O29" s="90" t="str">
        <f t="shared" si="20"/>
        <v>SGD.CUSTINSTF.CS0000</v>
      </c>
      <c r="P29" s="93" t="str">
        <f t="shared" si="38"/>
        <v>Customer Payment Instruction</v>
      </c>
      <c r="Q29" s="93" t="str">
        <f t="shared" ca="1" si="39"/>
        <v>2edae39a-7bef-2e25-7baa-ec327295a7b9-029</v>
      </c>
      <c r="R29" s="93">
        <f t="shared" si="33"/>
        <v>1</v>
      </c>
      <c r="S29" s="102">
        <f t="shared" ca="1" si="23"/>
        <v>43726</v>
      </c>
      <c r="T29" s="89" t="str">
        <f t="shared" ca="1" si="24"/>
        <v>ext-u3-0910-2e9c6-0029</v>
      </c>
      <c r="U29" s="93" t="str">
        <f t="shared" si="40"/>
        <v>CS</v>
      </c>
      <c r="V29" s="90" t="str">
        <f t="shared" si="45"/>
        <v>PAY</v>
      </c>
      <c r="W29" s="93" t="str">
        <f t="shared" si="46"/>
        <v>SGD</v>
      </c>
      <c r="X29" s="93">
        <f t="shared" si="26"/>
        <v>-1309.33313</v>
      </c>
      <c r="Y29" s="93" t="str">
        <f t="shared" si="41"/>
        <v>CUSTINST-F</v>
      </c>
      <c r="Z29" s="102" t="s">
        <v>90</v>
      </c>
      <c r="AA29" s="93" t="str">
        <f t="shared" si="0"/>
        <v>[UC3]Customer Payment Instruction [09:10]</v>
      </c>
      <c r="AB29" s="93" t="s">
        <v>86</v>
      </c>
      <c r="AC29" s="90" t="str">
        <f t="shared" ca="1" si="1"/>
        <v>CS2EDAE39A7BEF2E257B</v>
      </c>
      <c r="AD29" s="91" t="s">
        <v>94</v>
      </c>
      <c r="AE29" s="91" t="s">
        <v>83</v>
      </c>
      <c r="AI29" s="103" t="str">
        <f t="shared" ca="1" si="2"/>
        <v>2edae39a-7bef-2e25-7baa-ec327295a7b9-029</v>
      </c>
      <c r="AJ29" s="104" t="str">
        <f t="shared" si="3"/>
        <v>Customer Payment Instruction</v>
      </c>
      <c r="AK29" s="103" t="str">
        <f t="shared" ca="1" si="4"/>
        <v>2edae39a-7bef-2e25-7baa-ec327295a7b9-029</v>
      </c>
      <c r="AL29" s="104">
        <f t="shared" si="5"/>
        <v>1</v>
      </c>
      <c r="AM29" s="105">
        <f t="shared" ca="1" si="6"/>
        <v>43726</v>
      </c>
      <c r="AN29" s="106" t="str">
        <f t="shared" ca="1" si="7"/>
        <v>ext-u3-0910-2e9c6-0029</v>
      </c>
      <c r="AO29" s="104" t="str">
        <f t="shared" si="8"/>
        <v>CS</v>
      </c>
      <c r="AP29" s="104" t="s">
        <v>78</v>
      </c>
      <c r="AQ29" s="107">
        <f t="shared" si="9"/>
        <v>0</v>
      </c>
      <c r="AR29" s="108" t="str">
        <f t="shared" si="10"/>
        <v>SGD</v>
      </c>
      <c r="AS29" s="109">
        <f t="shared" si="11"/>
        <v>0</v>
      </c>
      <c r="AT29" s="107">
        <f t="shared" si="12"/>
        <v>0</v>
      </c>
      <c r="AU29" s="104"/>
      <c r="AV29" s="104" t="str">
        <f t="shared" si="13"/>
        <v>CUSTINST-F</v>
      </c>
      <c r="AW29" s="105">
        <f t="shared" ca="1" si="42"/>
        <v>43726</v>
      </c>
      <c r="AX29" s="104" t="str">
        <f t="shared" si="43"/>
        <v>[UC3]Customer Payment Instruction [09:10]</v>
      </c>
      <c r="AY29" s="104" t="s">
        <v>86</v>
      </c>
      <c r="AZ29" s="103" t="str">
        <f t="shared" ca="1" si="44"/>
        <v>CS2EDAE39A7BEF2E257B</v>
      </c>
    </row>
    <row r="30" spans="1:52" x14ac:dyDescent="0.25">
      <c r="A30" s="99">
        <f t="shared" si="37"/>
        <v>0.38194444444444442</v>
      </c>
      <c r="B30" s="93" t="s">
        <v>70</v>
      </c>
      <c r="C30" s="100" t="s">
        <v>45</v>
      </c>
      <c r="D30" s="113">
        <v>1034.9580566</v>
      </c>
      <c r="E30" s="93" t="s">
        <v>71</v>
      </c>
      <c r="F30" s="138">
        <f t="shared" si="17"/>
        <v>-1034.9580566</v>
      </c>
      <c r="I30" s="91" t="s">
        <v>87</v>
      </c>
      <c r="J30" s="91" t="str">
        <f t="shared" si="18"/>
        <v>CS</v>
      </c>
      <c r="K30" s="115" t="s">
        <v>83</v>
      </c>
      <c r="L30" s="115" t="s">
        <v>84</v>
      </c>
      <c r="N30" s="90" t="str">
        <f t="shared" ca="1" si="19"/>
        <v>b86b487e-3789-3df8-2ab5-b01aad425128-030</v>
      </c>
      <c r="O30" s="90" t="str">
        <f t="shared" si="20"/>
        <v>SGD.CUSTINSTF.CS0000</v>
      </c>
      <c r="P30" s="93" t="str">
        <f t="shared" si="38"/>
        <v>Customer Payment Instruction</v>
      </c>
      <c r="Q30" s="93" t="str">
        <f t="shared" ca="1" si="39"/>
        <v>b86b487e-3789-3df8-2ab5-b01aad425128-030</v>
      </c>
      <c r="R30" s="93">
        <f t="shared" si="33"/>
        <v>1</v>
      </c>
      <c r="S30" s="102">
        <f t="shared" ca="1" si="23"/>
        <v>43726</v>
      </c>
      <c r="T30" s="89" t="str">
        <f t="shared" ca="1" si="24"/>
        <v>ext-u3-0910-2e9c6-0030</v>
      </c>
      <c r="U30" s="93" t="str">
        <f t="shared" si="40"/>
        <v>CS</v>
      </c>
      <c r="V30" s="90" t="str">
        <f t="shared" si="45"/>
        <v>PAY</v>
      </c>
      <c r="W30" s="93" t="str">
        <f t="shared" si="46"/>
        <v>SGD</v>
      </c>
      <c r="X30" s="93">
        <f t="shared" si="26"/>
        <v>-1034.9580566</v>
      </c>
      <c r="Y30" s="93" t="str">
        <f t="shared" si="41"/>
        <v>CUSTINST-F</v>
      </c>
      <c r="Z30" s="102" t="s">
        <v>90</v>
      </c>
      <c r="AA30" s="93" t="str">
        <f t="shared" si="0"/>
        <v>[UC3]Customer Payment Instruction [09:10]</v>
      </c>
      <c r="AB30" s="93" t="s">
        <v>86</v>
      </c>
      <c r="AC30" s="90" t="str">
        <f t="shared" ca="1" si="1"/>
        <v>CSB86B487E37893DF82A</v>
      </c>
      <c r="AD30" s="91" t="s">
        <v>94</v>
      </c>
      <c r="AE30" s="91" t="s">
        <v>83</v>
      </c>
      <c r="AI30" s="103" t="str">
        <f t="shared" ca="1" si="2"/>
        <v>b86b487e-3789-3df8-2ab5-b01aad425128-030</v>
      </c>
      <c r="AJ30" s="104" t="str">
        <f t="shared" si="3"/>
        <v>Customer Payment Instruction</v>
      </c>
      <c r="AK30" s="103" t="str">
        <f t="shared" ca="1" si="4"/>
        <v>b86b487e-3789-3df8-2ab5-b01aad425128-030</v>
      </c>
      <c r="AL30" s="104">
        <f t="shared" si="5"/>
        <v>1</v>
      </c>
      <c r="AM30" s="105">
        <f t="shared" ca="1" si="6"/>
        <v>43726</v>
      </c>
      <c r="AN30" s="106" t="str">
        <f t="shared" ca="1" si="7"/>
        <v>ext-u3-0910-2e9c6-0030</v>
      </c>
      <c r="AO30" s="104" t="str">
        <f t="shared" si="8"/>
        <v>CS</v>
      </c>
      <c r="AP30" s="104" t="s">
        <v>78</v>
      </c>
      <c r="AQ30" s="107">
        <f t="shared" si="9"/>
        <v>0</v>
      </c>
      <c r="AR30" s="108" t="str">
        <f t="shared" si="10"/>
        <v>SGD</v>
      </c>
      <c r="AS30" s="109">
        <f t="shared" si="11"/>
        <v>0</v>
      </c>
      <c r="AT30" s="107">
        <f t="shared" si="12"/>
        <v>0</v>
      </c>
      <c r="AU30" s="104"/>
      <c r="AV30" s="104" t="str">
        <f t="shared" si="13"/>
        <v>CUSTINST-F</v>
      </c>
      <c r="AW30" s="105">
        <f t="shared" ca="1" si="42"/>
        <v>43726</v>
      </c>
      <c r="AX30" s="104" t="str">
        <f t="shared" si="43"/>
        <v>[UC3]Customer Payment Instruction [09:10]</v>
      </c>
      <c r="AY30" s="104" t="s">
        <v>86</v>
      </c>
      <c r="AZ30" s="103" t="str">
        <f t="shared" ca="1" si="44"/>
        <v>CSB86B487E37893DF82A</v>
      </c>
    </row>
    <row r="31" spans="1:52" x14ac:dyDescent="0.25">
      <c r="A31" s="99">
        <f t="shared" si="37"/>
        <v>0.38194444444444442</v>
      </c>
      <c r="B31" s="93" t="s">
        <v>70</v>
      </c>
      <c r="C31" s="100" t="s">
        <v>45</v>
      </c>
      <c r="D31" s="113">
        <v>4481.1512855999999</v>
      </c>
      <c r="E31" s="93" t="s">
        <v>71</v>
      </c>
      <c r="F31" s="138">
        <f t="shared" si="17"/>
        <v>-4481.1512855999999</v>
      </c>
      <c r="I31" s="91" t="s">
        <v>87</v>
      </c>
      <c r="J31" s="91" t="str">
        <f t="shared" si="18"/>
        <v>CS</v>
      </c>
      <c r="K31" s="115" t="s">
        <v>83</v>
      </c>
      <c r="L31" s="115" t="s">
        <v>84</v>
      </c>
      <c r="N31" s="90" t="str">
        <f t="shared" ca="1" si="19"/>
        <v>534f1ef0-6558-14b4-1ca2-2792e3f729b8-031</v>
      </c>
      <c r="O31" s="90" t="str">
        <f t="shared" si="20"/>
        <v>SGD.CUSTINSTF.CS0000</v>
      </c>
      <c r="P31" s="93" t="str">
        <f t="shared" si="38"/>
        <v>Customer Payment Instruction</v>
      </c>
      <c r="Q31" s="93" t="str">
        <f t="shared" ca="1" si="39"/>
        <v>534f1ef0-6558-14b4-1ca2-2792e3f729b8-031</v>
      </c>
      <c r="R31" s="93">
        <f t="shared" si="33"/>
        <v>1</v>
      </c>
      <c r="S31" s="102">
        <f t="shared" ca="1" si="23"/>
        <v>43726</v>
      </c>
      <c r="T31" s="89" t="str">
        <f t="shared" ca="1" si="24"/>
        <v>ext-u3-0910-2e9c6-0031</v>
      </c>
      <c r="U31" s="93" t="str">
        <f t="shared" si="40"/>
        <v>CS</v>
      </c>
      <c r="V31" s="90" t="str">
        <f t="shared" si="45"/>
        <v>PAY</v>
      </c>
      <c r="W31" s="93" t="str">
        <f t="shared" si="46"/>
        <v>SGD</v>
      </c>
      <c r="X31" s="93">
        <f t="shared" si="26"/>
        <v>-4481.1512855999999</v>
      </c>
      <c r="Y31" s="93" t="str">
        <f t="shared" si="41"/>
        <v>CUSTINST-F</v>
      </c>
      <c r="Z31" s="102" t="s">
        <v>90</v>
      </c>
      <c r="AA31" s="93" t="str">
        <f t="shared" si="0"/>
        <v>[UC3]Customer Payment Instruction [09:10]</v>
      </c>
      <c r="AB31" s="93" t="s">
        <v>86</v>
      </c>
      <c r="AC31" s="90" t="str">
        <f t="shared" ca="1" si="1"/>
        <v>CS534F1EF0655814B41C</v>
      </c>
      <c r="AD31" s="91" t="s">
        <v>94</v>
      </c>
      <c r="AE31" s="91" t="s">
        <v>83</v>
      </c>
      <c r="AI31" s="103" t="str">
        <f t="shared" ca="1" si="2"/>
        <v>534f1ef0-6558-14b4-1ca2-2792e3f729b8-031</v>
      </c>
      <c r="AJ31" s="104" t="str">
        <f t="shared" si="3"/>
        <v>Customer Payment Instruction</v>
      </c>
      <c r="AK31" s="103" t="str">
        <f t="shared" ca="1" si="4"/>
        <v>534f1ef0-6558-14b4-1ca2-2792e3f729b8-031</v>
      </c>
      <c r="AL31" s="104">
        <f t="shared" si="5"/>
        <v>1</v>
      </c>
      <c r="AM31" s="105">
        <f t="shared" ca="1" si="6"/>
        <v>43726</v>
      </c>
      <c r="AN31" s="106" t="str">
        <f t="shared" ca="1" si="7"/>
        <v>ext-u3-0910-2e9c6-0031</v>
      </c>
      <c r="AO31" s="104" t="str">
        <f t="shared" si="8"/>
        <v>CS</v>
      </c>
      <c r="AP31" s="104" t="s">
        <v>78</v>
      </c>
      <c r="AQ31" s="107">
        <f t="shared" si="9"/>
        <v>0</v>
      </c>
      <c r="AR31" s="108" t="str">
        <f t="shared" si="10"/>
        <v>SGD</v>
      </c>
      <c r="AS31" s="109">
        <f t="shared" si="11"/>
        <v>0</v>
      </c>
      <c r="AT31" s="107">
        <f t="shared" si="12"/>
        <v>0</v>
      </c>
      <c r="AU31" s="104"/>
      <c r="AV31" s="104" t="str">
        <f t="shared" si="13"/>
        <v>CUSTINST-F</v>
      </c>
      <c r="AW31" s="105">
        <f t="shared" ca="1" si="42"/>
        <v>43726</v>
      </c>
      <c r="AX31" s="104" t="str">
        <f t="shared" si="43"/>
        <v>[UC3]Customer Payment Instruction [09:10]</v>
      </c>
      <c r="AY31" s="104" t="s">
        <v>86</v>
      </c>
      <c r="AZ31" s="103" t="str">
        <f t="shared" ca="1" si="44"/>
        <v>CS534F1EF0655814B41C</v>
      </c>
    </row>
    <row r="32" spans="1:52" x14ac:dyDescent="0.25">
      <c r="A32" s="99">
        <f t="shared" si="37"/>
        <v>0.38194444444444442</v>
      </c>
      <c r="B32" s="93" t="s">
        <v>70</v>
      </c>
      <c r="C32" s="100" t="s">
        <v>45</v>
      </c>
      <c r="D32" s="113">
        <v>239.74224599999999</v>
      </c>
      <c r="E32" s="93" t="s">
        <v>71</v>
      </c>
      <c r="F32" s="138">
        <f t="shared" si="17"/>
        <v>-239.74224599999999</v>
      </c>
      <c r="I32" s="91" t="s">
        <v>87</v>
      </c>
      <c r="J32" s="91" t="str">
        <f t="shared" si="18"/>
        <v>CS</v>
      </c>
      <c r="K32" s="115" t="s">
        <v>83</v>
      </c>
      <c r="L32" s="115" t="s">
        <v>84</v>
      </c>
      <c r="N32" s="90" t="str">
        <f t="shared" ca="1" si="19"/>
        <v>a6bef5ab-a69f-8272-38f1-ba9cbb3a179c-032</v>
      </c>
      <c r="O32" s="90" t="str">
        <f t="shared" si="20"/>
        <v>SGD.CUSTINSTF.CS0000</v>
      </c>
      <c r="P32" s="93" t="str">
        <f t="shared" si="38"/>
        <v>Customer Payment Instruction</v>
      </c>
      <c r="Q32" s="93" t="str">
        <f t="shared" ca="1" si="39"/>
        <v>a6bef5ab-a69f-8272-38f1-ba9cbb3a179c-032</v>
      </c>
      <c r="R32" s="93">
        <f t="shared" si="33"/>
        <v>1</v>
      </c>
      <c r="S32" s="102">
        <f t="shared" ca="1" si="23"/>
        <v>43726</v>
      </c>
      <c r="T32" s="89" t="str">
        <f t="shared" ca="1" si="24"/>
        <v>ext-u3-0910-2e9c6-0032</v>
      </c>
      <c r="U32" s="93" t="str">
        <f t="shared" si="40"/>
        <v>CS</v>
      </c>
      <c r="V32" s="90" t="str">
        <f t="shared" si="45"/>
        <v>PAY</v>
      </c>
      <c r="W32" s="93" t="str">
        <f t="shared" si="46"/>
        <v>SGD</v>
      </c>
      <c r="X32" s="93">
        <f t="shared" si="26"/>
        <v>-239.74224599999999</v>
      </c>
      <c r="Y32" s="93" t="str">
        <f t="shared" si="41"/>
        <v>CUSTINST-F</v>
      </c>
      <c r="Z32" s="102" t="s">
        <v>90</v>
      </c>
      <c r="AA32" s="93" t="str">
        <f t="shared" si="0"/>
        <v>[UC3]Customer Payment Instruction [09:10]</v>
      </c>
      <c r="AB32" s="93" t="s">
        <v>86</v>
      </c>
      <c r="AC32" s="90" t="str">
        <f t="shared" ca="1" si="1"/>
        <v>CSA6BEF5ABA69F827238</v>
      </c>
      <c r="AD32" s="91" t="s">
        <v>94</v>
      </c>
      <c r="AE32" s="91" t="s">
        <v>83</v>
      </c>
      <c r="AI32" s="103" t="str">
        <f t="shared" ca="1" si="2"/>
        <v>a6bef5ab-a69f-8272-38f1-ba9cbb3a179c-032</v>
      </c>
      <c r="AJ32" s="104" t="str">
        <f t="shared" si="3"/>
        <v>Customer Payment Instruction</v>
      </c>
      <c r="AK32" s="103" t="str">
        <f t="shared" ca="1" si="4"/>
        <v>a6bef5ab-a69f-8272-38f1-ba9cbb3a179c-032</v>
      </c>
      <c r="AL32" s="104">
        <f t="shared" si="5"/>
        <v>1</v>
      </c>
      <c r="AM32" s="105">
        <f t="shared" ca="1" si="6"/>
        <v>43726</v>
      </c>
      <c r="AN32" s="106" t="str">
        <f t="shared" ca="1" si="7"/>
        <v>ext-u3-0910-2e9c6-0032</v>
      </c>
      <c r="AO32" s="104" t="str">
        <f t="shared" si="8"/>
        <v>CS</v>
      </c>
      <c r="AP32" s="104" t="s">
        <v>78</v>
      </c>
      <c r="AQ32" s="107">
        <f t="shared" si="9"/>
        <v>0</v>
      </c>
      <c r="AR32" s="108" t="str">
        <f t="shared" si="10"/>
        <v>SGD</v>
      </c>
      <c r="AS32" s="109">
        <f t="shared" si="11"/>
        <v>0</v>
      </c>
      <c r="AT32" s="107">
        <f t="shared" si="12"/>
        <v>0</v>
      </c>
      <c r="AU32" s="104"/>
      <c r="AV32" s="104" t="str">
        <f t="shared" si="13"/>
        <v>CUSTINST-F</v>
      </c>
      <c r="AW32" s="105">
        <f t="shared" ca="1" si="42"/>
        <v>43726</v>
      </c>
      <c r="AX32" s="104" t="str">
        <f t="shared" si="43"/>
        <v>[UC3]Customer Payment Instruction [09:10]</v>
      </c>
      <c r="AY32" s="104" t="s">
        <v>86</v>
      </c>
      <c r="AZ32" s="103" t="str">
        <f t="shared" ca="1" si="44"/>
        <v>CSA6BEF5ABA69F827238</v>
      </c>
    </row>
    <row r="33" spans="1:52" hidden="1" x14ac:dyDescent="0.25">
      <c r="A33" s="99">
        <f t="shared" si="37"/>
        <v>0.38194444444444442</v>
      </c>
      <c r="B33" s="93" t="str">
        <f>B24</f>
        <v>Cash Transfer</v>
      </c>
      <c r="C33" s="100" t="s">
        <v>45</v>
      </c>
      <c r="D33">
        <v>34470</v>
      </c>
      <c r="E33" s="93" t="str">
        <f>E24</f>
        <v>RECEIVE</v>
      </c>
      <c r="F33" s="91">
        <f t="shared" si="17"/>
        <v>34470</v>
      </c>
      <c r="I33" s="91" t="s">
        <v>87</v>
      </c>
      <c r="J33" s="91" t="str">
        <f t="shared" si="18"/>
        <v>CS</v>
      </c>
      <c r="K33" s="115" t="s">
        <v>83</v>
      </c>
      <c r="L33" s="115" t="s">
        <v>85</v>
      </c>
      <c r="N33" s="90" t="str">
        <f t="shared" ca="1" si="19"/>
        <v>057a9595-5b25-92d2-937e-8f9d8c815150-033</v>
      </c>
      <c r="O33" s="90" t="str">
        <f t="shared" si="20"/>
        <v>SGD.CASHTXF.CS000000</v>
      </c>
      <c r="P33" s="93" t="str">
        <f t="shared" si="38"/>
        <v>Cash Transfer</v>
      </c>
      <c r="Q33" s="93" t="str">
        <f t="shared" ca="1" si="39"/>
        <v>057a9595-5b25-92d2-937e-8f9d8c815150-033</v>
      </c>
      <c r="R33" s="93">
        <f t="shared" si="33"/>
        <v>1</v>
      </c>
      <c r="S33" s="102">
        <f t="shared" ca="1" si="23"/>
        <v>43726</v>
      </c>
      <c r="T33" s="89" t="str">
        <f t="shared" ca="1" si="24"/>
        <v>ext-u3-0910-2e9c6-0033</v>
      </c>
      <c r="U33" s="93" t="str">
        <f t="shared" si="40"/>
        <v>CS</v>
      </c>
      <c r="V33" s="90" t="str">
        <f t="shared" si="45"/>
        <v>RECEIVE</v>
      </c>
      <c r="W33" s="93" t="str">
        <f t="shared" si="46"/>
        <v>SGD</v>
      </c>
      <c r="X33" s="93">
        <f t="shared" si="26"/>
        <v>34470</v>
      </c>
      <c r="Y33" s="93" t="str">
        <f t="shared" si="41"/>
        <v>CASHTX-F</v>
      </c>
      <c r="Z33" s="102" t="s">
        <v>90</v>
      </c>
      <c r="AA33" s="93" t="str">
        <f t="shared" si="0"/>
        <v>[UC3]Cash Transfer                [09:10]</v>
      </c>
      <c r="AB33" s="93" t="s">
        <v>86</v>
      </c>
      <c r="AC33" s="90" t="str">
        <f t="shared" ca="1" si="1"/>
        <v>CS057A95955B2592D293</v>
      </c>
      <c r="AD33" s="91" t="s">
        <v>94</v>
      </c>
      <c r="AE33" s="91" t="s">
        <v>83</v>
      </c>
      <c r="AI33" s="103" t="str">
        <f t="shared" ca="1" si="2"/>
        <v>057a9595-5b25-92d2-937e-8f9d8c815150-033</v>
      </c>
      <c r="AJ33" s="104" t="str">
        <f t="shared" si="3"/>
        <v>Cash Transfer</v>
      </c>
      <c r="AK33" s="103" t="str">
        <f t="shared" ca="1" si="4"/>
        <v>057a9595-5b25-92d2-937e-8f9d8c815150-033</v>
      </c>
      <c r="AL33" s="104">
        <f t="shared" si="5"/>
        <v>1</v>
      </c>
      <c r="AM33" s="105">
        <f t="shared" ca="1" si="6"/>
        <v>43726</v>
      </c>
      <c r="AN33" s="106" t="str">
        <f t="shared" ca="1" si="7"/>
        <v>ext-u3-0910-2e9c6-0033</v>
      </c>
      <c r="AO33" s="104" t="str">
        <f t="shared" si="8"/>
        <v>CS</v>
      </c>
      <c r="AP33" s="104" t="s">
        <v>78</v>
      </c>
      <c r="AQ33" s="107">
        <f t="shared" si="9"/>
        <v>0</v>
      </c>
      <c r="AR33" s="108" t="str">
        <f t="shared" si="10"/>
        <v>SGD</v>
      </c>
      <c r="AS33" s="109">
        <f t="shared" si="11"/>
        <v>0</v>
      </c>
      <c r="AT33" s="107">
        <f t="shared" si="12"/>
        <v>0</v>
      </c>
      <c r="AU33" s="104"/>
      <c r="AV33" s="104" t="str">
        <f t="shared" si="13"/>
        <v>CASHTX-F</v>
      </c>
      <c r="AW33" s="105">
        <f t="shared" ca="1" si="42"/>
        <v>43726</v>
      </c>
      <c r="AX33" s="104" t="str">
        <f t="shared" si="43"/>
        <v>[UC3]Cash Transfer                [09:10]</v>
      </c>
      <c r="AY33" s="104" t="s">
        <v>86</v>
      </c>
      <c r="AZ33" s="103" t="str">
        <f t="shared" ca="1" si="44"/>
        <v>CS057A95955B2592D293</v>
      </c>
    </row>
    <row r="34" spans="1:52" s="116" customFormat="1" hidden="1" x14ac:dyDescent="0.25">
      <c r="A34" s="119"/>
      <c r="I34" s="91" t="s">
        <v>87</v>
      </c>
      <c r="J34" s="91" t="str">
        <f t="shared" si="18"/>
        <v>CS</v>
      </c>
      <c r="N34" s="117" t="str">
        <f t="shared" ca="1" si="19"/>
        <v>c559afa5-4ba9-3f5c-3bed-18aed72616ec-034</v>
      </c>
      <c r="O34" s="117" t="str">
        <f t="shared" si="20"/>
        <v>0..CS0000000000000</v>
      </c>
      <c r="P34" s="116">
        <f t="shared" ref="P34:P50" si="47">B34</f>
        <v>0</v>
      </c>
      <c r="Q34" s="116" t="str">
        <f t="shared" ref="Q34:Q50" ca="1" si="48">N34</f>
        <v>c559afa5-4ba9-3f5c-3bed-18aed72616ec-034</v>
      </c>
      <c r="R34" s="116">
        <v>2</v>
      </c>
      <c r="S34" s="118">
        <f t="shared" ca="1" si="23"/>
        <v>43726</v>
      </c>
      <c r="T34" s="89"/>
      <c r="U34" s="116" t="str">
        <f t="shared" ref="U34:U50" si="49">J34</f>
        <v>CS</v>
      </c>
      <c r="V34" s="117">
        <f t="shared" ref="V34:V50" si="50">E34</f>
        <v>0</v>
      </c>
      <c r="W34" s="116">
        <f t="shared" ref="W34:W50" si="51">C34</f>
        <v>0</v>
      </c>
      <c r="X34" s="116">
        <f t="shared" ref="X34" si="52">D34</f>
        <v>0</v>
      </c>
      <c r="Y34" s="116" t="str">
        <f t="shared" ref="Y34:Y50" si="53">L34&amp;"-"&amp;LEFT(K34,1)</f>
        <v>-</v>
      </c>
      <c r="Z34" s="102"/>
      <c r="AA34" s="116" t="str">
        <f t="shared" ref="AA34:AA64" si="54">"[UC3]"&amp;P34&amp;REPT(" ",28-LEN(P34))&amp;" ["&amp;TEXT(A34,"HH:MM")&amp;"]"</f>
        <v>[UC3]0                            [00:00]</v>
      </c>
      <c r="AB34" s="116" t="s">
        <v>86</v>
      </c>
      <c r="AC34" s="117" t="str">
        <f t="shared" ref="AC34:AC64" ca="1" si="55">UPPER(LEFT(U34&amp;SUBSTITUTE(N34,"-",""),20))</f>
        <v>CSC559AFA54BA93F5C3B</v>
      </c>
      <c r="AD34" s="117" t="str">
        <f>UPPER(LEFT(V34&amp;SUBSTITUTE(O34,"-",""),20))</f>
        <v>00..CS0000000000000</v>
      </c>
      <c r="AE34" s="117" t="str">
        <f>UPPER(LEFT(W34&amp;SUBSTITUTE(P34,"-",""),20))</f>
        <v>00</v>
      </c>
      <c r="AF34" s="117" t="str">
        <f ca="1">UPPER(LEFT(X34&amp;SUBSTITUTE(Q34,"-",""),20))</f>
        <v>0C559AFA54BA93F5C3BE</v>
      </c>
      <c r="AI34" s="120" t="str">
        <f t="shared" ref="AI34:AI64" ca="1" si="56">N34</f>
        <v>c559afa5-4ba9-3f5c-3bed-18aed72616ec-034</v>
      </c>
      <c r="AJ34" s="121">
        <f t="shared" si="3"/>
        <v>0</v>
      </c>
      <c r="AK34" s="120" t="str">
        <f t="shared" ca="1" si="4"/>
        <v>c559afa5-4ba9-3f5c-3bed-18aed72616ec-034</v>
      </c>
      <c r="AL34" s="121">
        <f t="shared" si="5"/>
        <v>2</v>
      </c>
      <c r="AM34" s="122">
        <f t="shared" ca="1" si="6"/>
        <v>43726</v>
      </c>
      <c r="AN34" s="123">
        <f t="shared" si="7"/>
        <v>0</v>
      </c>
      <c r="AO34" s="121" t="str">
        <f t="shared" si="8"/>
        <v>CS</v>
      </c>
      <c r="AP34" s="121" t="s">
        <v>78</v>
      </c>
      <c r="AQ34" s="124">
        <f t="shared" ref="AQ34:AQ66" si="57">G34</f>
        <v>0</v>
      </c>
      <c r="AR34" s="125">
        <f t="shared" ref="AR34:AR66" si="58">C34</f>
        <v>0</v>
      </c>
      <c r="AS34" s="126">
        <f t="shared" ref="AS34:AS66" si="59">H34</f>
        <v>0</v>
      </c>
      <c r="AT34" s="124">
        <f t="shared" ref="AT34:AT66" si="60">D34*G34</f>
        <v>0</v>
      </c>
      <c r="AU34" s="121"/>
      <c r="AV34" s="121" t="str">
        <f t="shared" ref="AV34:AV66" si="61">Y34</f>
        <v>-</v>
      </c>
      <c r="AW34" s="122">
        <f t="shared" ref="AW34:AW50" ca="1" si="62">AM34</f>
        <v>43726</v>
      </c>
      <c r="AX34" s="121" t="str">
        <f t="shared" ref="AX34:AX50" si="63">AA34</f>
        <v>[UC3]0                            [00:00]</v>
      </c>
      <c r="AY34" s="121" t="s">
        <v>86</v>
      </c>
      <c r="AZ34" s="120" t="str">
        <f t="shared" ref="AZ34:AZ50" ca="1" si="64">AC34</f>
        <v>CSC559AFA54BA93F5C3B</v>
      </c>
    </row>
    <row r="35" spans="1:52" hidden="1" x14ac:dyDescent="0.25">
      <c r="A35" s="89">
        <v>0.34027777777777773</v>
      </c>
      <c r="B35" s="93" t="s">
        <v>70</v>
      </c>
      <c r="C35" s="93" t="s">
        <v>12</v>
      </c>
      <c r="D35" s="93">
        <v>125</v>
      </c>
      <c r="E35" s="93" t="s">
        <v>71</v>
      </c>
      <c r="F35" s="91">
        <f t="shared" si="17"/>
        <v>-125</v>
      </c>
      <c r="I35" s="91" t="s">
        <v>87</v>
      </c>
      <c r="J35" s="91" t="str">
        <f t="shared" si="18"/>
        <v>CS</v>
      </c>
      <c r="K35" s="93" t="s">
        <v>77</v>
      </c>
      <c r="L35" s="93" t="s">
        <v>84</v>
      </c>
      <c r="N35" s="90" t="str">
        <f t="shared" ca="1" si="19"/>
        <v>e7ae4fd7-9685-239e-6673-f2df0e4b0044-035</v>
      </c>
      <c r="O35" s="90" t="str">
        <f t="shared" si="20"/>
        <v>USD.CUSTINSTA.CS0000</v>
      </c>
      <c r="P35" s="93" t="str">
        <f t="shared" si="47"/>
        <v>Customer Payment Instruction</v>
      </c>
      <c r="Q35" s="93" t="str">
        <f t="shared" ca="1" si="48"/>
        <v>e7ae4fd7-9685-239e-6673-f2df0e4b0044-035</v>
      </c>
      <c r="R35" s="93">
        <f t="shared" ref="R35:R66" si="65">R34</f>
        <v>2</v>
      </c>
      <c r="S35" s="102">
        <f t="shared" ca="1" si="23"/>
        <v>43726</v>
      </c>
      <c r="T35" s="89" t="str">
        <f t="shared" ca="1" si="24"/>
        <v>ext-u3-0810-2e9c6-0035</v>
      </c>
      <c r="U35" s="93" t="str">
        <f t="shared" si="49"/>
        <v>CS</v>
      </c>
      <c r="V35" s="90" t="str">
        <f t="shared" si="50"/>
        <v>PAY</v>
      </c>
      <c r="W35" s="93" t="str">
        <f t="shared" si="51"/>
        <v>USD</v>
      </c>
      <c r="X35" s="93">
        <f t="shared" ref="X35:X66" si="66">F35</f>
        <v>-125</v>
      </c>
      <c r="Y35" s="93" t="str">
        <f t="shared" si="53"/>
        <v>CUSTINST-A</v>
      </c>
      <c r="Z35" s="102" t="s">
        <v>90</v>
      </c>
      <c r="AA35" s="93" t="str">
        <f t="shared" si="54"/>
        <v>[UC3]Customer Payment Instruction [08:10]</v>
      </c>
      <c r="AB35" s="93" t="s">
        <v>86</v>
      </c>
      <c r="AC35" s="90" t="str">
        <f t="shared" ca="1" si="55"/>
        <v>CSE7AE4FD79685239E66</v>
      </c>
      <c r="AD35" s="91" t="s">
        <v>94</v>
      </c>
      <c r="AE35" s="91" t="s">
        <v>77</v>
      </c>
      <c r="AI35" s="103" t="str">
        <f t="shared" ca="1" si="56"/>
        <v>e7ae4fd7-9685-239e-6673-f2df0e4b0044-035</v>
      </c>
      <c r="AJ35" s="104" t="str">
        <f t="shared" ref="AJ35:AJ64" si="67">P35</f>
        <v>Customer Payment Instruction</v>
      </c>
      <c r="AK35" s="103" t="str">
        <f t="shared" ref="AK35:AK64" ca="1" si="68">Q35</f>
        <v>e7ae4fd7-9685-239e-6673-f2df0e4b0044-035</v>
      </c>
      <c r="AL35" s="104">
        <f>AL$2</f>
        <v>1</v>
      </c>
      <c r="AM35" s="105">
        <f t="shared" ref="AM35:AM64" ca="1" si="69">S35</f>
        <v>43726</v>
      </c>
      <c r="AN35" s="106" t="str">
        <f t="shared" ref="AN35:AN64" ca="1" si="70">T35</f>
        <v>ext-u3-0810-2e9c6-0035</v>
      </c>
      <c r="AO35" s="104" t="str">
        <f t="shared" ref="AO35:AO64" si="71">U35</f>
        <v>CS</v>
      </c>
      <c r="AP35" s="104" t="s">
        <v>78</v>
      </c>
      <c r="AQ35" s="107">
        <f t="shared" si="57"/>
        <v>0</v>
      </c>
      <c r="AR35" s="108" t="str">
        <f t="shared" si="58"/>
        <v>USD</v>
      </c>
      <c r="AS35" s="109">
        <f t="shared" si="59"/>
        <v>0</v>
      </c>
      <c r="AT35" s="107">
        <f t="shared" si="60"/>
        <v>0</v>
      </c>
      <c r="AU35" s="104"/>
      <c r="AV35" s="104" t="str">
        <f t="shared" si="61"/>
        <v>CUSTINST-A</v>
      </c>
      <c r="AW35" s="105">
        <f t="shared" ca="1" si="62"/>
        <v>43726</v>
      </c>
      <c r="AX35" s="104" t="str">
        <f t="shared" si="63"/>
        <v>[UC3]Customer Payment Instruction [08:10]</v>
      </c>
      <c r="AY35" s="104" t="s">
        <v>86</v>
      </c>
      <c r="AZ35" s="103" t="str">
        <f t="shared" ca="1" si="64"/>
        <v>CSE7AE4FD79685239E66</v>
      </c>
    </row>
    <row r="36" spans="1:52" hidden="1" x14ac:dyDescent="0.25">
      <c r="A36" s="89">
        <v>0.34027777777777773</v>
      </c>
      <c r="B36" s="93" t="s">
        <v>70</v>
      </c>
      <c r="C36" s="93" t="s">
        <v>12</v>
      </c>
      <c r="D36" s="93">
        <v>2500</v>
      </c>
      <c r="E36" s="93" t="s">
        <v>71</v>
      </c>
      <c r="F36" s="91">
        <f t="shared" si="17"/>
        <v>-2500</v>
      </c>
      <c r="I36" s="91" t="s">
        <v>87</v>
      </c>
      <c r="J36" s="91" t="str">
        <f t="shared" si="18"/>
        <v>CS</v>
      </c>
      <c r="K36" s="93" t="s">
        <v>77</v>
      </c>
      <c r="L36" s="93" t="s">
        <v>84</v>
      </c>
      <c r="N36" s="90" t="str">
        <f t="shared" ca="1" si="19"/>
        <v>2e09c9da-125b-a18f-639d-e24cdfce882d-036</v>
      </c>
      <c r="O36" s="90" t="str">
        <f t="shared" si="20"/>
        <v>USD.CUSTINSTA.CS0000</v>
      </c>
      <c r="P36" s="93" t="str">
        <f t="shared" si="47"/>
        <v>Customer Payment Instruction</v>
      </c>
      <c r="Q36" s="93" t="str">
        <f t="shared" ca="1" si="48"/>
        <v>2e09c9da-125b-a18f-639d-e24cdfce882d-036</v>
      </c>
      <c r="R36" s="93">
        <f t="shared" si="65"/>
        <v>2</v>
      </c>
      <c r="S36" s="102">
        <f t="shared" ca="1" si="23"/>
        <v>43726</v>
      </c>
      <c r="T36" s="89" t="str">
        <f t="shared" ca="1" si="24"/>
        <v>ext-u3-0810-2e9c6-0036</v>
      </c>
      <c r="U36" s="93" t="str">
        <f t="shared" si="49"/>
        <v>CS</v>
      </c>
      <c r="V36" s="90" t="str">
        <f t="shared" si="50"/>
        <v>PAY</v>
      </c>
      <c r="W36" s="93" t="str">
        <f t="shared" si="51"/>
        <v>USD</v>
      </c>
      <c r="X36" s="93">
        <f t="shared" si="66"/>
        <v>-2500</v>
      </c>
      <c r="Y36" s="93" t="str">
        <f t="shared" si="53"/>
        <v>CUSTINST-A</v>
      </c>
      <c r="Z36" s="102" t="s">
        <v>90</v>
      </c>
      <c r="AA36" s="93" t="str">
        <f t="shared" si="54"/>
        <v>[UC3]Customer Payment Instruction [08:10]</v>
      </c>
      <c r="AB36" s="93" t="s">
        <v>86</v>
      </c>
      <c r="AC36" s="90" t="str">
        <f t="shared" ca="1" si="55"/>
        <v>CS2E09C9DA125BA18F63</v>
      </c>
      <c r="AD36" s="91" t="s">
        <v>94</v>
      </c>
      <c r="AE36" s="91" t="s">
        <v>77</v>
      </c>
      <c r="AI36" s="103" t="str">
        <f t="shared" ca="1" si="56"/>
        <v>2e09c9da-125b-a18f-639d-e24cdfce882d-036</v>
      </c>
      <c r="AJ36" s="104" t="str">
        <f t="shared" si="67"/>
        <v>Customer Payment Instruction</v>
      </c>
      <c r="AK36" s="103" t="str">
        <f t="shared" ca="1" si="68"/>
        <v>2e09c9da-125b-a18f-639d-e24cdfce882d-036</v>
      </c>
      <c r="AL36" s="104">
        <f t="shared" ref="AL36:AL66" si="72">AL$2</f>
        <v>1</v>
      </c>
      <c r="AM36" s="105">
        <f t="shared" ca="1" si="69"/>
        <v>43726</v>
      </c>
      <c r="AN36" s="106" t="str">
        <f t="shared" ca="1" si="70"/>
        <v>ext-u3-0810-2e9c6-0036</v>
      </c>
      <c r="AO36" s="104" t="str">
        <f t="shared" si="71"/>
        <v>CS</v>
      </c>
      <c r="AP36" s="104" t="s">
        <v>78</v>
      </c>
      <c r="AQ36" s="107">
        <f t="shared" si="57"/>
        <v>0</v>
      </c>
      <c r="AR36" s="108" t="str">
        <f t="shared" si="58"/>
        <v>USD</v>
      </c>
      <c r="AS36" s="109">
        <f t="shared" si="59"/>
        <v>0</v>
      </c>
      <c r="AT36" s="107">
        <f t="shared" si="60"/>
        <v>0</v>
      </c>
      <c r="AU36" s="104"/>
      <c r="AV36" s="104" t="str">
        <f t="shared" si="61"/>
        <v>CUSTINST-A</v>
      </c>
      <c r="AW36" s="105">
        <f t="shared" ca="1" si="62"/>
        <v>43726</v>
      </c>
      <c r="AX36" s="104" t="str">
        <f t="shared" si="63"/>
        <v>[UC3]Customer Payment Instruction [08:10]</v>
      </c>
      <c r="AY36" s="104" t="s">
        <v>86</v>
      </c>
      <c r="AZ36" s="103" t="str">
        <f t="shared" ca="1" si="64"/>
        <v>CS2E09C9DA125BA18F63</v>
      </c>
    </row>
    <row r="37" spans="1:52" hidden="1" x14ac:dyDescent="0.25">
      <c r="A37" s="89">
        <v>0.34027777777777773</v>
      </c>
      <c r="B37" s="93" t="s">
        <v>70</v>
      </c>
      <c r="C37" s="93" t="s">
        <v>12</v>
      </c>
      <c r="D37" s="93">
        <v>1500</v>
      </c>
      <c r="E37" s="93" t="s">
        <v>71</v>
      </c>
      <c r="F37" s="91">
        <f t="shared" si="17"/>
        <v>-1500</v>
      </c>
      <c r="I37" s="91" t="s">
        <v>87</v>
      </c>
      <c r="J37" s="91" t="str">
        <f t="shared" si="18"/>
        <v>CS</v>
      </c>
      <c r="K37" s="93" t="s">
        <v>77</v>
      </c>
      <c r="L37" s="93" t="s">
        <v>84</v>
      </c>
      <c r="N37" s="90" t="str">
        <f t="shared" ca="1" si="19"/>
        <v>485b5e1c-52f6-1d00-8ddb-04da1199018e-037</v>
      </c>
      <c r="O37" s="90" t="str">
        <f t="shared" si="20"/>
        <v>USD.CUSTINSTA.CS0000</v>
      </c>
      <c r="P37" s="93" t="str">
        <f t="shared" si="47"/>
        <v>Customer Payment Instruction</v>
      </c>
      <c r="Q37" s="93" t="str">
        <f t="shared" ca="1" si="48"/>
        <v>485b5e1c-52f6-1d00-8ddb-04da1199018e-037</v>
      </c>
      <c r="R37" s="93">
        <f t="shared" si="65"/>
        <v>2</v>
      </c>
      <c r="S37" s="102">
        <f t="shared" ca="1" si="23"/>
        <v>43726</v>
      </c>
      <c r="T37" s="89" t="str">
        <f t="shared" ca="1" si="24"/>
        <v>ext-u3-0810-2e9c6-0037</v>
      </c>
      <c r="U37" s="93" t="str">
        <f t="shared" si="49"/>
        <v>CS</v>
      </c>
      <c r="V37" s="90" t="str">
        <f t="shared" si="50"/>
        <v>PAY</v>
      </c>
      <c r="W37" s="93" t="str">
        <f t="shared" si="51"/>
        <v>USD</v>
      </c>
      <c r="X37" s="93">
        <f t="shared" si="66"/>
        <v>-1500</v>
      </c>
      <c r="Y37" s="93" t="str">
        <f t="shared" si="53"/>
        <v>CUSTINST-A</v>
      </c>
      <c r="Z37" s="102" t="s">
        <v>90</v>
      </c>
      <c r="AA37" s="93" t="str">
        <f t="shared" si="54"/>
        <v>[UC3]Customer Payment Instruction [08:10]</v>
      </c>
      <c r="AB37" s="93" t="s">
        <v>86</v>
      </c>
      <c r="AC37" s="90" t="str">
        <f t="shared" ca="1" si="55"/>
        <v>CS485B5E1C52F61D008D</v>
      </c>
      <c r="AD37" s="91" t="s">
        <v>94</v>
      </c>
      <c r="AE37" s="91" t="s">
        <v>77</v>
      </c>
      <c r="AI37" s="103" t="str">
        <f t="shared" ca="1" si="56"/>
        <v>485b5e1c-52f6-1d00-8ddb-04da1199018e-037</v>
      </c>
      <c r="AJ37" s="104" t="str">
        <f t="shared" si="67"/>
        <v>Customer Payment Instruction</v>
      </c>
      <c r="AK37" s="103" t="str">
        <f t="shared" ca="1" si="68"/>
        <v>485b5e1c-52f6-1d00-8ddb-04da1199018e-037</v>
      </c>
      <c r="AL37" s="104">
        <f t="shared" si="72"/>
        <v>1</v>
      </c>
      <c r="AM37" s="105">
        <f t="shared" ca="1" si="69"/>
        <v>43726</v>
      </c>
      <c r="AN37" s="106" t="str">
        <f t="shared" ca="1" si="70"/>
        <v>ext-u3-0810-2e9c6-0037</v>
      </c>
      <c r="AO37" s="104" t="str">
        <f t="shared" si="71"/>
        <v>CS</v>
      </c>
      <c r="AP37" s="104" t="s">
        <v>78</v>
      </c>
      <c r="AQ37" s="107">
        <f t="shared" si="57"/>
        <v>0</v>
      </c>
      <c r="AR37" s="108" t="str">
        <f t="shared" si="58"/>
        <v>USD</v>
      </c>
      <c r="AS37" s="109">
        <f t="shared" si="59"/>
        <v>0</v>
      </c>
      <c r="AT37" s="107">
        <f t="shared" si="60"/>
        <v>0</v>
      </c>
      <c r="AU37" s="104"/>
      <c r="AV37" s="104" t="str">
        <f t="shared" si="61"/>
        <v>CUSTINST-A</v>
      </c>
      <c r="AW37" s="105">
        <f t="shared" ca="1" si="62"/>
        <v>43726</v>
      </c>
      <c r="AX37" s="104" t="str">
        <f t="shared" si="63"/>
        <v>[UC3]Customer Payment Instruction [08:10]</v>
      </c>
      <c r="AY37" s="104" t="s">
        <v>86</v>
      </c>
      <c r="AZ37" s="103" t="str">
        <f t="shared" ca="1" si="64"/>
        <v>CS485B5E1C52F61D008D</v>
      </c>
    </row>
    <row r="38" spans="1:52" hidden="1" x14ac:dyDescent="0.25">
      <c r="A38" s="89">
        <v>0.34027777777777773</v>
      </c>
      <c r="B38" s="93" t="s">
        <v>70</v>
      </c>
      <c r="C38" s="93" t="s">
        <v>12</v>
      </c>
      <c r="D38" s="93">
        <v>352</v>
      </c>
      <c r="E38" s="93" t="s">
        <v>71</v>
      </c>
      <c r="F38" s="91">
        <f t="shared" si="17"/>
        <v>-352</v>
      </c>
      <c r="I38" s="91" t="s">
        <v>87</v>
      </c>
      <c r="J38" s="91" t="str">
        <f t="shared" si="18"/>
        <v>CS</v>
      </c>
      <c r="K38" s="93" t="s">
        <v>77</v>
      </c>
      <c r="L38" s="93" t="s">
        <v>84</v>
      </c>
      <c r="N38" s="90" t="str">
        <f t="shared" ca="1" si="19"/>
        <v>3a6bd5f0-82de-5f03-1361-1d4d10669081-038</v>
      </c>
      <c r="O38" s="90" t="str">
        <f t="shared" si="20"/>
        <v>USD.CUSTINSTA.CS0000</v>
      </c>
      <c r="P38" s="93" t="str">
        <f t="shared" si="47"/>
        <v>Customer Payment Instruction</v>
      </c>
      <c r="Q38" s="93" t="str">
        <f t="shared" ca="1" si="48"/>
        <v>3a6bd5f0-82de-5f03-1361-1d4d10669081-038</v>
      </c>
      <c r="R38" s="93">
        <f t="shared" si="65"/>
        <v>2</v>
      </c>
      <c r="S38" s="102">
        <f t="shared" ca="1" si="23"/>
        <v>43726</v>
      </c>
      <c r="T38" s="89" t="str">
        <f t="shared" ca="1" si="24"/>
        <v>ext-u3-0810-2e9c6-0038</v>
      </c>
      <c r="U38" s="93" t="str">
        <f t="shared" si="49"/>
        <v>CS</v>
      </c>
      <c r="V38" s="90" t="str">
        <f t="shared" si="50"/>
        <v>PAY</v>
      </c>
      <c r="W38" s="93" t="str">
        <f t="shared" si="51"/>
        <v>USD</v>
      </c>
      <c r="X38" s="93">
        <f t="shared" si="66"/>
        <v>-352</v>
      </c>
      <c r="Y38" s="93" t="str">
        <f t="shared" si="53"/>
        <v>CUSTINST-A</v>
      </c>
      <c r="Z38" s="102" t="s">
        <v>90</v>
      </c>
      <c r="AA38" s="93" t="str">
        <f t="shared" si="54"/>
        <v>[UC3]Customer Payment Instruction [08:10]</v>
      </c>
      <c r="AB38" s="93" t="s">
        <v>86</v>
      </c>
      <c r="AC38" s="90" t="str">
        <f t="shared" ca="1" si="55"/>
        <v>CS3A6BD5F082DE5F0313</v>
      </c>
      <c r="AD38" s="91" t="s">
        <v>94</v>
      </c>
      <c r="AE38" s="91" t="s">
        <v>77</v>
      </c>
      <c r="AI38" s="103" t="str">
        <f t="shared" ca="1" si="56"/>
        <v>3a6bd5f0-82de-5f03-1361-1d4d10669081-038</v>
      </c>
      <c r="AJ38" s="104" t="str">
        <f t="shared" si="67"/>
        <v>Customer Payment Instruction</v>
      </c>
      <c r="AK38" s="103" t="str">
        <f t="shared" ca="1" si="68"/>
        <v>3a6bd5f0-82de-5f03-1361-1d4d10669081-038</v>
      </c>
      <c r="AL38" s="104">
        <f t="shared" si="72"/>
        <v>1</v>
      </c>
      <c r="AM38" s="105">
        <f t="shared" ca="1" si="69"/>
        <v>43726</v>
      </c>
      <c r="AN38" s="106" t="str">
        <f t="shared" ca="1" si="70"/>
        <v>ext-u3-0810-2e9c6-0038</v>
      </c>
      <c r="AO38" s="104" t="str">
        <f t="shared" si="71"/>
        <v>CS</v>
      </c>
      <c r="AP38" s="104" t="s">
        <v>78</v>
      </c>
      <c r="AQ38" s="107">
        <f t="shared" si="57"/>
        <v>0</v>
      </c>
      <c r="AR38" s="108" t="str">
        <f t="shared" si="58"/>
        <v>USD</v>
      </c>
      <c r="AS38" s="109">
        <f t="shared" si="59"/>
        <v>0</v>
      </c>
      <c r="AT38" s="107">
        <f t="shared" si="60"/>
        <v>0</v>
      </c>
      <c r="AU38" s="104"/>
      <c r="AV38" s="104" t="str">
        <f t="shared" si="61"/>
        <v>CUSTINST-A</v>
      </c>
      <c r="AW38" s="105">
        <f t="shared" ca="1" si="62"/>
        <v>43726</v>
      </c>
      <c r="AX38" s="104" t="str">
        <f t="shared" si="63"/>
        <v>[UC3]Customer Payment Instruction [08:10]</v>
      </c>
      <c r="AY38" s="104" t="s">
        <v>86</v>
      </c>
      <c r="AZ38" s="103" t="str">
        <f t="shared" ca="1" si="64"/>
        <v>CS3A6BD5F082DE5F0313</v>
      </c>
    </row>
    <row r="39" spans="1:52" hidden="1" x14ac:dyDescent="0.25">
      <c r="A39" s="89">
        <v>0.34027777777777773</v>
      </c>
      <c r="B39" s="93" t="s">
        <v>70</v>
      </c>
      <c r="C39" s="93" t="s">
        <v>12</v>
      </c>
      <c r="D39" s="93">
        <v>845</v>
      </c>
      <c r="E39" s="93" t="s">
        <v>71</v>
      </c>
      <c r="F39" s="91">
        <f t="shared" si="17"/>
        <v>-845</v>
      </c>
      <c r="I39" s="91" t="s">
        <v>87</v>
      </c>
      <c r="J39" s="91" t="str">
        <f t="shared" si="18"/>
        <v>CS</v>
      </c>
      <c r="K39" s="93" t="s">
        <v>77</v>
      </c>
      <c r="L39" s="93" t="s">
        <v>84</v>
      </c>
      <c r="N39" s="90" t="str">
        <f t="shared" ca="1" si="19"/>
        <v>b37ae5a0-9e9c-4794-22a0-e06a804b8846-039</v>
      </c>
      <c r="O39" s="90" t="str">
        <f t="shared" si="20"/>
        <v>USD.CUSTINSTA.CS0000</v>
      </c>
      <c r="P39" s="93" t="str">
        <f t="shared" si="47"/>
        <v>Customer Payment Instruction</v>
      </c>
      <c r="Q39" s="93" t="str">
        <f t="shared" ca="1" si="48"/>
        <v>b37ae5a0-9e9c-4794-22a0-e06a804b8846-039</v>
      </c>
      <c r="R39" s="93">
        <f t="shared" si="65"/>
        <v>2</v>
      </c>
      <c r="S39" s="102">
        <f t="shared" ca="1" si="23"/>
        <v>43726</v>
      </c>
      <c r="T39" s="89" t="str">
        <f t="shared" ca="1" si="24"/>
        <v>ext-u3-0810-2e9c6-0039</v>
      </c>
      <c r="U39" s="93" t="str">
        <f t="shared" si="49"/>
        <v>CS</v>
      </c>
      <c r="V39" s="90" t="str">
        <f t="shared" si="50"/>
        <v>PAY</v>
      </c>
      <c r="W39" s="93" t="str">
        <f t="shared" si="51"/>
        <v>USD</v>
      </c>
      <c r="X39" s="93">
        <f t="shared" si="66"/>
        <v>-845</v>
      </c>
      <c r="Y39" s="93" t="str">
        <f t="shared" si="53"/>
        <v>CUSTINST-A</v>
      </c>
      <c r="Z39" s="102" t="s">
        <v>90</v>
      </c>
      <c r="AA39" s="93" t="str">
        <f t="shared" si="54"/>
        <v>[UC3]Customer Payment Instruction [08:10]</v>
      </c>
      <c r="AB39" s="93" t="s">
        <v>86</v>
      </c>
      <c r="AC39" s="90" t="str">
        <f t="shared" ca="1" si="55"/>
        <v>CSB37AE5A09E9C479422</v>
      </c>
      <c r="AD39" s="91" t="s">
        <v>94</v>
      </c>
      <c r="AE39" s="91" t="s">
        <v>77</v>
      </c>
      <c r="AI39" s="103" t="str">
        <f t="shared" ca="1" si="56"/>
        <v>b37ae5a0-9e9c-4794-22a0-e06a804b8846-039</v>
      </c>
      <c r="AJ39" s="104" t="str">
        <f t="shared" si="67"/>
        <v>Customer Payment Instruction</v>
      </c>
      <c r="AK39" s="103" t="str">
        <f t="shared" ca="1" si="68"/>
        <v>b37ae5a0-9e9c-4794-22a0-e06a804b8846-039</v>
      </c>
      <c r="AL39" s="104">
        <f t="shared" si="72"/>
        <v>1</v>
      </c>
      <c r="AM39" s="105">
        <f t="shared" ca="1" si="69"/>
        <v>43726</v>
      </c>
      <c r="AN39" s="106" t="str">
        <f t="shared" ca="1" si="70"/>
        <v>ext-u3-0810-2e9c6-0039</v>
      </c>
      <c r="AO39" s="104" t="str">
        <f t="shared" si="71"/>
        <v>CS</v>
      </c>
      <c r="AP39" s="104" t="s">
        <v>78</v>
      </c>
      <c r="AQ39" s="107">
        <f t="shared" si="57"/>
        <v>0</v>
      </c>
      <c r="AR39" s="108" t="str">
        <f t="shared" si="58"/>
        <v>USD</v>
      </c>
      <c r="AS39" s="109">
        <f t="shared" si="59"/>
        <v>0</v>
      </c>
      <c r="AT39" s="107">
        <f t="shared" si="60"/>
        <v>0</v>
      </c>
      <c r="AU39" s="104"/>
      <c r="AV39" s="104" t="str">
        <f t="shared" si="61"/>
        <v>CUSTINST-A</v>
      </c>
      <c r="AW39" s="105">
        <f t="shared" ca="1" si="62"/>
        <v>43726</v>
      </c>
      <c r="AX39" s="104" t="str">
        <f t="shared" si="63"/>
        <v>[UC3]Customer Payment Instruction [08:10]</v>
      </c>
      <c r="AY39" s="104" t="s">
        <v>86</v>
      </c>
      <c r="AZ39" s="103" t="str">
        <f t="shared" ca="1" si="64"/>
        <v>CSB37AE5A09E9C479422</v>
      </c>
    </row>
    <row r="40" spans="1:52" hidden="1" x14ac:dyDescent="0.25">
      <c r="A40" s="89">
        <v>0.34027777777777773</v>
      </c>
      <c r="B40" s="93" t="s">
        <v>70</v>
      </c>
      <c r="C40" s="93" t="s">
        <v>12</v>
      </c>
      <c r="D40" s="93">
        <v>15231</v>
      </c>
      <c r="E40" s="93" t="s">
        <v>71</v>
      </c>
      <c r="F40" s="91">
        <f t="shared" si="17"/>
        <v>-15231</v>
      </c>
      <c r="I40" s="91" t="s">
        <v>87</v>
      </c>
      <c r="J40" s="91" t="str">
        <f t="shared" si="18"/>
        <v>CS</v>
      </c>
      <c r="K40" s="93" t="s">
        <v>77</v>
      </c>
      <c r="L40" s="93" t="s">
        <v>84</v>
      </c>
      <c r="N40" s="90" t="str">
        <f t="shared" ca="1" si="19"/>
        <v>58627929-9b19-9d1b-9e24-3ba90e06780b-040</v>
      </c>
      <c r="O40" s="90" t="str">
        <f t="shared" si="20"/>
        <v>USD.CUSTINSTA.CS0000</v>
      </c>
      <c r="P40" s="93" t="str">
        <f t="shared" si="47"/>
        <v>Customer Payment Instruction</v>
      </c>
      <c r="Q40" s="93" t="str">
        <f t="shared" ca="1" si="48"/>
        <v>58627929-9b19-9d1b-9e24-3ba90e06780b-040</v>
      </c>
      <c r="R40" s="93">
        <f t="shared" si="65"/>
        <v>2</v>
      </c>
      <c r="S40" s="102">
        <f t="shared" ca="1" si="23"/>
        <v>43726</v>
      </c>
      <c r="T40" s="89" t="str">
        <f t="shared" ca="1" si="24"/>
        <v>ext-u3-0810-2e9c6-0040</v>
      </c>
      <c r="U40" s="93" t="str">
        <f t="shared" si="49"/>
        <v>CS</v>
      </c>
      <c r="V40" s="90" t="str">
        <f t="shared" si="50"/>
        <v>PAY</v>
      </c>
      <c r="W40" s="93" t="str">
        <f t="shared" si="51"/>
        <v>USD</v>
      </c>
      <c r="X40" s="93">
        <f t="shared" si="66"/>
        <v>-15231</v>
      </c>
      <c r="Y40" s="93" t="str">
        <f t="shared" si="53"/>
        <v>CUSTINST-A</v>
      </c>
      <c r="Z40" s="102" t="s">
        <v>90</v>
      </c>
      <c r="AA40" s="93" t="str">
        <f t="shared" si="54"/>
        <v>[UC3]Customer Payment Instruction [08:10]</v>
      </c>
      <c r="AB40" s="93" t="s">
        <v>86</v>
      </c>
      <c r="AC40" s="90" t="str">
        <f t="shared" ca="1" si="55"/>
        <v>CS586279299B199D1B9E</v>
      </c>
      <c r="AD40" s="91" t="s">
        <v>94</v>
      </c>
      <c r="AE40" s="91" t="s">
        <v>77</v>
      </c>
      <c r="AI40" s="103" t="str">
        <f t="shared" ca="1" si="56"/>
        <v>58627929-9b19-9d1b-9e24-3ba90e06780b-040</v>
      </c>
      <c r="AJ40" s="104" t="str">
        <f t="shared" si="67"/>
        <v>Customer Payment Instruction</v>
      </c>
      <c r="AK40" s="103" t="str">
        <f t="shared" ca="1" si="68"/>
        <v>58627929-9b19-9d1b-9e24-3ba90e06780b-040</v>
      </c>
      <c r="AL40" s="104">
        <f t="shared" si="72"/>
        <v>1</v>
      </c>
      <c r="AM40" s="105">
        <f t="shared" ca="1" si="69"/>
        <v>43726</v>
      </c>
      <c r="AN40" s="106" t="str">
        <f t="shared" ca="1" si="70"/>
        <v>ext-u3-0810-2e9c6-0040</v>
      </c>
      <c r="AO40" s="104" t="str">
        <f t="shared" si="71"/>
        <v>CS</v>
      </c>
      <c r="AP40" s="104" t="s">
        <v>78</v>
      </c>
      <c r="AQ40" s="107">
        <f t="shared" si="57"/>
        <v>0</v>
      </c>
      <c r="AR40" s="108" t="str">
        <f t="shared" si="58"/>
        <v>USD</v>
      </c>
      <c r="AS40" s="109">
        <f t="shared" si="59"/>
        <v>0</v>
      </c>
      <c r="AT40" s="107">
        <f t="shared" si="60"/>
        <v>0</v>
      </c>
      <c r="AU40" s="104"/>
      <c r="AV40" s="104" t="str">
        <f t="shared" si="61"/>
        <v>CUSTINST-A</v>
      </c>
      <c r="AW40" s="105">
        <f t="shared" ca="1" si="62"/>
        <v>43726</v>
      </c>
      <c r="AX40" s="104" t="str">
        <f t="shared" si="63"/>
        <v>[UC3]Customer Payment Instruction [08:10]</v>
      </c>
      <c r="AY40" s="104" t="s">
        <v>86</v>
      </c>
      <c r="AZ40" s="103" t="str">
        <f t="shared" ca="1" si="64"/>
        <v>CS586279299B199D1B9E</v>
      </c>
    </row>
    <row r="41" spans="1:52" hidden="1" x14ac:dyDescent="0.25">
      <c r="A41" s="89">
        <v>0.34027777777777773</v>
      </c>
      <c r="B41" s="93" t="s">
        <v>72</v>
      </c>
      <c r="C41" s="93" t="s">
        <v>12</v>
      </c>
      <c r="D41" s="93">
        <v>21000</v>
      </c>
      <c r="E41" s="93" t="s">
        <v>73</v>
      </c>
      <c r="F41" s="91">
        <f t="shared" si="17"/>
        <v>21000</v>
      </c>
      <c r="I41" s="91" t="s">
        <v>87</v>
      </c>
      <c r="J41" s="91" t="str">
        <f t="shared" si="18"/>
        <v>CS</v>
      </c>
      <c r="K41" s="93" t="s">
        <v>77</v>
      </c>
      <c r="L41" s="93" t="s">
        <v>85</v>
      </c>
      <c r="N41" s="90" t="str">
        <f t="shared" ca="1" si="19"/>
        <v>7e218b6a-7998-5aa8-15d7-0147e7446f3b-041</v>
      </c>
      <c r="O41" s="90" t="str">
        <f t="shared" si="20"/>
        <v>USD.CASHTXA.CS000000</v>
      </c>
      <c r="P41" s="93" t="str">
        <f t="shared" si="47"/>
        <v>Cash Transfer</v>
      </c>
      <c r="Q41" s="93" t="str">
        <f t="shared" ca="1" si="48"/>
        <v>7e218b6a-7998-5aa8-15d7-0147e7446f3b-041</v>
      </c>
      <c r="R41" s="93">
        <f t="shared" si="65"/>
        <v>2</v>
      </c>
      <c r="S41" s="102">
        <f t="shared" ca="1" si="23"/>
        <v>43726</v>
      </c>
      <c r="T41" s="89" t="str">
        <f t="shared" ca="1" si="24"/>
        <v>ext-u3-0810-2e9c6-0041</v>
      </c>
      <c r="U41" s="93" t="str">
        <f t="shared" si="49"/>
        <v>CS</v>
      </c>
      <c r="V41" s="90" t="str">
        <f t="shared" si="50"/>
        <v>RECEIVE</v>
      </c>
      <c r="W41" s="93" t="str">
        <f t="shared" si="51"/>
        <v>USD</v>
      </c>
      <c r="X41" s="93">
        <f t="shared" si="66"/>
        <v>21000</v>
      </c>
      <c r="Y41" s="93" t="str">
        <f t="shared" si="53"/>
        <v>CASHTX-A</v>
      </c>
      <c r="Z41" s="102" t="s">
        <v>90</v>
      </c>
      <c r="AA41" s="93" t="str">
        <f t="shared" si="54"/>
        <v>[UC3]Cash Transfer                [08:10]</v>
      </c>
      <c r="AB41" s="93" t="s">
        <v>86</v>
      </c>
      <c r="AC41" s="90" t="str">
        <f t="shared" ca="1" si="55"/>
        <v>CS7E218B6A79985AA815</v>
      </c>
      <c r="AD41" s="91" t="s">
        <v>94</v>
      </c>
      <c r="AE41" s="91" t="s">
        <v>77</v>
      </c>
      <c r="AI41" s="103" t="str">
        <f t="shared" ca="1" si="56"/>
        <v>7e218b6a-7998-5aa8-15d7-0147e7446f3b-041</v>
      </c>
      <c r="AJ41" s="104" t="str">
        <f t="shared" si="67"/>
        <v>Cash Transfer</v>
      </c>
      <c r="AK41" s="103" t="str">
        <f t="shared" ca="1" si="68"/>
        <v>7e218b6a-7998-5aa8-15d7-0147e7446f3b-041</v>
      </c>
      <c r="AL41" s="104">
        <f t="shared" si="72"/>
        <v>1</v>
      </c>
      <c r="AM41" s="105">
        <f t="shared" ca="1" si="69"/>
        <v>43726</v>
      </c>
      <c r="AN41" s="106" t="str">
        <f t="shared" ca="1" si="70"/>
        <v>ext-u3-0810-2e9c6-0041</v>
      </c>
      <c r="AO41" s="104" t="str">
        <f t="shared" si="71"/>
        <v>CS</v>
      </c>
      <c r="AP41" s="104" t="s">
        <v>78</v>
      </c>
      <c r="AQ41" s="107">
        <f t="shared" si="57"/>
        <v>0</v>
      </c>
      <c r="AR41" s="108" t="str">
        <f t="shared" si="58"/>
        <v>USD</v>
      </c>
      <c r="AS41" s="109">
        <f t="shared" si="59"/>
        <v>0</v>
      </c>
      <c r="AT41" s="107">
        <f t="shared" si="60"/>
        <v>0</v>
      </c>
      <c r="AU41" s="104"/>
      <c r="AV41" s="104" t="str">
        <f t="shared" si="61"/>
        <v>CASHTX-A</v>
      </c>
      <c r="AW41" s="105">
        <f t="shared" ca="1" si="62"/>
        <v>43726</v>
      </c>
      <c r="AX41" s="104" t="str">
        <f t="shared" si="63"/>
        <v>[UC3]Cash Transfer                [08:10]</v>
      </c>
      <c r="AY41" s="104" t="s">
        <v>86</v>
      </c>
      <c r="AZ41" s="103" t="str">
        <f t="shared" ca="1" si="64"/>
        <v>CS7E218B6A79985AA815</v>
      </c>
    </row>
    <row r="42" spans="1:52" hidden="1" x14ac:dyDescent="0.25">
      <c r="A42" s="89">
        <v>0.38194444444444442</v>
      </c>
      <c r="B42" s="93" t="s">
        <v>70</v>
      </c>
      <c r="C42" s="93" t="s">
        <v>12</v>
      </c>
      <c r="D42" s="93">
        <v>715</v>
      </c>
      <c r="E42" s="93" t="s">
        <v>71</v>
      </c>
      <c r="F42" s="91">
        <f t="shared" si="17"/>
        <v>-715</v>
      </c>
      <c r="I42" s="91" t="s">
        <v>87</v>
      </c>
      <c r="J42" s="91" t="str">
        <f t="shared" si="18"/>
        <v>CS</v>
      </c>
      <c r="K42" s="93" t="s">
        <v>77</v>
      </c>
      <c r="L42" s="93" t="s">
        <v>84</v>
      </c>
      <c r="N42" s="90" t="str">
        <f t="shared" ca="1" si="19"/>
        <v>e00f8bc0-6b8c-9336-4918-0957c68b0242-042</v>
      </c>
      <c r="O42" s="90" t="str">
        <f t="shared" si="20"/>
        <v>USD.CUSTINSTA.CS0000</v>
      </c>
      <c r="P42" s="93" t="str">
        <f t="shared" si="47"/>
        <v>Customer Payment Instruction</v>
      </c>
      <c r="Q42" s="93" t="str">
        <f t="shared" ca="1" si="48"/>
        <v>e00f8bc0-6b8c-9336-4918-0957c68b0242-042</v>
      </c>
      <c r="R42" s="93">
        <f t="shared" si="65"/>
        <v>2</v>
      </c>
      <c r="S42" s="102">
        <f t="shared" ca="1" si="23"/>
        <v>43726</v>
      </c>
      <c r="T42" s="89" t="str">
        <f t="shared" ca="1" si="24"/>
        <v>ext-u3-0910-2e9c6-0042</v>
      </c>
      <c r="U42" s="93" t="str">
        <f t="shared" si="49"/>
        <v>CS</v>
      </c>
      <c r="V42" s="90" t="str">
        <f t="shared" si="50"/>
        <v>PAY</v>
      </c>
      <c r="W42" s="93" t="str">
        <f t="shared" si="51"/>
        <v>USD</v>
      </c>
      <c r="X42" s="93">
        <f t="shared" si="66"/>
        <v>-715</v>
      </c>
      <c r="Y42" s="93" t="str">
        <f t="shared" si="53"/>
        <v>CUSTINST-A</v>
      </c>
      <c r="Z42" s="102" t="s">
        <v>90</v>
      </c>
      <c r="AA42" s="93" t="str">
        <f t="shared" si="54"/>
        <v>[UC3]Customer Payment Instruction [09:10]</v>
      </c>
      <c r="AB42" s="93" t="s">
        <v>86</v>
      </c>
      <c r="AC42" s="90" t="str">
        <f t="shared" ca="1" si="55"/>
        <v>CSE00F8BC06B8C933649</v>
      </c>
      <c r="AD42" s="91" t="s">
        <v>94</v>
      </c>
      <c r="AE42" s="91" t="s">
        <v>77</v>
      </c>
      <c r="AI42" s="103" t="str">
        <f t="shared" ca="1" si="56"/>
        <v>e00f8bc0-6b8c-9336-4918-0957c68b0242-042</v>
      </c>
      <c r="AJ42" s="104" t="str">
        <f t="shared" si="67"/>
        <v>Customer Payment Instruction</v>
      </c>
      <c r="AK42" s="103" t="str">
        <f t="shared" ca="1" si="68"/>
        <v>e00f8bc0-6b8c-9336-4918-0957c68b0242-042</v>
      </c>
      <c r="AL42" s="104">
        <f t="shared" si="72"/>
        <v>1</v>
      </c>
      <c r="AM42" s="105">
        <f t="shared" ca="1" si="69"/>
        <v>43726</v>
      </c>
      <c r="AN42" s="106" t="str">
        <f t="shared" ca="1" si="70"/>
        <v>ext-u3-0910-2e9c6-0042</v>
      </c>
      <c r="AO42" s="104" t="str">
        <f t="shared" si="71"/>
        <v>CS</v>
      </c>
      <c r="AP42" s="104" t="s">
        <v>78</v>
      </c>
      <c r="AQ42" s="107">
        <f t="shared" si="57"/>
        <v>0</v>
      </c>
      <c r="AR42" s="108" t="str">
        <f t="shared" si="58"/>
        <v>USD</v>
      </c>
      <c r="AS42" s="109">
        <f t="shared" si="59"/>
        <v>0</v>
      </c>
      <c r="AT42" s="107">
        <f t="shared" si="60"/>
        <v>0</v>
      </c>
      <c r="AU42" s="104"/>
      <c r="AV42" s="104" t="str">
        <f t="shared" si="61"/>
        <v>CUSTINST-A</v>
      </c>
      <c r="AW42" s="105">
        <f t="shared" ca="1" si="62"/>
        <v>43726</v>
      </c>
      <c r="AX42" s="104" t="str">
        <f t="shared" si="63"/>
        <v>[UC3]Customer Payment Instruction [09:10]</v>
      </c>
      <c r="AY42" s="104" t="s">
        <v>86</v>
      </c>
      <c r="AZ42" s="103" t="str">
        <f t="shared" ca="1" si="64"/>
        <v>CSE00F8BC06B8C933649</v>
      </c>
    </row>
    <row r="43" spans="1:52" hidden="1" x14ac:dyDescent="0.25">
      <c r="A43" s="89">
        <v>0.38194444444444442</v>
      </c>
      <c r="B43" s="93" t="s">
        <v>70</v>
      </c>
      <c r="C43" s="93" t="s">
        <v>12</v>
      </c>
      <c r="D43" s="93">
        <v>100</v>
      </c>
      <c r="E43" s="93" t="s">
        <v>71</v>
      </c>
      <c r="F43" s="91">
        <f t="shared" si="17"/>
        <v>-100</v>
      </c>
      <c r="I43" s="91" t="s">
        <v>87</v>
      </c>
      <c r="J43" s="91" t="str">
        <f t="shared" si="18"/>
        <v>CS</v>
      </c>
      <c r="K43" s="93" t="s">
        <v>77</v>
      </c>
      <c r="L43" s="93" t="s">
        <v>84</v>
      </c>
      <c r="N43" s="90" t="str">
        <f t="shared" ca="1" si="19"/>
        <v>7407139e-34a2-a06e-146b-daff6a629812-043</v>
      </c>
      <c r="O43" s="90" t="str">
        <f t="shared" si="20"/>
        <v>USD.CUSTINSTA.CS0000</v>
      </c>
      <c r="P43" s="93" t="str">
        <f t="shared" si="47"/>
        <v>Customer Payment Instruction</v>
      </c>
      <c r="Q43" s="93" t="str">
        <f t="shared" ca="1" si="48"/>
        <v>7407139e-34a2-a06e-146b-daff6a629812-043</v>
      </c>
      <c r="R43" s="93">
        <f t="shared" si="65"/>
        <v>2</v>
      </c>
      <c r="S43" s="102">
        <f t="shared" ca="1" si="23"/>
        <v>43726</v>
      </c>
      <c r="T43" s="89" t="str">
        <f t="shared" ca="1" si="24"/>
        <v>ext-u3-0910-2e9c6-0043</v>
      </c>
      <c r="U43" s="93" t="str">
        <f t="shared" si="49"/>
        <v>CS</v>
      </c>
      <c r="V43" s="90" t="str">
        <f t="shared" si="50"/>
        <v>PAY</v>
      </c>
      <c r="W43" s="93" t="str">
        <f t="shared" si="51"/>
        <v>USD</v>
      </c>
      <c r="X43" s="93">
        <f t="shared" si="66"/>
        <v>-100</v>
      </c>
      <c r="Y43" s="93" t="str">
        <f t="shared" si="53"/>
        <v>CUSTINST-A</v>
      </c>
      <c r="Z43" s="102" t="s">
        <v>90</v>
      </c>
      <c r="AA43" s="93" t="str">
        <f t="shared" si="54"/>
        <v>[UC3]Customer Payment Instruction [09:10]</v>
      </c>
      <c r="AB43" s="93" t="s">
        <v>86</v>
      </c>
      <c r="AC43" s="90" t="str">
        <f t="shared" ca="1" si="55"/>
        <v>CS7407139E34A2A06E14</v>
      </c>
      <c r="AD43" s="91" t="s">
        <v>94</v>
      </c>
      <c r="AE43" s="91" t="s">
        <v>77</v>
      </c>
      <c r="AI43" s="103" t="str">
        <f t="shared" ca="1" si="56"/>
        <v>7407139e-34a2-a06e-146b-daff6a629812-043</v>
      </c>
      <c r="AJ43" s="104" t="str">
        <f t="shared" si="67"/>
        <v>Customer Payment Instruction</v>
      </c>
      <c r="AK43" s="103" t="str">
        <f t="shared" ca="1" si="68"/>
        <v>7407139e-34a2-a06e-146b-daff6a629812-043</v>
      </c>
      <c r="AL43" s="104">
        <f t="shared" si="72"/>
        <v>1</v>
      </c>
      <c r="AM43" s="105">
        <f t="shared" ca="1" si="69"/>
        <v>43726</v>
      </c>
      <c r="AN43" s="106" t="str">
        <f t="shared" ca="1" si="70"/>
        <v>ext-u3-0910-2e9c6-0043</v>
      </c>
      <c r="AO43" s="104" t="str">
        <f t="shared" si="71"/>
        <v>CS</v>
      </c>
      <c r="AP43" s="104" t="s">
        <v>78</v>
      </c>
      <c r="AQ43" s="107">
        <f t="shared" si="57"/>
        <v>0</v>
      </c>
      <c r="AR43" s="108" t="str">
        <f t="shared" si="58"/>
        <v>USD</v>
      </c>
      <c r="AS43" s="109">
        <f t="shared" si="59"/>
        <v>0</v>
      </c>
      <c r="AT43" s="107">
        <f t="shared" si="60"/>
        <v>0</v>
      </c>
      <c r="AU43" s="104"/>
      <c r="AV43" s="104" t="str">
        <f t="shared" si="61"/>
        <v>CUSTINST-A</v>
      </c>
      <c r="AW43" s="105">
        <f t="shared" ca="1" si="62"/>
        <v>43726</v>
      </c>
      <c r="AX43" s="104" t="str">
        <f t="shared" si="63"/>
        <v>[UC3]Customer Payment Instruction [09:10]</v>
      </c>
      <c r="AY43" s="104" t="s">
        <v>86</v>
      </c>
      <c r="AZ43" s="103" t="str">
        <f t="shared" ca="1" si="64"/>
        <v>CS7407139E34A2A06E14</v>
      </c>
    </row>
    <row r="44" spans="1:52" hidden="1" x14ac:dyDescent="0.25">
      <c r="A44" s="89">
        <v>0.38194444444444442</v>
      </c>
      <c r="B44" s="93" t="s">
        <v>70</v>
      </c>
      <c r="C44" s="93" t="s">
        <v>12</v>
      </c>
      <c r="D44" s="93">
        <v>16574</v>
      </c>
      <c r="E44" s="93" t="s">
        <v>71</v>
      </c>
      <c r="F44" s="91">
        <f t="shared" si="17"/>
        <v>-16574</v>
      </c>
      <c r="I44" s="91" t="s">
        <v>87</v>
      </c>
      <c r="J44" s="91" t="str">
        <f t="shared" si="18"/>
        <v>CS</v>
      </c>
      <c r="K44" s="93" t="s">
        <v>77</v>
      </c>
      <c r="L44" s="93" t="s">
        <v>84</v>
      </c>
      <c r="N44" s="90" t="str">
        <f t="shared" ca="1" si="19"/>
        <v>afb8ee69-676a-0d25-3902-553989cd000a-044</v>
      </c>
      <c r="O44" s="90" t="str">
        <f t="shared" si="20"/>
        <v>USD.CUSTINSTA.CS0000</v>
      </c>
      <c r="P44" s="93" t="str">
        <f t="shared" si="47"/>
        <v>Customer Payment Instruction</v>
      </c>
      <c r="Q44" s="93" t="str">
        <f t="shared" ca="1" si="48"/>
        <v>afb8ee69-676a-0d25-3902-553989cd000a-044</v>
      </c>
      <c r="R44" s="93">
        <f t="shared" si="65"/>
        <v>2</v>
      </c>
      <c r="S44" s="102">
        <f t="shared" ca="1" si="23"/>
        <v>43726</v>
      </c>
      <c r="T44" s="89" t="str">
        <f t="shared" ca="1" si="24"/>
        <v>ext-u3-0910-2e9c6-0044</v>
      </c>
      <c r="U44" s="93" t="str">
        <f t="shared" si="49"/>
        <v>CS</v>
      </c>
      <c r="V44" s="90" t="str">
        <f t="shared" si="50"/>
        <v>PAY</v>
      </c>
      <c r="W44" s="93" t="str">
        <f t="shared" si="51"/>
        <v>USD</v>
      </c>
      <c r="X44" s="93">
        <f t="shared" si="66"/>
        <v>-16574</v>
      </c>
      <c r="Y44" s="93" t="str">
        <f t="shared" si="53"/>
        <v>CUSTINST-A</v>
      </c>
      <c r="Z44" s="102" t="s">
        <v>90</v>
      </c>
      <c r="AA44" s="93" t="str">
        <f t="shared" si="54"/>
        <v>[UC3]Customer Payment Instruction [09:10]</v>
      </c>
      <c r="AB44" s="93" t="s">
        <v>86</v>
      </c>
      <c r="AC44" s="90" t="str">
        <f t="shared" ca="1" si="55"/>
        <v>CSAFB8EE69676A0D2539</v>
      </c>
      <c r="AD44" s="91" t="s">
        <v>94</v>
      </c>
      <c r="AE44" s="91" t="s">
        <v>77</v>
      </c>
      <c r="AI44" s="103" t="str">
        <f t="shared" ca="1" si="56"/>
        <v>afb8ee69-676a-0d25-3902-553989cd000a-044</v>
      </c>
      <c r="AJ44" s="104" t="str">
        <f t="shared" si="67"/>
        <v>Customer Payment Instruction</v>
      </c>
      <c r="AK44" s="103" t="str">
        <f t="shared" ca="1" si="68"/>
        <v>afb8ee69-676a-0d25-3902-553989cd000a-044</v>
      </c>
      <c r="AL44" s="104">
        <f t="shared" si="72"/>
        <v>1</v>
      </c>
      <c r="AM44" s="105">
        <f t="shared" ca="1" si="69"/>
        <v>43726</v>
      </c>
      <c r="AN44" s="106" t="str">
        <f t="shared" ca="1" si="70"/>
        <v>ext-u3-0910-2e9c6-0044</v>
      </c>
      <c r="AO44" s="104" t="str">
        <f t="shared" si="71"/>
        <v>CS</v>
      </c>
      <c r="AP44" s="104" t="s">
        <v>78</v>
      </c>
      <c r="AQ44" s="107">
        <f t="shared" si="57"/>
        <v>0</v>
      </c>
      <c r="AR44" s="108" t="str">
        <f t="shared" si="58"/>
        <v>USD</v>
      </c>
      <c r="AS44" s="109">
        <f t="shared" si="59"/>
        <v>0</v>
      </c>
      <c r="AT44" s="107">
        <f t="shared" si="60"/>
        <v>0</v>
      </c>
      <c r="AU44" s="104"/>
      <c r="AV44" s="104" t="str">
        <f t="shared" si="61"/>
        <v>CUSTINST-A</v>
      </c>
      <c r="AW44" s="105">
        <f t="shared" ca="1" si="62"/>
        <v>43726</v>
      </c>
      <c r="AX44" s="104" t="str">
        <f t="shared" si="63"/>
        <v>[UC3]Customer Payment Instruction [09:10]</v>
      </c>
      <c r="AY44" s="104" t="s">
        <v>86</v>
      </c>
      <c r="AZ44" s="103" t="str">
        <f t="shared" ca="1" si="64"/>
        <v>CSAFB8EE69676A0D2539</v>
      </c>
    </row>
    <row r="45" spans="1:52" hidden="1" x14ac:dyDescent="0.25">
      <c r="A45" s="89">
        <v>0.38194444444444442</v>
      </c>
      <c r="B45" s="93" t="s">
        <v>70</v>
      </c>
      <c r="C45" s="93" t="s">
        <v>12</v>
      </c>
      <c r="D45" s="93">
        <v>1500</v>
      </c>
      <c r="E45" s="93" t="s">
        <v>71</v>
      </c>
      <c r="F45" s="91">
        <f t="shared" si="17"/>
        <v>-1500</v>
      </c>
      <c r="I45" s="91" t="s">
        <v>87</v>
      </c>
      <c r="J45" s="91" t="str">
        <f t="shared" si="18"/>
        <v>CS</v>
      </c>
      <c r="K45" s="93" t="s">
        <v>77</v>
      </c>
      <c r="L45" s="93" t="s">
        <v>84</v>
      </c>
      <c r="N45" s="90" t="str">
        <f t="shared" ca="1" si="19"/>
        <v>3c9b0e54-1b71-15be-79be-2c8291251ab0-045</v>
      </c>
      <c r="O45" s="90" t="str">
        <f t="shared" si="20"/>
        <v>USD.CUSTINSTA.CS0000</v>
      </c>
      <c r="P45" s="93" t="str">
        <f t="shared" si="47"/>
        <v>Customer Payment Instruction</v>
      </c>
      <c r="Q45" s="93" t="str">
        <f t="shared" ca="1" si="48"/>
        <v>3c9b0e54-1b71-15be-79be-2c8291251ab0-045</v>
      </c>
      <c r="R45" s="93">
        <f t="shared" si="65"/>
        <v>2</v>
      </c>
      <c r="S45" s="102">
        <f t="shared" ca="1" si="23"/>
        <v>43726</v>
      </c>
      <c r="T45" s="89" t="str">
        <f t="shared" ca="1" si="24"/>
        <v>ext-u3-0910-2e9c6-0045</v>
      </c>
      <c r="U45" s="93" t="str">
        <f t="shared" si="49"/>
        <v>CS</v>
      </c>
      <c r="V45" s="90" t="str">
        <f t="shared" si="50"/>
        <v>PAY</v>
      </c>
      <c r="W45" s="93" t="str">
        <f t="shared" si="51"/>
        <v>USD</v>
      </c>
      <c r="X45" s="93">
        <f t="shared" si="66"/>
        <v>-1500</v>
      </c>
      <c r="Y45" s="93" t="str">
        <f t="shared" si="53"/>
        <v>CUSTINST-A</v>
      </c>
      <c r="Z45" s="102" t="s">
        <v>90</v>
      </c>
      <c r="AA45" s="93" t="str">
        <f t="shared" si="54"/>
        <v>[UC3]Customer Payment Instruction [09:10]</v>
      </c>
      <c r="AB45" s="93" t="s">
        <v>86</v>
      </c>
      <c r="AC45" s="90" t="str">
        <f t="shared" ca="1" si="55"/>
        <v>CS3C9B0E541B7115BE79</v>
      </c>
      <c r="AD45" s="91" t="s">
        <v>94</v>
      </c>
      <c r="AE45" s="91" t="s">
        <v>77</v>
      </c>
      <c r="AI45" s="103" t="str">
        <f t="shared" ca="1" si="56"/>
        <v>3c9b0e54-1b71-15be-79be-2c8291251ab0-045</v>
      </c>
      <c r="AJ45" s="104" t="str">
        <f t="shared" si="67"/>
        <v>Customer Payment Instruction</v>
      </c>
      <c r="AK45" s="103" t="str">
        <f t="shared" ca="1" si="68"/>
        <v>3c9b0e54-1b71-15be-79be-2c8291251ab0-045</v>
      </c>
      <c r="AL45" s="104">
        <f t="shared" si="72"/>
        <v>1</v>
      </c>
      <c r="AM45" s="105">
        <f t="shared" ca="1" si="69"/>
        <v>43726</v>
      </c>
      <c r="AN45" s="106" t="str">
        <f t="shared" ca="1" si="70"/>
        <v>ext-u3-0910-2e9c6-0045</v>
      </c>
      <c r="AO45" s="104" t="str">
        <f t="shared" si="71"/>
        <v>CS</v>
      </c>
      <c r="AP45" s="104" t="s">
        <v>78</v>
      </c>
      <c r="AQ45" s="107">
        <f t="shared" si="57"/>
        <v>0</v>
      </c>
      <c r="AR45" s="108" t="str">
        <f t="shared" si="58"/>
        <v>USD</v>
      </c>
      <c r="AS45" s="109">
        <f t="shared" si="59"/>
        <v>0</v>
      </c>
      <c r="AT45" s="107">
        <f t="shared" si="60"/>
        <v>0</v>
      </c>
      <c r="AU45" s="104"/>
      <c r="AV45" s="104" t="str">
        <f t="shared" si="61"/>
        <v>CUSTINST-A</v>
      </c>
      <c r="AW45" s="105">
        <f t="shared" ca="1" si="62"/>
        <v>43726</v>
      </c>
      <c r="AX45" s="104" t="str">
        <f t="shared" si="63"/>
        <v>[UC3]Customer Payment Instruction [09:10]</v>
      </c>
      <c r="AY45" s="104" t="s">
        <v>86</v>
      </c>
      <c r="AZ45" s="103" t="str">
        <f t="shared" ca="1" si="64"/>
        <v>CS3C9B0E541B7115BE79</v>
      </c>
    </row>
    <row r="46" spans="1:52" hidden="1" x14ac:dyDescent="0.25">
      <c r="A46" s="89">
        <v>0.38194444444444442</v>
      </c>
      <c r="B46" s="93" t="s">
        <v>70</v>
      </c>
      <c r="C46" s="93" t="s">
        <v>12</v>
      </c>
      <c r="D46" s="93">
        <v>950</v>
      </c>
      <c r="E46" s="93" t="s">
        <v>71</v>
      </c>
      <c r="F46" s="91">
        <f t="shared" si="17"/>
        <v>-950</v>
      </c>
      <c r="I46" s="91" t="s">
        <v>87</v>
      </c>
      <c r="J46" s="91" t="str">
        <f t="shared" si="18"/>
        <v>CS</v>
      </c>
      <c r="K46" s="93" t="s">
        <v>77</v>
      </c>
      <c r="L46" s="93" t="s">
        <v>84</v>
      </c>
      <c r="N46" s="90" t="str">
        <f t="shared" ca="1" si="19"/>
        <v>584e2934-1ae8-9424-033d-d671b527417e-046</v>
      </c>
      <c r="O46" s="90" t="str">
        <f t="shared" si="20"/>
        <v>USD.CUSTINSTA.CS0000</v>
      </c>
      <c r="P46" s="93" t="str">
        <f t="shared" si="47"/>
        <v>Customer Payment Instruction</v>
      </c>
      <c r="Q46" s="93" t="str">
        <f t="shared" ca="1" si="48"/>
        <v>584e2934-1ae8-9424-033d-d671b527417e-046</v>
      </c>
      <c r="R46" s="93">
        <f t="shared" si="65"/>
        <v>2</v>
      </c>
      <c r="S46" s="102">
        <f t="shared" ca="1" si="23"/>
        <v>43726</v>
      </c>
      <c r="T46" s="89" t="str">
        <f t="shared" ca="1" si="24"/>
        <v>ext-u3-0910-2e9c6-0046</v>
      </c>
      <c r="U46" s="93" t="str">
        <f t="shared" si="49"/>
        <v>CS</v>
      </c>
      <c r="V46" s="90" t="str">
        <f t="shared" si="50"/>
        <v>PAY</v>
      </c>
      <c r="W46" s="93" t="str">
        <f t="shared" si="51"/>
        <v>USD</v>
      </c>
      <c r="X46" s="93">
        <f t="shared" si="66"/>
        <v>-950</v>
      </c>
      <c r="Y46" s="93" t="str">
        <f t="shared" si="53"/>
        <v>CUSTINST-A</v>
      </c>
      <c r="Z46" s="102" t="s">
        <v>90</v>
      </c>
      <c r="AA46" s="93" t="str">
        <f t="shared" si="54"/>
        <v>[UC3]Customer Payment Instruction [09:10]</v>
      </c>
      <c r="AB46" s="93" t="s">
        <v>86</v>
      </c>
      <c r="AC46" s="90" t="str">
        <f t="shared" ca="1" si="55"/>
        <v>CS584E29341AE8942403</v>
      </c>
      <c r="AD46" s="91" t="s">
        <v>94</v>
      </c>
      <c r="AE46" s="91" t="s">
        <v>77</v>
      </c>
      <c r="AI46" s="103" t="str">
        <f t="shared" ca="1" si="56"/>
        <v>584e2934-1ae8-9424-033d-d671b527417e-046</v>
      </c>
      <c r="AJ46" s="104" t="str">
        <f t="shared" si="67"/>
        <v>Customer Payment Instruction</v>
      </c>
      <c r="AK46" s="103" t="str">
        <f t="shared" ca="1" si="68"/>
        <v>584e2934-1ae8-9424-033d-d671b527417e-046</v>
      </c>
      <c r="AL46" s="104">
        <f t="shared" si="72"/>
        <v>1</v>
      </c>
      <c r="AM46" s="105">
        <f t="shared" ca="1" si="69"/>
        <v>43726</v>
      </c>
      <c r="AN46" s="106" t="str">
        <f t="shared" ca="1" si="70"/>
        <v>ext-u3-0910-2e9c6-0046</v>
      </c>
      <c r="AO46" s="104" t="str">
        <f t="shared" si="71"/>
        <v>CS</v>
      </c>
      <c r="AP46" s="104" t="s">
        <v>78</v>
      </c>
      <c r="AQ46" s="107">
        <f t="shared" si="57"/>
        <v>0</v>
      </c>
      <c r="AR46" s="108" t="str">
        <f t="shared" si="58"/>
        <v>USD</v>
      </c>
      <c r="AS46" s="109">
        <f t="shared" si="59"/>
        <v>0</v>
      </c>
      <c r="AT46" s="107">
        <f t="shared" si="60"/>
        <v>0</v>
      </c>
      <c r="AU46" s="104"/>
      <c r="AV46" s="104" t="str">
        <f t="shared" si="61"/>
        <v>CUSTINST-A</v>
      </c>
      <c r="AW46" s="105">
        <f t="shared" ca="1" si="62"/>
        <v>43726</v>
      </c>
      <c r="AX46" s="104" t="str">
        <f t="shared" si="63"/>
        <v>[UC3]Customer Payment Instruction [09:10]</v>
      </c>
      <c r="AY46" s="104" t="s">
        <v>86</v>
      </c>
      <c r="AZ46" s="103" t="str">
        <f t="shared" ca="1" si="64"/>
        <v>CS584E29341AE8942403</v>
      </c>
    </row>
    <row r="47" spans="1:52" hidden="1" x14ac:dyDescent="0.25">
      <c r="A47" s="89">
        <v>0.38194444444444442</v>
      </c>
      <c r="B47" s="93" t="s">
        <v>70</v>
      </c>
      <c r="C47" s="93" t="s">
        <v>12</v>
      </c>
      <c r="D47" s="93">
        <v>751</v>
      </c>
      <c r="E47" s="93" t="s">
        <v>71</v>
      </c>
      <c r="F47" s="91">
        <f t="shared" si="17"/>
        <v>-751</v>
      </c>
      <c r="I47" s="91" t="s">
        <v>87</v>
      </c>
      <c r="J47" s="91" t="str">
        <f t="shared" si="18"/>
        <v>CS</v>
      </c>
      <c r="K47" s="93" t="s">
        <v>77</v>
      </c>
      <c r="L47" s="93" t="s">
        <v>84</v>
      </c>
      <c r="N47" s="90" t="str">
        <f t="shared" ca="1" si="19"/>
        <v>f31f3aa1-940c-503f-3feb-9996f4612f36-047</v>
      </c>
      <c r="O47" s="90" t="str">
        <f t="shared" si="20"/>
        <v>USD.CUSTINSTA.CS0000</v>
      </c>
      <c r="P47" s="93" t="str">
        <f t="shared" si="47"/>
        <v>Customer Payment Instruction</v>
      </c>
      <c r="Q47" s="93" t="str">
        <f t="shared" ca="1" si="48"/>
        <v>f31f3aa1-940c-503f-3feb-9996f4612f36-047</v>
      </c>
      <c r="R47" s="93">
        <f t="shared" si="65"/>
        <v>2</v>
      </c>
      <c r="S47" s="102">
        <f t="shared" ca="1" si="23"/>
        <v>43726</v>
      </c>
      <c r="T47" s="89" t="str">
        <f t="shared" ca="1" si="24"/>
        <v>ext-u3-0910-2e9c6-0047</v>
      </c>
      <c r="U47" s="93" t="str">
        <f t="shared" si="49"/>
        <v>CS</v>
      </c>
      <c r="V47" s="90" t="str">
        <f t="shared" si="50"/>
        <v>PAY</v>
      </c>
      <c r="W47" s="93" t="str">
        <f t="shared" si="51"/>
        <v>USD</v>
      </c>
      <c r="X47" s="93">
        <f t="shared" si="66"/>
        <v>-751</v>
      </c>
      <c r="Y47" s="93" t="str">
        <f t="shared" si="53"/>
        <v>CUSTINST-A</v>
      </c>
      <c r="Z47" s="102" t="s">
        <v>90</v>
      </c>
      <c r="AA47" s="93" t="str">
        <f t="shared" si="54"/>
        <v>[UC3]Customer Payment Instruction [09:10]</v>
      </c>
      <c r="AB47" s="93" t="s">
        <v>86</v>
      </c>
      <c r="AC47" s="90" t="str">
        <f t="shared" ca="1" si="55"/>
        <v>CSF31F3AA1940C503F3F</v>
      </c>
      <c r="AD47" s="91" t="s">
        <v>94</v>
      </c>
      <c r="AE47" s="91" t="s">
        <v>77</v>
      </c>
      <c r="AI47" s="103" t="str">
        <f t="shared" ca="1" si="56"/>
        <v>f31f3aa1-940c-503f-3feb-9996f4612f36-047</v>
      </c>
      <c r="AJ47" s="104" t="str">
        <f t="shared" si="67"/>
        <v>Customer Payment Instruction</v>
      </c>
      <c r="AK47" s="103" t="str">
        <f t="shared" ca="1" si="68"/>
        <v>f31f3aa1-940c-503f-3feb-9996f4612f36-047</v>
      </c>
      <c r="AL47" s="104">
        <f t="shared" si="72"/>
        <v>1</v>
      </c>
      <c r="AM47" s="105">
        <f t="shared" ca="1" si="69"/>
        <v>43726</v>
      </c>
      <c r="AN47" s="106" t="str">
        <f t="shared" ca="1" si="70"/>
        <v>ext-u3-0910-2e9c6-0047</v>
      </c>
      <c r="AO47" s="104" t="str">
        <f t="shared" si="71"/>
        <v>CS</v>
      </c>
      <c r="AP47" s="104" t="s">
        <v>78</v>
      </c>
      <c r="AQ47" s="107">
        <f t="shared" si="57"/>
        <v>0</v>
      </c>
      <c r="AR47" s="108" t="str">
        <f t="shared" si="58"/>
        <v>USD</v>
      </c>
      <c r="AS47" s="109">
        <f t="shared" si="59"/>
        <v>0</v>
      </c>
      <c r="AT47" s="107">
        <f t="shared" si="60"/>
        <v>0</v>
      </c>
      <c r="AU47" s="104"/>
      <c r="AV47" s="104" t="str">
        <f t="shared" si="61"/>
        <v>CUSTINST-A</v>
      </c>
      <c r="AW47" s="105">
        <f t="shared" ca="1" si="62"/>
        <v>43726</v>
      </c>
      <c r="AX47" s="104" t="str">
        <f t="shared" si="63"/>
        <v>[UC3]Customer Payment Instruction [09:10]</v>
      </c>
      <c r="AY47" s="104" t="s">
        <v>86</v>
      </c>
      <c r="AZ47" s="103" t="str">
        <f t="shared" ca="1" si="64"/>
        <v>CSF31F3AA1940C503F3F</v>
      </c>
    </row>
    <row r="48" spans="1:52" hidden="1" x14ac:dyDescent="0.25">
      <c r="A48" s="89">
        <v>0.38194444444444442</v>
      </c>
      <c r="B48" s="93" t="s">
        <v>70</v>
      </c>
      <c r="C48" s="93" t="s">
        <v>12</v>
      </c>
      <c r="D48" s="93">
        <v>3252</v>
      </c>
      <c r="E48" s="93" t="s">
        <v>71</v>
      </c>
      <c r="F48" s="91">
        <f t="shared" si="17"/>
        <v>-3252</v>
      </c>
      <c r="I48" s="91" t="s">
        <v>87</v>
      </c>
      <c r="J48" s="91" t="str">
        <f t="shared" si="18"/>
        <v>CS</v>
      </c>
      <c r="K48" s="93" t="s">
        <v>77</v>
      </c>
      <c r="L48" s="93" t="s">
        <v>84</v>
      </c>
      <c r="N48" s="90" t="str">
        <f t="shared" ca="1" si="19"/>
        <v>de6727a4-7ad8-8e23-1217-3ac42eb852dc-048</v>
      </c>
      <c r="O48" s="90" t="str">
        <f t="shared" si="20"/>
        <v>USD.CUSTINSTA.CS0000</v>
      </c>
      <c r="P48" s="93" t="str">
        <f t="shared" si="47"/>
        <v>Customer Payment Instruction</v>
      </c>
      <c r="Q48" s="93" t="str">
        <f t="shared" ca="1" si="48"/>
        <v>de6727a4-7ad8-8e23-1217-3ac42eb852dc-048</v>
      </c>
      <c r="R48" s="93">
        <f t="shared" si="65"/>
        <v>2</v>
      </c>
      <c r="S48" s="102">
        <f t="shared" ca="1" si="23"/>
        <v>43726</v>
      </c>
      <c r="T48" s="89" t="str">
        <f t="shared" ca="1" si="24"/>
        <v>ext-u3-0910-2e9c6-0048</v>
      </c>
      <c r="U48" s="93" t="str">
        <f t="shared" si="49"/>
        <v>CS</v>
      </c>
      <c r="V48" s="90" t="str">
        <f t="shared" si="50"/>
        <v>PAY</v>
      </c>
      <c r="W48" s="93" t="str">
        <f t="shared" si="51"/>
        <v>USD</v>
      </c>
      <c r="X48" s="93">
        <f t="shared" si="66"/>
        <v>-3252</v>
      </c>
      <c r="Y48" s="93" t="str">
        <f t="shared" si="53"/>
        <v>CUSTINST-A</v>
      </c>
      <c r="Z48" s="102" t="s">
        <v>90</v>
      </c>
      <c r="AA48" s="93" t="str">
        <f t="shared" si="54"/>
        <v>[UC3]Customer Payment Instruction [09:10]</v>
      </c>
      <c r="AB48" s="93" t="s">
        <v>86</v>
      </c>
      <c r="AC48" s="90" t="str">
        <f t="shared" ca="1" si="55"/>
        <v>CSDE6727A47AD88E2312</v>
      </c>
      <c r="AD48" s="91" t="s">
        <v>94</v>
      </c>
      <c r="AE48" s="91" t="s">
        <v>77</v>
      </c>
      <c r="AI48" s="103" t="str">
        <f t="shared" ca="1" si="56"/>
        <v>de6727a4-7ad8-8e23-1217-3ac42eb852dc-048</v>
      </c>
      <c r="AJ48" s="104" t="str">
        <f t="shared" si="67"/>
        <v>Customer Payment Instruction</v>
      </c>
      <c r="AK48" s="103" t="str">
        <f t="shared" ca="1" si="68"/>
        <v>de6727a4-7ad8-8e23-1217-3ac42eb852dc-048</v>
      </c>
      <c r="AL48" s="104">
        <f t="shared" si="72"/>
        <v>1</v>
      </c>
      <c r="AM48" s="105">
        <f t="shared" ca="1" si="69"/>
        <v>43726</v>
      </c>
      <c r="AN48" s="106" t="str">
        <f t="shared" ca="1" si="70"/>
        <v>ext-u3-0910-2e9c6-0048</v>
      </c>
      <c r="AO48" s="104" t="str">
        <f t="shared" si="71"/>
        <v>CS</v>
      </c>
      <c r="AP48" s="104" t="s">
        <v>78</v>
      </c>
      <c r="AQ48" s="107">
        <f t="shared" si="57"/>
        <v>0</v>
      </c>
      <c r="AR48" s="108" t="str">
        <f t="shared" si="58"/>
        <v>USD</v>
      </c>
      <c r="AS48" s="109">
        <f t="shared" si="59"/>
        <v>0</v>
      </c>
      <c r="AT48" s="107">
        <f t="shared" si="60"/>
        <v>0</v>
      </c>
      <c r="AU48" s="104"/>
      <c r="AV48" s="104" t="str">
        <f t="shared" si="61"/>
        <v>CUSTINST-A</v>
      </c>
      <c r="AW48" s="105">
        <f t="shared" ca="1" si="62"/>
        <v>43726</v>
      </c>
      <c r="AX48" s="104" t="str">
        <f t="shared" si="63"/>
        <v>[UC3]Customer Payment Instruction [09:10]</v>
      </c>
      <c r="AY48" s="104" t="s">
        <v>86</v>
      </c>
      <c r="AZ48" s="103" t="str">
        <f t="shared" ca="1" si="64"/>
        <v>CSDE6727A47AD88E2312</v>
      </c>
    </row>
    <row r="49" spans="1:52" hidden="1" x14ac:dyDescent="0.25">
      <c r="A49" s="89">
        <v>0.38194444444444442</v>
      </c>
      <c r="B49" s="93" t="s">
        <v>70</v>
      </c>
      <c r="C49" s="93" t="s">
        <v>12</v>
      </c>
      <c r="D49" s="93">
        <v>174</v>
      </c>
      <c r="E49" s="93" t="s">
        <v>71</v>
      </c>
      <c r="F49" s="91">
        <f t="shared" si="17"/>
        <v>-174</v>
      </c>
      <c r="I49" s="91" t="s">
        <v>87</v>
      </c>
      <c r="J49" s="91" t="str">
        <f t="shared" si="18"/>
        <v>CS</v>
      </c>
      <c r="K49" s="93" t="s">
        <v>77</v>
      </c>
      <c r="L49" s="93" t="s">
        <v>84</v>
      </c>
      <c r="N49" s="90" t="str">
        <f t="shared" ca="1" si="19"/>
        <v>412ae4c6-4df9-017a-907f-49d9d5b3345e-049</v>
      </c>
      <c r="O49" s="90" t="str">
        <f t="shared" si="20"/>
        <v>USD.CUSTINSTA.CS0000</v>
      </c>
      <c r="P49" s="93" t="str">
        <f t="shared" si="47"/>
        <v>Customer Payment Instruction</v>
      </c>
      <c r="Q49" s="93" t="str">
        <f t="shared" ca="1" si="48"/>
        <v>412ae4c6-4df9-017a-907f-49d9d5b3345e-049</v>
      </c>
      <c r="R49" s="93">
        <f t="shared" si="65"/>
        <v>2</v>
      </c>
      <c r="S49" s="102">
        <f t="shared" ca="1" si="23"/>
        <v>43726</v>
      </c>
      <c r="T49" s="89" t="str">
        <f t="shared" ca="1" si="24"/>
        <v>ext-u3-0910-2e9c6-0049</v>
      </c>
      <c r="U49" s="93" t="str">
        <f t="shared" si="49"/>
        <v>CS</v>
      </c>
      <c r="V49" s="90" t="str">
        <f t="shared" si="50"/>
        <v>PAY</v>
      </c>
      <c r="W49" s="93" t="str">
        <f t="shared" si="51"/>
        <v>USD</v>
      </c>
      <c r="X49" s="93">
        <f t="shared" si="66"/>
        <v>-174</v>
      </c>
      <c r="Y49" s="93" t="str">
        <f t="shared" si="53"/>
        <v>CUSTINST-A</v>
      </c>
      <c r="Z49" s="102" t="s">
        <v>90</v>
      </c>
      <c r="AA49" s="93" t="str">
        <f t="shared" si="54"/>
        <v>[UC3]Customer Payment Instruction [09:10]</v>
      </c>
      <c r="AB49" s="93" t="s">
        <v>86</v>
      </c>
      <c r="AC49" s="90" t="str">
        <f t="shared" ca="1" si="55"/>
        <v>CS412AE4C64DF9017A90</v>
      </c>
      <c r="AD49" s="91" t="s">
        <v>94</v>
      </c>
      <c r="AE49" s="91" t="s">
        <v>77</v>
      </c>
      <c r="AI49" s="103" t="str">
        <f t="shared" ca="1" si="56"/>
        <v>412ae4c6-4df9-017a-907f-49d9d5b3345e-049</v>
      </c>
      <c r="AJ49" s="104" t="str">
        <f t="shared" si="67"/>
        <v>Customer Payment Instruction</v>
      </c>
      <c r="AK49" s="103" t="str">
        <f t="shared" ca="1" si="68"/>
        <v>412ae4c6-4df9-017a-907f-49d9d5b3345e-049</v>
      </c>
      <c r="AL49" s="104">
        <f t="shared" si="72"/>
        <v>1</v>
      </c>
      <c r="AM49" s="105">
        <f t="shared" ca="1" si="69"/>
        <v>43726</v>
      </c>
      <c r="AN49" s="106" t="str">
        <f t="shared" ca="1" si="70"/>
        <v>ext-u3-0910-2e9c6-0049</v>
      </c>
      <c r="AO49" s="104" t="str">
        <f t="shared" si="71"/>
        <v>CS</v>
      </c>
      <c r="AP49" s="104" t="s">
        <v>78</v>
      </c>
      <c r="AQ49" s="107">
        <f t="shared" si="57"/>
        <v>0</v>
      </c>
      <c r="AR49" s="108" t="str">
        <f t="shared" si="58"/>
        <v>USD</v>
      </c>
      <c r="AS49" s="109">
        <f t="shared" si="59"/>
        <v>0</v>
      </c>
      <c r="AT49" s="107">
        <f t="shared" si="60"/>
        <v>0</v>
      </c>
      <c r="AU49" s="104"/>
      <c r="AV49" s="104" t="str">
        <f t="shared" si="61"/>
        <v>CUSTINST-A</v>
      </c>
      <c r="AW49" s="105">
        <f t="shared" ca="1" si="62"/>
        <v>43726</v>
      </c>
      <c r="AX49" s="104" t="str">
        <f t="shared" si="63"/>
        <v>[UC3]Customer Payment Instruction [09:10]</v>
      </c>
      <c r="AY49" s="104" t="s">
        <v>86</v>
      </c>
      <c r="AZ49" s="103" t="str">
        <f t="shared" ca="1" si="64"/>
        <v>CS412AE4C64DF9017A90</v>
      </c>
    </row>
    <row r="50" spans="1:52" hidden="1" x14ac:dyDescent="0.25">
      <c r="A50" s="89">
        <v>0.38194444444444442</v>
      </c>
      <c r="B50" s="93" t="s">
        <v>72</v>
      </c>
      <c r="C50" s="93" t="s">
        <v>12</v>
      </c>
      <c r="D50" s="93">
        <v>25000</v>
      </c>
      <c r="E50" s="93" t="s">
        <v>73</v>
      </c>
      <c r="F50" s="91">
        <f t="shared" si="17"/>
        <v>25000</v>
      </c>
      <c r="I50" s="91" t="s">
        <v>87</v>
      </c>
      <c r="J50" s="91" t="str">
        <f t="shared" si="18"/>
        <v>CS</v>
      </c>
      <c r="K50" s="93" t="s">
        <v>77</v>
      </c>
      <c r="L50" s="93" t="s">
        <v>85</v>
      </c>
      <c r="N50" s="90" t="str">
        <f t="shared" ca="1" si="19"/>
        <v>4ce3b396-25d0-9507-5af3-a9ee90c63164-050</v>
      </c>
      <c r="O50" s="90" t="str">
        <f t="shared" si="20"/>
        <v>USD.CASHTXA.CS000000</v>
      </c>
      <c r="P50" s="93" t="str">
        <f t="shared" si="47"/>
        <v>Cash Transfer</v>
      </c>
      <c r="Q50" s="93" t="str">
        <f t="shared" ca="1" si="48"/>
        <v>4ce3b396-25d0-9507-5af3-a9ee90c63164-050</v>
      </c>
      <c r="R50" s="93">
        <f t="shared" si="65"/>
        <v>2</v>
      </c>
      <c r="S50" s="102">
        <f t="shared" ca="1" si="23"/>
        <v>43726</v>
      </c>
      <c r="T50" s="89" t="str">
        <f t="shared" ca="1" si="24"/>
        <v>ext-u3-0910-2e9c6-0050</v>
      </c>
      <c r="U50" s="93" t="str">
        <f t="shared" si="49"/>
        <v>CS</v>
      </c>
      <c r="V50" s="90" t="str">
        <f t="shared" si="50"/>
        <v>RECEIVE</v>
      </c>
      <c r="W50" s="93" t="str">
        <f t="shared" si="51"/>
        <v>USD</v>
      </c>
      <c r="X50" s="93">
        <f t="shared" si="66"/>
        <v>25000</v>
      </c>
      <c r="Y50" s="93" t="str">
        <f t="shared" si="53"/>
        <v>CASHTX-A</v>
      </c>
      <c r="Z50" s="102" t="s">
        <v>90</v>
      </c>
      <c r="AA50" s="93" t="str">
        <f t="shared" si="54"/>
        <v>[UC3]Cash Transfer                [09:10]</v>
      </c>
      <c r="AB50" s="93" t="s">
        <v>86</v>
      </c>
      <c r="AC50" s="90" t="str">
        <f t="shared" ca="1" si="55"/>
        <v>CS4CE3B39625D095075A</v>
      </c>
      <c r="AD50" s="91" t="s">
        <v>94</v>
      </c>
      <c r="AE50" s="91" t="s">
        <v>77</v>
      </c>
      <c r="AI50" s="103" t="str">
        <f t="shared" ca="1" si="56"/>
        <v>4ce3b396-25d0-9507-5af3-a9ee90c63164-050</v>
      </c>
      <c r="AJ50" s="104" t="str">
        <f t="shared" si="67"/>
        <v>Cash Transfer</v>
      </c>
      <c r="AK50" s="103" t="str">
        <f t="shared" ca="1" si="68"/>
        <v>4ce3b396-25d0-9507-5af3-a9ee90c63164-050</v>
      </c>
      <c r="AL50" s="104">
        <f t="shared" si="72"/>
        <v>1</v>
      </c>
      <c r="AM50" s="105">
        <f t="shared" ca="1" si="69"/>
        <v>43726</v>
      </c>
      <c r="AN50" s="106" t="str">
        <f t="shared" ca="1" si="70"/>
        <v>ext-u3-0910-2e9c6-0050</v>
      </c>
      <c r="AO50" s="104" t="str">
        <f t="shared" si="71"/>
        <v>CS</v>
      </c>
      <c r="AP50" s="104" t="s">
        <v>78</v>
      </c>
      <c r="AQ50" s="107">
        <f t="shared" si="57"/>
        <v>0</v>
      </c>
      <c r="AR50" s="108" t="str">
        <f t="shared" si="58"/>
        <v>USD</v>
      </c>
      <c r="AS50" s="109">
        <f t="shared" si="59"/>
        <v>0</v>
      </c>
      <c r="AT50" s="107">
        <f t="shared" si="60"/>
        <v>0</v>
      </c>
      <c r="AU50" s="104"/>
      <c r="AV50" s="104" t="str">
        <f t="shared" si="61"/>
        <v>CASHTX-A</v>
      </c>
      <c r="AW50" s="105">
        <f t="shared" ca="1" si="62"/>
        <v>43726</v>
      </c>
      <c r="AX50" s="104" t="str">
        <f t="shared" si="63"/>
        <v>[UC3]Cash Transfer                [09:10]</v>
      </c>
      <c r="AY50" s="104" t="s">
        <v>86</v>
      </c>
      <c r="AZ50" s="103" t="str">
        <f t="shared" ca="1" si="64"/>
        <v>CS4CE3B39625D095075A</v>
      </c>
    </row>
    <row r="51" spans="1:52" x14ac:dyDescent="0.25">
      <c r="A51" s="89">
        <v>0.34027777777777773</v>
      </c>
      <c r="B51" s="93" t="s">
        <v>70</v>
      </c>
      <c r="C51" s="93" t="s">
        <v>45</v>
      </c>
      <c r="D51" s="93">
        <v>172.43937500000001</v>
      </c>
      <c r="E51" s="93" t="s">
        <v>71</v>
      </c>
      <c r="F51" s="138">
        <f t="shared" si="17"/>
        <v>-172.43937500000001</v>
      </c>
      <c r="I51" s="93" t="s">
        <v>87</v>
      </c>
      <c r="J51" s="91" t="str">
        <f t="shared" si="18"/>
        <v>CS</v>
      </c>
      <c r="K51" s="93" t="s">
        <v>77</v>
      </c>
      <c r="L51" s="93" t="s">
        <v>84</v>
      </c>
      <c r="N51" s="90" t="str">
        <f t="shared" ca="1" si="19"/>
        <v>34636b03-9b70-0b8e-31d7-b4d4812e1509-051</v>
      </c>
      <c r="O51" s="90" t="str">
        <f t="shared" si="20"/>
        <v>SGD.CUSTINSTA.CS0000</v>
      </c>
      <c r="P51" s="93" t="str">
        <f t="shared" ref="P51:P66" si="73">B51</f>
        <v>Customer Payment Instruction</v>
      </c>
      <c r="Q51" s="93" t="str">
        <f t="shared" ref="Q51:Q66" ca="1" si="74">N51</f>
        <v>34636b03-9b70-0b8e-31d7-b4d4812e1509-051</v>
      </c>
      <c r="R51" s="93">
        <f t="shared" si="65"/>
        <v>2</v>
      </c>
      <c r="S51" s="102">
        <f t="shared" ca="1" si="23"/>
        <v>43726</v>
      </c>
      <c r="T51" s="89" t="str">
        <f t="shared" ca="1" si="24"/>
        <v>ext-u3-0810-2e9c6-0051</v>
      </c>
      <c r="U51" s="93" t="str">
        <f t="shared" ref="U51:U64" si="75">J51</f>
        <v>CS</v>
      </c>
      <c r="V51" s="90" t="str">
        <f t="shared" ref="V51:V64" si="76">E51</f>
        <v>PAY</v>
      </c>
      <c r="W51" s="93" t="str">
        <f t="shared" ref="W51:W64" si="77">C51</f>
        <v>SGD</v>
      </c>
      <c r="X51" s="93">
        <f t="shared" si="66"/>
        <v>-172.43937500000001</v>
      </c>
      <c r="Y51" s="93" t="str">
        <f t="shared" ref="Y51:Y64" si="78">L51&amp;"-"&amp;LEFT(K51,1)</f>
        <v>CUSTINST-A</v>
      </c>
      <c r="Z51" s="102" t="s">
        <v>90</v>
      </c>
      <c r="AA51" s="93" t="str">
        <f t="shared" si="54"/>
        <v>[UC3]Customer Payment Instruction [08:10]</v>
      </c>
      <c r="AB51" s="93" t="s">
        <v>86</v>
      </c>
      <c r="AC51" s="90" t="str">
        <f t="shared" ca="1" si="55"/>
        <v>CS34636B039B700B8E31</v>
      </c>
      <c r="AD51" s="91" t="s">
        <v>94</v>
      </c>
      <c r="AE51" s="91" t="s">
        <v>77</v>
      </c>
      <c r="AI51" s="103" t="str">
        <f t="shared" ca="1" si="56"/>
        <v>34636b03-9b70-0b8e-31d7-b4d4812e1509-051</v>
      </c>
      <c r="AJ51" s="104" t="str">
        <f t="shared" si="67"/>
        <v>Customer Payment Instruction</v>
      </c>
      <c r="AK51" s="103" t="str">
        <f t="shared" ca="1" si="68"/>
        <v>34636b03-9b70-0b8e-31d7-b4d4812e1509-051</v>
      </c>
      <c r="AL51" s="104">
        <f t="shared" si="72"/>
        <v>1</v>
      </c>
      <c r="AM51" s="105">
        <f t="shared" ca="1" si="69"/>
        <v>43726</v>
      </c>
      <c r="AN51" s="106" t="str">
        <f t="shared" ca="1" si="70"/>
        <v>ext-u3-0810-2e9c6-0051</v>
      </c>
      <c r="AO51" s="104" t="str">
        <f t="shared" si="71"/>
        <v>CS</v>
      </c>
      <c r="AP51" s="104" t="s">
        <v>78</v>
      </c>
      <c r="AQ51" s="107">
        <f t="shared" si="57"/>
        <v>0</v>
      </c>
      <c r="AR51" s="108" t="str">
        <f t="shared" si="58"/>
        <v>SGD</v>
      </c>
      <c r="AS51" s="109">
        <f t="shared" si="59"/>
        <v>0</v>
      </c>
      <c r="AT51" s="107">
        <f t="shared" si="60"/>
        <v>0</v>
      </c>
      <c r="AU51" s="104"/>
      <c r="AV51" s="104" t="str">
        <f t="shared" si="61"/>
        <v>CUSTINST-A</v>
      </c>
      <c r="AW51" s="105">
        <f t="shared" ref="AW51:AW66" ca="1" si="79">AM51</f>
        <v>43726</v>
      </c>
      <c r="AX51" s="104" t="str">
        <f t="shared" ref="AX51:AX66" si="80">AA51</f>
        <v>[UC3]Customer Payment Instruction [08:10]</v>
      </c>
      <c r="AY51" s="104" t="s">
        <v>86</v>
      </c>
      <c r="AZ51" s="103" t="str">
        <f t="shared" ref="AZ51:AZ66" ca="1" si="81">AC51</f>
        <v>CS34636B039B700B8E31</v>
      </c>
    </row>
    <row r="52" spans="1:52" x14ac:dyDescent="0.25">
      <c r="A52" s="89">
        <v>0.34027777777777773</v>
      </c>
      <c r="B52" s="93" t="s">
        <v>70</v>
      </c>
      <c r="C52" s="93" t="s">
        <v>45</v>
      </c>
      <c r="D52" s="93">
        <v>3448.7925000000005</v>
      </c>
      <c r="E52" s="93" t="s">
        <v>71</v>
      </c>
      <c r="F52" s="138">
        <f t="shared" si="17"/>
        <v>-3448.7925000000005</v>
      </c>
      <c r="I52" s="93" t="s">
        <v>87</v>
      </c>
      <c r="J52" s="91" t="str">
        <f t="shared" si="18"/>
        <v>CS</v>
      </c>
      <c r="K52" s="93" t="s">
        <v>77</v>
      </c>
      <c r="L52" s="93" t="s">
        <v>84</v>
      </c>
      <c r="N52" s="90" t="str">
        <f t="shared" ca="1" si="19"/>
        <v>2ca03225-38b2-46da-7fe1-e0bad076008b-052</v>
      </c>
      <c r="O52" s="90" t="str">
        <f t="shared" si="20"/>
        <v>SGD.CUSTINSTA.CS0000</v>
      </c>
      <c r="P52" s="93" t="str">
        <f t="shared" si="73"/>
        <v>Customer Payment Instruction</v>
      </c>
      <c r="Q52" s="93" t="str">
        <f t="shared" ca="1" si="74"/>
        <v>2ca03225-38b2-46da-7fe1-e0bad076008b-052</v>
      </c>
      <c r="R52" s="93">
        <f t="shared" si="65"/>
        <v>2</v>
      </c>
      <c r="S52" s="102">
        <f t="shared" ca="1" si="23"/>
        <v>43726</v>
      </c>
      <c r="T52" s="89" t="str">
        <f t="shared" ca="1" si="24"/>
        <v>ext-u3-0810-2e9c6-0052</v>
      </c>
      <c r="U52" s="93" t="str">
        <f t="shared" si="75"/>
        <v>CS</v>
      </c>
      <c r="V52" s="90" t="str">
        <f t="shared" si="76"/>
        <v>PAY</v>
      </c>
      <c r="W52" s="93" t="str">
        <f t="shared" si="77"/>
        <v>SGD</v>
      </c>
      <c r="X52" s="93">
        <f t="shared" si="66"/>
        <v>-3448.7925000000005</v>
      </c>
      <c r="Y52" s="93" t="str">
        <f t="shared" si="78"/>
        <v>CUSTINST-A</v>
      </c>
      <c r="Z52" s="102" t="s">
        <v>90</v>
      </c>
      <c r="AA52" s="93" t="str">
        <f t="shared" si="54"/>
        <v>[UC3]Customer Payment Instruction [08:10]</v>
      </c>
      <c r="AB52" s="93" t="s">
        <v>86</v>
      </c>
      <c r="AC52" s="90" t="str">
        <f t="shared" ca="1" si="55"/>
        <v>CS2CA0322538B246DA7F</v>
      </c>
      <c r="AD52" s="91" t="s">
        <v>94</v>
      </c>
      <c r="AE52" s="91" t="s">
        <v>77</v>
      </c>
      <c r="AI52" s="103" t="str">
        <f t="shared" ca="1" si="56"/>
        <v>2ca03225-38b2-46da-7fe1-e0bad076008b-052</v>
      </c>
      <c r="AJ52" s="104" t="str">
        <f t="shared" si="67"/>
        <v>Customer Payment Instruction</v>
      </c>
      <c r="AK52" s="103" t="str">
        <f t="shared" ca="1" si="68"/>
        <v>2ca03225-38b2-46da-7fe1-e0bad076008b-052</v>
      </c>
      <c r="AL52" s="104">
        <f t="shared" si="72"/>
        <v>1</v>
      </c>
      <c r="AM52" s="105">
        <f t="shared" ca="1" si="69"/>
        <v>43726</v>
      </c>
      <c r="AN52" s="106" t="str">
        <f t="shared" ca="1" si="70"/>
        <v>ext-u3-0810-2e9c6-0052</v>
      </c>
      <c r="AO52" s="104" t="str">
        <f t="shared" si="71"/>
        <v>CS</v>
      </c>
      <c r="AP52" s="104" t="s">
        <v>78</v>
      </c>
      <c r="AQ52" s="107">
        <f t="shared" si="57"/>
        <v>0</v>
      </c>
      <c r="AR52" s="108" t="str">
        <f t="shared" si="58"/>
        <v>SGD</v>
      </c>
      <c r="AS52" s="109">
        <f t="shared" si="59"/>
        <v>0</v>
      </c>
      <c r="AT52" s="107">
        <f t="shared" si="60"/>
        <v>0</v>
      </c>
      <c r="AU52" s="104"/>
      <c r="AV52" s="104" t="str">
        <f t="shared" si="61"/>
        <v>CUSTINST-A</v>
      </c>
      <c r="AW52" s="105">
        <f t="shared" ca="1" si="79"/>
        <v>43726</v>
      </c>
      <c r="AX52" s="104" t="str">
        <f t="shared" si="80"/>
        <v>[UC3]Customer Payment Instruction [08:10]</v>
      </c>
      <c r="AY52" s="104" t="s">
        <v>86</v>
      </c>
      <c r="AZ52" s="103" t="str">
        <f t="shared" ca="1" si="81"/>
        <v>CS2CA0322538B246DA7F</v>
      </c>
    </row>
    <row r="53" spans="1:52" x14ac:dyDescent="0.25">
      <c r="A53" s="89">
        <v>0.34027777777777773</v>
      </c>
      <c r="B53" s="93" t="s">
        <v>70</v>
      </c>
      <c r="C53" s="93" t="s">
        <v>45</v>
      </c>
      <c r="D53" s="93">
        <v>2069.2485000000001</v>
      </c>
      <c r="E53" s="93" t="s">
        <v>71</v>
      </c>
      <c r="F53" s="138">
        <f t="shared" si="17"/>
        <v>-2069.2485000000001</v>
      </c>
      <c r="I53" s="93" t="s">
        <v>87</v>
      </c>
      <c r="J53" s="91" t="str">
        <f t="shared" si="18"/>
        <v>CS</v>
      </c>
      <c r="K53" s="93" t="s">
        <v>77</v>
      </c>
      <c r="L53" s="93" t="s">
        <v>84</v>
      </c>
      <c r="N53" s="90" t="str">
        <f t="shared" ca="1" si="19"/>
        <v>994d775a-6aa6-47ba-518d-c3a56c313753-053</v>
      </c>
      <c r="O53" s="90" t="str">
        <f t="shared" si="20"/>
        <v>SGD.CUSTINSTA.CS0000</v>
      </c>
      <c r="P53" s="93" t="str">
        <f t="shared" si="73"/>
        <v>Customer Payment Instruction</v>
      </c>
      <c r="Q53" s="93" t="str">
        <f t="shared" ca="1" si="74"/>
        <v>994d775a-6aa6-47ba-518d-c3a56c313753-053</v>
      </c>
      <c r="R53" s="93">
        <f t="shared" si="65"/>
        <v>2</v>
      </c>
      <c r="S53" s="102">
        <f t="shared" ca="1" si="23"/>
        <v>43726</v>
      </c>
      <c r="T53" s="89" t="str">
        <f t="shared" ca="1" si="24"/>
        <v>ext-u3-0810-2e9c6-0053</v>
      </c>
      <c r="U53" s="93" t="str">
        <f t="shared" si="75"/>
        <v>CS</v>
      </c>
      <c r="V53" s="90" t="str">
        <f t="shared" si="76"/>
        <v>PAY</v>
      </c>
      <c r="W53" s="93" t="str">
        <f t="shared" si="77"/>
        <v>SGD</v>
      </c>
      <c r="X53" s="93">
        <f t="shared" si="66"/>
        <v>-2069.2485000000001</v>
      </c>
      <c r="Y53" s="93" t="str">
        <f t="shared" si="78"/>
        <v>CUSTINST-A</v>
      </c>
      <c r="Z53" s="102" t="s">
        <v>90</v>
      </c>
      <c r="AA53" s="93" t="str">
        <f t="shared" si="54"/>
        <v>[UC3]Customer Payment Instruction [08:10]</v>
      </c>
      <c r="AB53" s="93" t="s">
        <v>86</v>
      </c>
      <c r="AC53" s="90" t="str">
        <f t="shared" ca="1" si="55"/>
        <v>CS994D775A6AA647BA51</v>
      </c>
      <c r="AD53" s="91" t="s">
        <v>94</v>
      </c>
      <c r="AE53" s="91" t="s">
        <v>77</v>
      </c>
      <c r="AI53" s="103" t="str">
        <f t="shared" ca="1" si="56"/>
        <v>994d775a-6aa6-47ba-518d-c3a56c313753-053</v>
      </c>
      <c r="AJ53" s="104" t="str">
        <f t="shared" si="67"/>
        <v>Customer Payment Instruction</v>
      </c>
      <c r="AK53" s="103" t="str">
        <f t="shared" ca="1" si="68"/>
        <v>994d775a-6aa6-47ba-518d-c3a56c313753-053</v>
      </c>
      <c r="AL53" s="104">
        <f t="shared" si="72"/>
        <v>1</v>
      </c>
      <c r="AM53" s="105">
        <f t="shared" ca="1" si="69"/>
        <v>43726</v>
      </c>
      <c r="AN53" s="106" t="str">
        <f t="shared" ca="1" si="70"/>
        <v>ext-u3-0810-2e9c6-0053</v>
      </c>
      <c r="AO53" s="104" t="str">
        <f t="shared" si="71"/>
        <v>CS</v>
      </c>
      <c r="AP53" s="104" t="s">
        <v>78</v>
      </c>
      <c r="AQ53" s="107">
        <f t="shared" si="57"/>
        <v>0</v>
      </c>
      <c r="AR53" s="108" t="str">
        <f t="shared" si="58"/>
        <v>SGD</v>
      </c>
      <c r="AS53" s="109">
        <f t="shared" si="59"/>
        <v>0</v>
      </c>
      <c r="AT53" s="107">
        <f t="shared" si="60"/>
        <v>0</v>
      </c>
      <c r="AU53" s="104"/>
      <c r="AV53" s="104" t="str">
        <f t="shared" si="61"/>
        <v>CUSTINST-A</v>
      </c>
      <c r="AW53" s="105">
        <f t="shared" ca="1" si="79"/>
        <v>43726</v>
      </c>
      <c r="AX53" s="104" t="str">
        <f t="shared" si="80"/>
        <v>[UC3]Customer Payment Instruction [08:10]</v>
      </c>
      <c r="AY53" s="104" t="s">
        <v>86</v>
      </c>
      <c r="AZ53" s="103" t="str">
        <f t="shared" ca="1" si="81"/>
        <v>CS994D775A6AA647BA51</v>
      </c>
    </row>
    <row r="54" spans="1:52" x14ac:dyDescent="0.25">
      <c r="A54" s="89">
        <v>0.34027777777777773</v>
      </c>
      <c r="B54" s="93" t="s">
        <v>70</v>
      </c>
      <c r="C54" s="93" t="s">
        <v>45</v>
      </c>
      <c r="D54" s="93">
        <v>485.52662400000003</v>
      </c>
      <c r="E54" s="93" t="s">
        <v>71</v>
      </c>
      <c r="F54" s="138">
        <f t="shared" si="17"/>
        <v>-485.52662400000003</v>
      </c>
      <c r="I54" s="93" t="s">
        <v>87</v>
      </c>
      <c r="J54" s="91" t="str">
        <f t="shared" si="18"/>
        <v>CS</v>
      </c>
      <c r="K54" s="93" t="s">
        <v>77</v>
      </c>
      <c r="L54" s="93" t="s">
        <v>84</v>
      </c>
      <c r="N54" s="90" t="str">
        <f t="shared" ca="1" si="19"/>
        <v>7bfe4193-7371-9cc0-4b45-49fd9f6b7100-054</v>
      </c>
      <c r="O54" s="90" t="str">
        <f t="shared" si="20"/>
        <v>SGD.CUSTINSTA.CS0000</v>
      </c>
      <c r="P54" s="93" t="str">
        <f t="shared" si="73"/>
        <v>Customer Payment Instruction</v>
      </c>
      <c r="Q54" s="93" t="str">
        <f t="shared" ca="1" si="74"/>
        <v>7bfe4193-7371-9cc0-4b45-49fd9f6b7100-054</v>
      </c>
      <c r="R54" s="93">
        <f t="shared" si="65"/>
        <v>2</v>
      </c>
      <c r="S54" s="102">
        <f t="shared" ca="1" si="23"/>
        <v>43726</v>
      </c>
      <c r="T54" s="89" t="str">
        <f t="shared" ca="1" si="24"/>
        <v>ext-u3-0810-2e9c6-0054</v>
      </c>
      <c r="U54" s="93" t="str">
        <f t="shared" si="75"/>
        <v>CS</v>
      </c>
      <c r="V54" s="90" t="str">
        <f t="shared" si="76"/>
        <v>PAY</v>
      </c>
      <c r="W54" s="93" t="str">
        <f t="shared" si="77"/>
        <v>SGD</v>
      </c>
      <c r="X54" s="93">
        <f t="shared" si="66"/>
        <v>-485.52662400000003</v>
      </c>
      <c r="Y54" s="93" t="str">
        <f t="shared" si="78"/>
        <v>CUSTINST-A</v>
      </c>
      <c r="Z54" s="102" t="s">
        <v>90</v>
      </c>
      <c r="AA54" s="93" t="str">
        <f t="shared" si="54"/>
        <v>[UC3]Customer Payment Instruction [08:10]</v>
      </c>
      <c r="AB54" s="93" t="s">
        <v>86</v>
      </c>
      <c r="AC54" s="90" t="str">
        <f t="shared" ca="1" si="55"/>
        <v>CS7BFE419373719CC04B</v>
      </c>
      <c r="AD54" s="91" t="s">
        <v>94</v>
      </c>
      <c r="AE54" s="91" t="s">
        <v>77</v>
      </c>
      <c r="AI54" s="103" t="str">
        <f t="shared" ca="1" si="56"/>
        <v>7bfe4193-7371-9cc0-4b45-49fd9f6b7100-054</v>
      </c>
      <c r="AJ54" s="104" t="str">
        <f t="shared" si="67"/>
        <v>Customer Payment Instruction</v>
      </c>
      <c r="AK54" s="103" t="str">
        <f t="shared" ca="1" si="68"/>
        <v>7bfe4193-7371-9cc0-4b45-49fd9f6b7100-054</v>
      </c>
      <c r="AL54" s="104">
        <f t="shared" si="72"/>
        <v>1</v>
      </c>
      <c r="AM54" s="105">
        <f t="shared" ca="1" si="69"/>
        <v>43726</v>
      </c>
      <c r="AN54" s="106" t="str">
        <f t="shared" ca="1" si="70"/>
        <v>ext-u3-0810-2e9c6-0054</v>
      </c>
      <c r="AO54" s="104" t="str">
        <f t="shared" si="71"/>
        <v>CS</v>
      </c>
      <c r="AP54" s="104" t="s">
        <v>78</v>
      </c>
      <c r="AQ54" s="107">
        <f t="shared" si="57"/>
        <v>0</v>
      </c>
      <c r="AR54" s="108" t="str">
        <f t="shared" si="58"/>
        <v>SGD</v>
      </c>
      <c r="AS54" s="109">
        <f t="shared" si="59"/>
        <v>0</v>
      </c>
      <c r="AT54" s="107">
        <f t="shared" si="60"/>
        <v>0</v>
      </c>
      <c r="AU54" s="104"/>
      <c r="AV54" s="104" t="str">
        <f t="shared" si="61"/>
        <v>CUSTINST-A</v>
      </c>
      <c r="AW54" s="105">
        <f t="shared" ca="1" si="79"/>
        <v>43726</v>
      </c>
      <c r="AX54" s="104" t="str">
        <f t="shared" si="80"/>
        <v>[UC3]Customer Payment Instruction [08:10]</v>
      </c>
      <c r="AY54" s="104" t="s">
        <v>86</v>
      </c>
      <c r="AZ54" s="103" t="str">
        <f t="shared" ca="1" si="81"/>
        <v>CS7BFE419373719CC04B</v>
      </c>
    </row>
    <row r="55" spans="1:52" x14ac:dyDescent="0.25">
      <c r="A55" s="89">
        <v>0.34027777777777773</v>
      </c>
      <c r="B55" s="93" t="s">
        <v>70</v>
      </c>
      <c r="C55" s="93" t="s">
        <v>45</v>
      </c>
      <c r="D55" s="93">
        <v>1165.179795</v>
      </c>
      <c r="E55" s="93" t="s">
        <v>71</v>
      </c>
      <c r="F55" s="138">
        <f t="shared" si="17"/>
        <v>-1165.179795</v>
      </c>
      <c r="I55" s="93" t="s">
        <v>87</v>
      </c>
      <c r="J55" s="91" t="str">
        <f t="shared" si="18"/>
        <v>CS</v>
      </c>
      <c r="K55" s="93" t="s">
        <v>77</v>
      </c>
      <c r="L55" s="93" t="s">
        <v>84</v>
      </c>
      <c r="N55" s="90" t="str">
        <f t="shared" ca="1" si="19"/>
        <v>22faf5c4-0cdb-24c1-993d-c73bf80f6320-055</v>
      </c>
      <c r="O55" s="90" t="str">
        <f t="shared" si="20"/>
        <v>SGD.CUSTINSTA.CS0000</v>
      </c>
      <c r="P55" s="93" t="str">
        <f t="shared" si="73"/>
        <v>Customer Payment Instruction</v>
      </c>
      <c r="Q55" s="93" t="str">
        <f t="shared" ca="1" si="74"/>
        <v>22faf5c4-0cdb-24c1-993d-c73bf80f6320-055</v>
      </c>
      <c r="R55" s="93">
        <f t="shared" si="65"/>
        <v>2</v>
      </c>
      <c r="S55" s="102">
        <f t="shared" ca="1" si="23"/>
        <v>43726</v>
      </c>
      <c r="T55" s="89" t="str">
        <f t="shared" ca="1" si="24"/>
        <v>ext-u3-0810-2e9c6-0055</v>
      </c>
      <c r="U55" s="93" t="str">
        <f t="shared" si="75"/>
        <v>CS</v>
      </c>
      <c r="V55" s="90" t="str">
        <f t="shared" si="76"/>
        <v>PAY</v>
      </c>
      <c r="W55" s="93" t="str">
        <f t="shared" si="77"/>
        <v>SGD</v>
      </c>
      <c r="X55" s="93">
        <f t="shared" si="66"/>
        <v>-1165.179795</v>
      </c>
      <c r="Y55" s="93" t="str">
        <f t="shared" si="78"/>
        <v>CUSTINST-A</v>
      </c>
      <c r="Z55" s="102" t="s">
        <v>90</v>
      </c>
      <c r="AA55" s="93" t="str">
        <f t="shared" si="54"/>
        <v>[UC3]Customer Payment Instruction [08:10]</v>
      </c>
      <c r="AB55" s="93" t="s">
        <v>86</v>
      </c>
      <c r="AC55" s="90" t="str">
        <f t="shared" ca="1" si="55"/>
        <v>CS22FAF5C40CDB24C199</v>
      </c>
      <c r="AD55" s="91" t="s">
        <v>94</v>
      </c>
      <c r="AE55" s="91" t="s">
        <v>77</v>
      </c>
      <c r="AI55" s="103" t="str">
        <f t="shared" ca="1" si="56"/>
        <v>22faf5c4-0cdb-24c1-993d-c73bf80f6320-055</v>
      </c>
      <c r="AJ55" s="104" t="str">
        <f t="shared" si="67"/>
        <v>Customer Payment Instruction</v>
      </c>
      <c r="AK55" s="103" t="str">
        <f t="shared" ca="1" si="68"/>
        <v>22faf5c4-0cdb-24c1-993d-c73bf80f6320-055</v>
      </c>
      <c r="AL55" s="104">
        <f t="shared" si="72"/>
        <v>1</v>
      </c>
      <c r="AM55" s="105">
        <f t="shared" ca="1" si="69"/>
        <v>43726</v>
      </c>
      <c r="AN55" s="106" t="str">
        <f t="shared" ca="1" si="70"/>
        <v>ext-u3-0810-2e9c6-0055</v>
      </c>
      <c r="AO55" s="104" t="str">
        <f t="shared" si="71"/>
        <v>CS</v>
      </c>
      <c r="AP55" s="104" t="s">
        <v>78</v>
      </c>
      <c r="AQ55" s="107">
        <f t="shared" si="57"/>
        <v>0</v>
      </c>
      <c r="AR55" s="108" t="str">
        <f t="shared" si="58"/>
        <v>SGD</v>
      </c>
      <c r="AS55" s="109">
        <f t="shared" si="59"/>
        <v>0</v>
      </c>
      <c r="AT55" s="107">
        <f t="shared" si="60"/>
        <v>0</v>
      </c>
      <c r="AU55" s="104"/>
      <c r="AV55" s="104" t="str">
        <f t="shared" si="61"/>
        <v>CUSTINST-A</v>
      </c>
      <c r="AW55" s="105">
        <f t="shared" ca="1" si="79"/>
        <v>43726</v>
      </c>
      <c r="AX55" s="104" t="str">
        <f t="shared" si="80"/>
        <v>[UC3]Customer Payment Instruction [08:10]</v>
      </c>
      <c r="AY55" s="104" t="s">
        <v>86</v>
      </c>
      <c r="AZ55" s="103" t="str">
        <f t="shared" ca="1" si="81"/>
        <v>CS22FAF5C40CDB24C199</v>
      </c>
    </row>
    <row r="56" spans="1:52" x14ac:dyDescent="0.25">
      <c r="A56" s="89">
        <v>0.34027777777777773</v>
      </c>
      <c r="B56" s="93" t="s">
        <v>70</v>
      </c>
      <c r="C56" s="93" t="s">
        <v>45</v>
      </c>
      <c r="D56" s="93">
        <v>21002.6260014</v>
      </c>
      <c r="E56" s="93" t="s">
        <v>71</v>
      </c>
      <c r="F56" s="138">
        <f t="shared" si="17"/>
        <v>-21002.6260014</v>
      </c>
      <c r="I56" s="93" t="s">
        <v>87</v>
      </c>
      <c r="J56" s="91" t="str">
        <f t="shared" si="18"/>
        <v>CS</v>
      </c>
      <c r="K56" s="93" t="s">
        <v>77</v>
      </c>
      <c r="L56" s="93" t="s">
        <v>84</v>
      </c>
      <c r="N56" s="90" t="str">
        <f t="shared" ca="1" si="19"/>
        <v>4d16654a-3f3a-3a3a-2db5-52aa86b60753-056</v>
      </c>
      <c r="O56" s="90" t="str">
        <f t="shared" si="20"/>
        <v>SGD.CUSTINSTA.CS0000</v>
      </c>
      <c r="P56" s="93" t="str">
        <f t="shared" si="73"/>
        <v>Customer Payment Instruction</v>
      </c>
      <c r="Q56" s="93" t="str">
        <f t="shared" ca="1" si="74"/>
        <v>4d16654a-3f3a-3a3a-2db5-52aa86b60753-056</v>
      </c>
      <c r="R56" s="93">
        <f t="shared" si="65"/>
        <v>2</v>
      </c>
      <c r="S56" s="102">
        <f t="shared" ca="1" si="23"/>
        <v>43726</v>
      </c>
      <c r="T56" s="89" t="str">
        <f t="shared" ca="1" si="24"/>
        <v>ext-u3-0810-2e9c6-0056</v>
      </c>
      <c r="U56" s="93" t="str">
        <f t="shared" si="75"/>
        <v>CS</v>
      </c>
      <c r="V56" s="90" t="str">
        <f t="shared" si="76"/>
        <v>PAY</v>
      </c>
      <c r="W56" s="93" t="str">
        <f t="shared" si="77"/>
        <v>SGD</v>
      </c>
      <c r="X56" s="93">
        <f t="shared" si="66"/>
        <v>-21002.6260014</v>
      </c>
      <c r="Y56" s="93" t="str">
        <f t="shared" si="78"/>
        <v>CUSTINST-A</v>
      </c>
      <c r="Z56" s="102" t="s">
        <v>90</v>
      </c>
      <c r="AA56" s="93" t="str">
        <f t="shared" si="54"/>
        <v>[UC3]Customer Payment Instruction [08:10]</v>
      </c>
      <c r="AB56" s="93" t="s">
        <v>86</v>
      </c>
      <c r="AC56" s="90" t="str">
        <f t="shared" ca="1" si="55"/>
        <v>CS4D16654A3F3A3A3A2D</v>
      </c>
      <c r="AD56" s="91" t="s">
        <v>94</v>
      </c>
      <c r="AE56" s="91" t="s">
        <v>77</v>
      </c>
      <c r="AI56" s="103" t="str">
        <f t="shared" ca="1" si="56"/>
        <v>4d16654a-3f3a-3a3a-2db5-52aa86b60753-056</v>
      </c>
      <c r="AJ56" s="104" t="str">
        <f t="shared" si="67"/>
        <v>Customer Payment Instruction</v>
      </c>
      <c r="AK56" s="103" t="str">
        <f t="shared" ca="1" si="68"/>
        <v>4d16654a-3f3a-3a3a-2db5-52aa86b60753-056</v>
      </c>
      <c r="AL56" s="104">
        <f t="shared" si="72"/>
        <v>1</v>
      </c>
      <c r="AM56" s="105">
        <f t="shared" ca="1" si="69"/>
        <v>43726</v>
      </c>
      <c r="AN56" s="106" t="str">
        <f t="shared" ca="1" si="70"/>
        <v>ext-u3-0810-2e9c6-0056</v>
      </c>
      <c r="AO56" s="104" t="str">
        <f t="shared" si="71"/>
        <v>CS</v>
      </c>
      <c r="AP56" s="104" t="s">
        <v>78</v>
      </c>
      <c r="AQ56" s="107">
        <f t="shared" si="57"/>
        <v>0</v>
      </c>
      <c r="AR56" s="108" t="str">
        <f t="shared" si="58"/>
        <v>SGD</v>
      </c>
      <c r="AS56" s="109">
        <f t="shared" si="59"/>
        <v>0</v>
      </c>
      <c r="AT56" s="107">
        <f t="shared" si="60"/>
        <v>0</v>
      </c>
      <c r="AU56" s="104"/>
      <c r="AV56" s="104" t="str">
        <f t="shared" si="61"/>
        <v>CUSTINST-A</v>
      </c>
      <c r="AW56" s="105">
        <f t="shared" ca="1" si="79"/>
        <v>43726</v>
      </c>
      <c r="AX56" s="104" t="str">
        <f t="shared" si="80"/>
        <v>[UC3]Customer Payment Instruction [08:10]</v>
      </c>
      <c r="AY56" s="104" t="s">
        <v>86</v>
      </c>
      <c r="AZ56" s="103" t="str">
        <f t="shared" ca="1" si="81"/>
        <v>CS4D16654A3F3A3A3A2D</v>
      </c>
    </row>
    <row r="57" spans="1:52" hidden="1" x14ac:dyDescent="0.25">
      <c r="A57" s="89">
        <v>0.34027777777777773</v>
      </c>
      <c r="B57" s="93" t="s">
        <v>72</v>
      </c>
      <c r="C57" s="93" t="s">
        <v>45</v>
      </c>
      <c r="D57" s="93">
        <v>28971.599999999999</v>
      </c>
      <c r="E57" s="93" t="s">
        <v>73</v>
      </c>
      <c r="F57" s="91">
        <f t="shared" si="17"/>
        <v>28971.599999999999</v>
      </c>
      <c r="I57" s="93" t="s">
        <v>87</v>
      </c>
      <c r="J57" s="91" t="str">
        <f t="shared" si="18"/>
        <v>CS</v>
      </c>
      <c r="K57" s="93" t="s">
        <v>77</v>
      </c>
      <c r="L57" s="93" t="s">
        <v>85</v>
      </c>
      <c r="N57" s="90" t="str">
        <f t="shared" ca="1" si="19"/>
        <v>4ce430a4-4e40-1c01-256d-e21115cf2f52-057</v>
      </c>
      <c r="O57" s="90" t="str">
        <f t="shared" si="20"/>
        <v>SGD.CASHTXA.CS000000</v>
      </c>
      <c r="P57" s="93" t="str">
        <f t="shared" si="73"/>
        <v>Cash Transfer</v>
      </c>
      <c r="Q57" s="93" t="str">
        <f t="shared" ca="1" si="74"/>
        <v>4ce430a4-4e40-1c01-256d-e21115cf2f52-057</v>
      </c>
      <c r="R57" s="93">
        <f t="shared" si="65"/>
        <v>2</v>
      </c>
      <c r="S57" s="102">
        <f t="shared" ca="1" si="23"/>
        <v>43726</v>
      </c>
      <c r="T57" s="89" t="str">
        <f t="shared" ca="1" si="24"/>
        <v>ext-u3-0810-2e9c6-0057</v>
      </c>
      <c r="U57" s="93" t="str">
        <f t="shared" si="75"/>
        <v>CS</v>
      </c>
      <c r="V57" s="90" t="str">
        <f t="shared" si="76"/>
        <v>RECEIVE</v>
      </c>
      <c r="W57" s="93" t="str">
        <f t="shared" si="77"/>
        <v>SGD</v>
      </c>
      <c r="X57" s="93">
        <f t="shared" si="66"/>
        <v>28971.599999999999</v>
      </c>
      <c r="Y57" s="93" t="str">
        <f t="shared" si="78"/>
        <v>CASHTX-A</v>
      </c>
      <c r="Z57" s="102" t="s">
        <v>90</v>
      </c>
      <c r="AA57" s="93" t="str">
        <f t="shared" si="54"/>
        <v>[UC3]Cash Transfer                [08:10]</v>
      </c>
      <c r="AB57" s="93" t="s">
        <v>86</v>
      </c>
      <c r="AC57" s="90" t="str">
        <f t="shared" ca="1" si="55"/>
        <v>CS4CE430A44E401C0125</v>
      </c>
      <c r="AD57" s="91" t="s">
        <v>94</v>
      </c>
      <c r="AE57" s="91" t="s">
        <v>77</v>
      </c>
      <c r="AI57" s="103" t="str">
        <f t="shared" ca="1" si="56"/>
        <v>4ce430a4-4e40-1c01-256d-e21115cf2f52-057</v>
      </c>
      <c r="AJ57" s="104" t="str">
        <f t="shared" si="67"/>
        <v>Cash Transfer</v>
      </c>
      <c r="AK57" s="103" t="str">
        <f t="shared" ca="1" si="68"/>
        <v>4ce430a4-4e40-1c01-256d-e21115cf2f52-057</v>
      </c>
      <c r="AL57" s="104">
        <f t="shared" si="72"/>
        <v>1</v>
      </c>
      <c r="AM57" s="105">
        <f t="shared" ca="1" si="69"/>
        <v>43726</v>
      </c>
      <c r="AN57" s="106" t="str">
        <f t="shared" ca="1" si="70"/>
        <v>ext-u3-0810-2e9c6-0057</v>
      </c>
      <c r="AO57" s="104" t="str">
        <f t="shared" si="71"/>
        <v>CS</v>
      </c>
      <c r="AP57" s="104" t="s">
        <v>78</v>
      </c>
      <c r="AQ57" s="107">
        <f t="shared" si="57"/>
        <v>0</v>
      </c>
      <c r="AR57" s="108" t="str">
        <f t="shared" si="58"/>
        <v>SGD</v>
      </c>
      <c r="AS57" s="109">
        <f t="shared" si="59"/>
        <v>0</v>
      </c>
      <c r="AT57" s="107">
        <f t="shared" si="60"/>
        <v>0</v>
      </c>
      <c r="AU57" s="104"/>
      <c r="AV57" s="104" t="str">
        <f t="shared" si="61"/>
        <v>CASHTX-A</v>
      </c>
      <c r="AW57" s="105">
        <f t="shared" ca="1" si="79"/>
        <v>43726</v>
      </c>
      <c r="AX57" s="104" t="str">
        <f t="shared" si="80"/>
        <v>[UC3]Cash Transfer                [08:10]</v>
      </c>
      <c r="AY57" s="104" t="s">
        <v>86</v>
      </c>
      <c r="AZ57" s="103" t="str">
        <f t="shared" ca="1" si="81"/>
        <v>CS4CE430A44E401C0125</v>
      </c>
    </row>
    <row r="58" spans="1:52" x14ac:dyDescent="0.25">
      <c r="A58" s="89">
        <v>0.38194444444444442</v>
      </c>
      <c r="B58" s="93" t="s">
        <v>70</v>
      </c>
      <c r="C58" s="93" t="s">
        <v>45</v>
      </c>
      <c r="D58" s="93">
        <v>985.84242899999992</v>
      </c>
      <c r="E58" s="93" t="s">
        <v>71</v>
      </c>
      <c r="F58" s="138">
        <f t="shared" ref="F58:F66" si="82">IF(E58="RECEIVE",D58,0-D58)</f>
        <v>-985.84242899999992</v>
      </c>
      <c r="I58" s="93" t="s">
        <v>87</v>
      </c>
      <c r="J58" s="91" t="str">
        <f t="shared" si="18"/>
        <v>CS</v>
      </c>
      <c r="K58" s="93" t="s">
        <v>77</v>
      </c>
      <c r="L58" s="93" t="s">
        <v>84</v>
      </c>
      <c r="N58" s="90" t="str">
        <f t="shared" ca="1" si="19"/>
        <v>72743799-9400-4202-8c40-f85b1bc852fd-058</v>
      </c>
      <c r="O58" s="90" t="str">
        <f t="shared" si="20"/>
        <v>SGD.CUSTINSTA.CS0000</v>
      </c>
      <c r="P58" s="93" t="str">
        <f t="shared" si="73"/>
        <v>Customer Payment Instruction</v>
      </c>
      <c r="Q58" s="93" t="str">
        <f t="shared" ca="1" si="74"/>
        <v>72743799-9400-4202-8c40-f85b1bc852fd-058</v>
      </c>
      <c r="R58" s="93">
        <f t="shared" si="65"/>
        <v>2</v>
      </c>
      <c r="S58" s="102">
        <f t="shared" ca="1" si="23"/>
        <v>43726</v>
      </c>
      <c r="T58" s="89" t="str">
        <f t="shared" ca="1" si="24"/>
        <v>ext-u3-0910-2e9c6-0058</v>
      </c>
      <c r="U58" s="93" t="str">
        <f t="shared" si="75"/>
        <v>CS</v>
      </c>
      <c r="V58" s="90" t="str">
        <f t="shared" si="76"/>
        <v>PAY</v>
      </c>
      <c r="W58" s="93" t="str">
        <f t="shared" si="77"/>
        <v>SGD</v>
      </c>
      <c r="X58" s="93">
        <f t="shared" si="66"/>
        <v>-985.84242899999992</v>
      </c>
      <c r="Y58" s="93" t="str">
        <f t="shared" si="78"/>
        <v>CUSTINST-A</v>
      </c>
      <c r="Z58" s="102" t="s">
        <v>90</v>
      </c>
      <c r="AA58" s="93" t="str">
        <f t="shared" si="54"/>
        <v>[UC3]Customer Payment Instruction [09:10]</v>
      </c>
      <c r="AB58" s="93" t="s">
        <v>86</v>
      </c>
      <c r="AC58" s="90" t="str">
        <f t="shared" ca="1" si="55"/>
        <v>CS72743799940042028C</v>
      </c>
      <c r="AD58" s="91" t="s">
        <v>94</v>
      </c>
      <c r="AE58" s="91" t="s">
        <v>77</v>
      </c>
      <c r="AI58" s="103" t="str">
        <f t="shared" ca="1" si="56"/>
        <v>72743799-9400-4202-8c40-f85b1bc852fd-058</v>
      </c>
      <c r="AJ58" s="104" t="str">
        <f t="shared" si="67"/>
        <v>Customer Payment Instruction</v>
      </c>
      <c r="AK58" s="103" t="str">
        <f t="shared" ca="1" si="68"/>
        <v>72743799-9400-4202-8c40-f85b1bc852fd-058</v>
      </c>
      <c r="AL58" s="104">
        <f t="shared" si="72"/>
        <v>1</v>
      </c>
      <c r="AM58" s="105">
        <f t="shared" ca="1" si="69"/>
        <v>43726</v>
      </c>
      <c r="AN58" s="106" t="str">
        <f t="shared" ca="1" si="70"/>
        <v>ext-u3-0910-2e9c6-0058</v>
      </c>
      <c r="AO58" s="104" t="str">
        <f t="shared" si="71"/>
        <v>CS</v>
      </c>
      <c r="AP58" s="104" t="s">
        <v>78</v>
      </c>
      <c r="AQ58" s="107">
        <f t="shared" si="57"/>
        <v>0</v>
      </c>
      <c r="AR58" s="108" t="str">
        <f t="shared" si="58"/>
        <v>SGD</v>
      </c>
      <c r="AS58" s="109">
        <f t="shared" si="59"/>
        <v>0</v>
      </c>
      <c r="AT58" s="107">
        <f t="shared" si="60"/>
        <v>0</v>
      </c>
      <c r="AU58" s="104"/>
      <c r="AV58" s="104" t="str">
        <f t="shared" si="61"/>
        <v>CUSTINST-A</v>
      </c>
      <c r="AW58" s="105">
        <f t="shared" ca="1" si="79"/>
        <v>43726</v>
      </c>
      <c r="AX58" s="104" t="str">
        <f t="shared" si="80"/>
        <v>[UC3]Customer Payment Instruction [09:10]</v>
      </c>
      <c r="AY58" s="104" t="s">
        <v>86</v>
      </c>
      <c r="AZ58" s="103" t="str">
        <f t="shared" ca="1" si="81"/>
        <v>CS72743799940042028C</v>
      </c>
    </row>
    <row r="59" spans="1:52" x14ac:dyDescent="0.25">
      <c r="A59" s="89">
        <v>0.38194444444444442</v>
      </c>
      <c r="B59" s="93" t="s">
        <v>70</v>
      </c>
      <c r="C59" s="93" t="s">
        <v>45</v>
      </c>
      <c r="D59" s="93">
        <v>137.86617999999999</v>
      </c>
      <c r="E59" s="93" t="s">
        <v>71</v>
      </c>
      <c r="F59" s="138">
        <f t="shared" si="82"/>
        <v>-137.86617999999999</v>
      </c>
      <c r="I59" s="93" t="s">
        <v>87</v>
      </c>
      <c r="J59" s="91" t="str">
        <f t="shared" si="18"/>
        <v>CS</v>
      </c>
      <c r="K59" s="93" t="s">
        <v>77</v>
      </c>
      <c r="L59" s="93" t="s">
        <v>84</v>
      </c>
      <c r="N59" s="90" t="str">
        <f t="shared" ca="1" si="19"/>
        <v>8fe9a846-2254-726b-5c7b-9bef0f9963e3-059</v>
      </c>
      <c r="O59" s="90" t="str">
        <f t="shared" si="20"/>
        <v>SGD.CUSTINSTA.CS0000</v>
      </c>
      <c r="P59" s="93" t="str">
        <f t="shared" si="73"/>
        <v>Customer Payment Instruction</v>
      </c>
      <c r="Q59" s="93" t="str">
        <f t="shared" ca="1" si="74"/>
        <v>8fe9a846-2254-726b-5c7b-9bef0f9963e3-059</v>
      </c>
      <c r="R59" s="93">
        <f t="shared" si="65"/>
        <v>2</v>
      </c>
      <c r="S59" s="102">
        <f t="shared" ca="1" si="23"/>
        <v>43726</v>
      </c>
      <c r="T59" s="89" t="str">
        <f t="shared" ca="1" si="24"/>
        <v>ext-u3-0910-2e9c6-0059</v>
      </c>
      <c r="U59" s="93" t="str">
        <f t="shared" si="75"/>
        <v>CS</v>
      </c>
      <c r="V59" s="90" t="str">
        <f t="shared" si="76"/>
        <v>PAY</v>
      </c>
      <c r="W59" s="93" t="str">
        <f t="shared" si="77"/>
        <v>SGD</v>
      </c>
      <c r="X59" s="93">
        <f t="shared" si="66"/>
        <v>-137.86617999999999</v>
      </c>
      <c r="Y59" s="93" t="str">
        <f t="shared" si="78"/>
        <v>CUSTINST-A</v>
      </c>
      <c r="Z59" s="102" t="s">
        <v>90</v>
      </c>
      <c r="AA59" s="93" t="str">
        <f t="shared" si="54"/>
        <v>[UC3]Customer Payment Instruction [09:10]</v>
      </c>
      <c r="AB59" s="93" t="s">
        <v>86</v>
      </c>
      <c r="AC59" s="90" t="str">
        <f t="shared" ca="1" si="55"/>
        <v>CS8FE9A8462254726B5C</v>
      </c>
      <c r="AD59" s="91" t="s">
        <v>94</v>
      </c>
      <c r="AE59" s="91" t="s">
        <v>77</v>
      </c>
      <c r="AI59" s="103" t="str">
        <f t="shared" ca="1" si="56"/>
        <v>8fe9a846-2254-726b-5c7b-9bef0f9963e3-059</v>
      </c>
      <c r="AJ59" s="104" t="str">
        <f t="shared" si="67"/>
        <v>Customer Payment Instruction</v>
      </c>
      <c r="AK59" s="103" t="str">
        <f t="shared" ca="1" si="68"/>
        <v>8fe9a846-2254-726b-5c7b-9bef0f9963e3-059</v>
      </c>
      <c r="AL59" s="104">
        <f t="shared" si="72"/>
        <v>1</v>
      </c>
      <c r="AM59" s="105">
        <f t="shared" ca="1" si="69"/>
        <v>43726</v>
      </c>
      <c r="AN59" s="106" t="str">
        <f t="shared" ca="1" si="70"/>
        <v>ext-u3-0910-2e9c6-0059</v>
      </c>
      <c r="AO59" s="104" t="str">
        <f t="shared" si="71"/>
        <v>CS</v>
      </c>
      <c r="AP59" s="104" t="s">
        <v>78</v>
      </c>
      <c r="AQ59" s="107">
        <f t="shared" si="57"/>
        <v>0</v>
      </c>
      <c r="AR59" s="108" t="str">
        <f t="shared" si="58"/>
        <v>SGD</v>
      </c>
      <c r="AS59" s="109">
        <f t="shared" si="59"/>
        <v>0</v>
      </c>
      <c r="AT59" s="107">
        <f t="shared" si="60"/>
        <v>0</v>
      </c>
      <c r="AU59" s="104"/>
      <c r="AV59" s="104" t="str">
        <f t="shared" si="61"/>
        <v>CUSTINST-A</v>
      </c>
      <c r="AW59" s="105">
        <f t="shared" ca="1" si="79"/>
        <v>43726</v>
      </c>
      <c r="AX59" s="104" t="str">
        <f t="shared" si="80"/>
        <v>[UC3]Customer Payment Instruction [09:10]</v>
      </c>
      <c r="AY59" s="104" t="s">
        <v>86</v>
      </c>
      <c r="AZ59" s="103" t="str">
        <f t="shared" ca="1" si="81"/>
        <v>CS8FE9A8462254726B5C</v>
      </c>
    </row>
    <row r="60" spans="1:52" x14ac:dyDescent="0.25">
      <c r="A60" s="89">
        <v>0.38194444444444442</v>
      </c>
      <c r="B60" s="93" t="s">
        <v>70</v>
      </c>
      <c r="C60" s="93" t="s">
        <v>45</v>
      </c>
      <c r="D60" s="93">
        <v>22849.569999999992</v>
      </c>
      <c r="E60" s="93" t="s">
        <v>71</v>
      </c>
      <c r="F60" s="138">
        <f t="shared" si="82"/>
        <v>-22849.569999999992</v>
      </c>
      <c r="I60" s="93" t="s">
        <v>87</v>
      </c>
      <c r="J60" s="91" t="str">
        <f t="shared" si="18"/>
        <v>CS</v>
      </c>
      <c r="K60" s="93" t="s">
        <v>77</v>
      </c>
      <c r="L60" s="93" t="s">
        <v>84</v>
      </c>
      <c r="N60" s="90" t="str">
        <f t="shared" ca="1" si="19"/>
        <v>e54d27a0-6ba8-509e-9815-5897ab8184be-060</v>
      </c>
      <c r="O60" s="90" t="str">
        <f t="shared" si="20"/>
        <v>SGD.CUSTINSTA.CS0000</v>
      </c>
      <c r="P60" s="93" t="str">
        <f t="shared" si="73"/>
        <v>Customer Payment Instruction</v>
      </c>
      <c r="Q60" s="93" t="str">
        <f t="shared" ca="1" si="74"/>
        <v>e54d27a0-6ba8-509e-9815-5897ab8184be-060</v>
      </c>
      <c r="R60" s="93">
        <f t="shared" si="65"/>
        <v>2</v>
      </c>
      <c r="S60" s="102">
        <f t="shared" ca="1" si="23"/>
        <v>43726</v>
      </c>
      <c r="T60" s="89" t="str">
        <f t="shared" ca="1" si="24"/>
        <v>ext-u3-0910-2e9c6-0060</v>
      </c>
      <c r="U60" s="93" t="str">
        <f t="shared" si="75"/>
        <v>CS</v>
      </c>
      <c r="V60" s="90" t="str">
        <f t="shared" si="76"/>
        <v>PAY</v>
      </c>
      <c r="W60" s="93" t="str">
        <f t="shared" si="77"/>
        <v>SGD</v>
      </c>
      <c r="X60" s="93">
        <f t="shared" si="66"/>
        <v>-22849.569999999992</v>
      </c>
      <c r="Y60" s="93" t="str">
        <f t="shared" si="78"/>
        <v>CUSTINST-A</v>
      </c>
      <c r="Z60" s="102" t="s">
        <v>90</v>
      </c>
      <c r="AA60" s="93" t="str">
        <f t="shared" si="54"/>
        <v>[UC3]Customer Payment Instruction [09:10]</v>
      </c>
      <c r="AB60" s="93" t="s">
        <v>86</v>
      </c>
      <c r="AC60" s="90" t="str">
        <f t="shared" ca="1" si="55"/>
        <v>CSE54D27A06BA8509E98</v>
      </c>
      <c r="AD60" s="91" t="s">
        <v>94</v>
      </c>
      <c r="AE60" s="91" t="s">
        <v>77</v>
      </c>
      <c r="AI60" s="103" t="str">
        <f t="shared" ca="1" si="56"/>
        <v>e54d27a0-6ba8-509e-9815-5897ab8184be-060</v>
      </c>
      <c r="AJ60" s="104" t="str">
        <f t="shared" si="67"/>
        <v>Customer Payment Instruction</v>
      </c>
      <c r="AK60" s="103" t="str">
        <f t="shared" ca="1" si="68"/>
        <v>e54d27a0-6ba8-509e-9815-5897ab8184be-060</v>
      </c>
      <c r="AL60" s="104">
        <f t="shared" si="72"/>
        <v>1</v>
      </c>
      <c r="AM60" s="105">
        <f t="shared" ca="1" si="69"/>
        <v>43726</v>
      </c>
      <c r="AN60" s="106" t="str">
        <f t="shared" ca="1" si="70"/>
        <v>ext-u3-0910-2e9c6-0060</v>
      </c>
      <c r="AO60" s="104" t="str">
        <f t="shared" si="71"/>
        <v>CS</v>
      </c>
      <c r="AP60" s="104" t="s">
        <v>78</v>
      </c>
      <c r="AQ60" s="107">
        <f t="shared" si="57"/>
        <v>0</v>
      </c>
      <c r="AR60" s="108" t="str">
        <f t="shared" si="58"/>
        <v>SGD</v>
      </c>
      <c r="AS60" s="109">
        <f t="shared" si="59"/>
        <v>0</v>
      </c>
      <c r="AT60" s="107">
        <f t="shared" si="60"/>
        <v>0</v>
      </c>
      <c r="AU60" s="104"/>
      <c r="AV60" s="104" t="str">
        <f t="shared" si="61"/>
        <v>CUSTINST-A</v>
      </c>
      <c r="AW60" s="105">
        <f t="shared" ca="1" si="79"/>
        <v>43726</v>
      </c>
      <c r="AX60" s="104" t="str">
        <f t="shared" si="80"/>
        <v>[UC3]Customer Payment Instruction [09:10]</v>
      </c>
      <c r="AY60" s="104" t="s">
        <v>86</v>
      </c>
      <c r="AZ60" s="103" t="str">
        <f t="shared" ca="1" si="81"/>
        <v>CSE54D27A06BA8509E98</v>
      </c>
    </row>
    <row r="61" spans="1:52" x14ac:dyDescent="0.25">
      <c r="A61" s="89">
        <v>0.38194444444444442</v>
      </c>
      <c r="B61" s="93" t="s">
        <v>70</v>
      </c>
      <c r="C61" s="93" t="s">
        <v>45</v>
      </c>
      <c r="D61" s="93">
        <v>2067.5762999999997</v>
      </c>
      <c r="E61" s="93" t="s">
        <v>71</v>
      </c>
      <c r="F61" s="138">
        <f t="shared" si="82"/>
        <v>-2067.5762999999997</v>
      </c>
      <c r="I61" s="93" t="s">
        <v>87</v>
      </c>
      <c r="J61" s="91" t="str">
        <f t="shared" si="18"/>
        <v>CS</v>
      </c>
      <c r="K61" s="93" t="s">
        <v>77</v>
      </c>
      <c r="L61" s="93" t="s">
        <v>84</v>
      </c>
      <c r="N61" s="90" t="str">
        <f t="shared" ca="1" si="19"/>
        <v>102adf04-74a1-2fe3-3930-1dedbe28334f-061</v>
      </c>
      <c r="O61" s="90" t="str">
        <f t="shared" si="20"/>
        <v>SGD.CUSTINSTA.CS0000</v>
      </c>
      <c r="P61" s="93" t="str">
        <f t="shared" si="73"/>
        <v>Customer Payment Instruction</v>
      </c>
      <c r="Q61" s="93" t="str">
        <f t="shared" ca="1" si="74"/>
        <v>102adf04-74a1-2fe3-3930-1dedbe28334f-061</v>
      </c>
      <c r="R61" s="93">
        <f t="shared" si="65"/>
        <v>2</v>
      </c>
      <c r="S61" s="102">
        <f t="shared" ca="1" si="23"/>
        <v>43726</v>
      </c>
      <c r="T61" s="89" t="str">
        <f t="shared" ca="1" si="24"/>
        <v>ext-u3-0910-2e9c6-0061</v>
      </c>
      <c r="U61" s="93" t="str">
        <f t="shared" si="75"/>
        <v>CS</v>
      </c>
      <c r="V61" s="90" t="str">
        <f t="shared" si="76"/>
        <v>PAY</v>
      </c>
      <c r="W61" s="93" t="str">
        <f t="shared" si="77"/>
        <v>SGD</v>
      </c>
      <c r="X61" s="93">
        <f t="shared" si="66"/>
        <v>-2067.5762999999997</v>
      </c>
      <c r="Y61" s="93" t="str">
        <f t="shared" si="78"/>
        <v>CUSTINST-A</v>
      </c>
      <c r="Z61" s="102" t="s">
        <v>90</v>
      </c>
      <c r="AA61" s="93" t="str">
        <f t="shared" si="54"/>
        <v>[UC3]Customer Payment Instruction [09:10]</v>
      </c>
      <c r="AB61" s="93" t="s">
        <v>86</v>
      </c>
      <c r="AC61" s="90" t="str">
        <f t="shared" ca="1" si="55"/>
        <v>CS102ADF0474A12FE339</v>
      </c>
      <c r="AD61" s="91" t="s">
        <v>94</v>
      </c>
      <c r="AE61" s="91" t="s">
        <v>77</v>
      </c>
      <c r="AI61" s="103" t="str">
        <f t="shared" ca="1" si="56"/>
        <v>102adf04-74a1-2fe3-3930-1dedbe28334f-061</v>
      </c>
      <c r="AJ61" s="104" t="str">
        <f t="shared" si="67"/>
        <v>Customer Payment Instruction</v>
      </c>
      <c r="AK61" s="103" t="str">
        <f t="shared" ca="1" si="68"/>
        <v>102adf04-74a1-2fe3-3930-1dedbe28334f-061</v>
      </c>
      <c r="AL61" s="104">
        <f t="shared" si="72"/>
        <v>1</v>
      </c>
      <c r="AM61" s="105">
        <f t="shared" ca="1" si="69"/>
        <v>43726</v>
      </c>
      <c r="AN61" s="106" t="str">
        <f t="shared" ca="1" si="70"/>
        <v>ext-u3-0910-2e9c6-0061</v>
      </c>
      <c r="AO61" s="104" t="str">
        <f t="shared" si="71"/>
        <v>CS</v>
      </c>
      <c r="AP61" s="104" t="s">
        <v>78</v>
      </c>
      <c r="AQ61" s="107">
        <f t="shared" si="57"/>
        <v>0</v>
      </c>
      <c r="AR61" s="108" t="str">
        <f t="shared" si="58"/>
        <v>SGD</v>
      </c>
      <c r="AS61" s="109">
        <f t="shared" si="59"/>
        <v>0</v>
      </c>
      <c r="AT61" s="107">
        <f t="shared" si="60"/>
        <v>0</v>
      </c>
      <c r="AU61" s="104"/>
      <c r="AV61" s="104" t="str">
        <f t="shared" si="61"/>
        <v>CUSTINST-A</v>
      </c>
      <c r="AW61" s="105">
        <f t="shared" ca="1" si="79"/>
        <v>43726</v>
      </c>
      <c r="AX61" s="104" t="str">
        <f t="shared" si="80"/>
        <v>[UC3]Customer Payment Instruction [09:10]</v>
      </c>
      <c r="AY61" s="104" t="s">
        <v>86</v>
      </c>
      <c r="AZ61" s="103" t="str">
        <f t="shared" ca="1" si="81"/>
        <v>CS102ADF0474A12FE339</v>
      </c>
    </row>
    <row r="62" spans="1:52" x14ac:dyDescent="0.25">
      <c r="A62" s="89">
        <v>0.38194444444444442</v>
      </c>
      <c r="B62" s="93" t="s">
        <v>70</v>
      </c>
      <c r="C62" s="93" t="s">
        <v>45</v>
      </c>
      <c r="D62" s="93">
        <v>1309.33313</v>
      </c>
      <c r="E62" s="93" t="s">
        <v>71</v>
      </c>
      <c r="F62" s="138">
        <f t="shared" si="82"/>
        <v>-1309.33313</v>
      </c>
      <c r="I62" s="93" t="s">
        <v>87</v>
      </c>
      <c r="J62" s="91" t="str">
        <f t="shared" si="18"/>
        <v>CS</v>
      </c>
      <c r="K62" s="93" t="s">
        <v>77</v>
      </c>
      <c r="L62" s="93" t="s">
        <v>84</v>
      </c>
      <c r="N62" s="90" t="str">
        <f t="shared" ca="1" si="19"/>
        <v>3688aa45-056b-486c-7866-512e9605553c-062</v>
      </c>
      <c r="O62" s="90" t="str">
        <f t="shared" si="20"/>
        <v>SGD.CUSTINSTA.CS0000</v>
      </c>
      <c r="P62" s="93" t="str">
        <f t="shared" si="73"/>
        <v>Customer Payment Instruction</v>
      </c>
      <c r="Q62" s="93" t="str">
        <f t="shared" ca="1" si="74"/>
        <v>3688aa45-056b-486c-7866-512e9605553c-062</v>
      </c>
      <c r="R62" s="93">
        <f t="shared" si="65"/>
        <v>2</v>
      </c>
      <c r="S62" s="102">
        <f t="shared" ca="1" si="23"/>
        <v>43726</v>
      </c>
      <c r="T62" s="89" t="str">
        <f t="shared" ca="1" si="24"/>
        <v>ext-u3-0910-2e9c6-0062</v>
      </c>
      <c r="U62" s="93" t="str">
        <f t="shared" si="75"/>
        <v>CS</v>
      </c>
      <c r="V62" s="90" t="str">
        <f t="shared" si="76"/>
        <v>PAY</v>
      </c>
      <c r="W62" s="93" t="str">
        <f t="shared" si="77"/>
        <v>SGD</v>
      </c>
      <c r="X62" s="93">
        <f t="shared" si="66"/>
        <v>-1309.33313</v>
      </c>
      <c r="Y62" s="93" t="str">
        <f t="shared" si="78"/>
        <v>CUSTINST-A</v>
      </c>
      <c r="Z62" s="102" t="s">
        <v>90</v>
      </c>
      <c r="AA62" s="93" t="str">
        <f t="shared" si="54"/>
        <v>[UC3]Customer Payment Instruction [09:10]</v>
      </c>
      <c r="AB62" s="93" t="s">
        <v>86</v>
      </c>
      <c r="AC62" s="90" t="str">
        <f t="shared" ca="1" si="55"/>
        <v>CS3688AA45056B486C78</v>
      </c>
      <c r="AD62" s="91" t="s">
        <v>94</v>
      </c>
      <c r="AE62" s="91" t="s">
        <v>77</v>
      </c>
      <c r="AI62" s="103" t="str">
        <f t="shared" ca="1" si="56"/>
        <v>3688aa45-056b-486c-7866-512e9605553c-062</v>
      </c>
      <c r="AJ62" s="104" t="str">
        <f t="shared" si="67"/>
        <v>Customer Payment Instruction</v>
      </c>
      <c r="AK62" s="103" t="str">
        <f t="shared" ca="1" si="68"/>
        <v>3688aa45-056b-486c-7866-512e9605553c-062</v>
      </c>
      <c r="AL62" s="104">
        <f t="shared" si="72"/>
        <v>1</v>
      </c>
      <c r="AM62" s="105">
        <f t="shared" ca="1" si="69"/>
        <v>43726</v>
      </c>
      <c r="AN62" s="106" t="str">
        <f t="shared" ca="1" si="70"/>
        <v>ext-u3-0910-2e9c6-0062</v>
      </c>
      <c r="AO62" s="104" t="str">
        <f t="shared" si="71"/>
        <v>CS</v>
      </c>
      <c r="AP62" s="104" t="s">
        <v>78</v>
      </c>
      <c r="AQ62" s="107">
        <f t="shared" si="57"/>
        <v>0</v>
      </c>
      <c r="AR62" s="108" t="str">
        <f t="shared" si="58"/>
        <v>SGD</v>
      </c>
      <c r="AS62" s="109">
        <f t="shared" si="59"/>
        <v>0</v>
      </c>
      <c r="AT62" s="107">
        <f t="shared" si="60"/>
        <v>0</v>
      </c>
      <c r="AU62" s="104"/>
      <c r="AV62" s="104" t="str">
        <f t="shared" si="61"/>
        <v>CUSTINST-A</v>
      </c>
      <c r="AW62" s="105">
        <f t="shared" ca="1" si="79"/>
        <v>43726</v>
      </c>
      <c r="AX62" s="104" t="str">
        <f t="shared" si="80"/>
        <v>[UC3]Customer Payment Instruction [09:10]</v>
      </c>
      <c r="AY62" s="104" t="s">
        <v>86</v>
      </c>
      <c r="AZ62" s="103" t="str">
        <f t="shared" ca="1" si="81"/>
        <v>CS3688AA45056B486C78</v>
      </c>
    </row>
    <row r="63" spans="1:52" x14ac:dyDescent="0.25">
      <c r="A63" s="89">
        <v>0.38194444444444442</v>
      </c>
      <c r="B63" s="93" t="s">
        <v>70</v>
      </c>
      <c r="C63" s="93" t="s">
        <v>45</v>
      </c>
      <c r="D63" s="93">
        <v>1034.9580566</v>
      </c>
      <c r="E63" s="93" t="s">
        <v>71</v>
      </c>
      <c r="F63" s="138">
        <f t="shared" si="82"/>
        <v>-1034.9580566</v>
      </c>
      <c r="I63" s="93" t="s">
        <v>87</v>
      </c>
      <c r="J63" s="91" t="str">
        <f t="shared" si="18"/>
        <v>CS</v>
      </c>
      <c r="K63" s="93" t="s">
        <v>77</v>
      </c>
      <c r="L63" s="93" t="s">
        <v>84</v>
      </c>
      <c r="N63" s="90" t="str">
        <f t="shared" ca="1" si="19"/>
        <v>f3e5cde4-40c3-8e4e-8dd0-fb1de5819aca-063</v>
      </c>
      <c r="O63" s="90" t="str">
        <f t="shared" si="20"/>
        <v>SGD.CUSTINSTA.CS0000</v>
      </c>
      <c r="P63" s="93" t="str">
        <f t="shared" si="73"/>
        <v>Customer Payment Instruction</v>
      </c>
      <c r="Q63" s="93" t="str">
        <f t="shared" ca="1" si="74"/>
        <v>f3e5cde4-40c3-8e4e-8dd0-fb1de5819aca-063</v>
      </c>
      <c r="R63" s="93">
        <f t="shared" si="65"/>
        <v>2</v>
      </c>
      <c r="S63" s="102">
        <f t="shared" ca="1" si="23"/>
        <v>43726</v>
      </c>
      <c r="T63" s="89" t="str">
        <f t="shared" ca="1" si="24"/>
        <v>ext-u3-0910-2e9c6-0063</v>
      </c>
      <c r="U63" s="93" t="str">
        <f t="shared" si="75"/>
        <v>CS</v>
      </c>
      <c r="V63" s="90" t="str">
        <f t="shared" si="76"/>
        <v>PAY</v>
      </c>
      <c r="W63" s="93" t="str">
        <f t="shared" si="77"/>
        <v>SGD</v>
      </c>
      <c r="X63" s="93">
        <f t="shared" si="66"/>
        <v>-1034.9580566</v>
      </c>
      <c r="Y63" s="93" t="str">
        <f t="shared" si="78"/>
        <v>CUSTINST-A</v>
      </c>
      <c r="Z63" s="102" t="s">
        <v>90</v>
      </c>
      <c r="AA63" s="93" t="str">
        <f t="shared" si="54"/>
        <v>[UC3]Customer Payment Instruction [09:10]</v>
      </c>
      <c r="AB63" s="93" t="s">
        <v>86</v>
      </c>
      <c r="AC63" s="90" t="str">
        <f t="shared" ca="1" si="55"/>
        <v>CSF3E5CDE440C38E4E8D</v>
      </c>
      <c r="AD63" s="91" t="s">
        <v>94</v>
      </c>
      <c r="AE63" s="91" t="s">
        <v>77</v>
      </c>
      <c r="AI63" s="103" t="str">
        <f t="shared" ca="1" si="56"/>
        <v>f3e5cde4-40c3-8e4e-8dd0-fb1de5819aca-063</v>
      </c>
      <c r="AJ63" s="104" t="str">
        <f t="shared" si="67"/>
        <v>Customer Payment Instruction</v>
      </c>
      <c r="AK63" s="103" t="str">
        <f t="shared" ca="1" si="68"/>
        <v>f3e5cde4-40c3-8e4e-8dd0-fb1de5819aca-063</v>
      </c>
      <c r="AL63" s="104">
        <f t="shared" si="72"/>
        <v>1</v>
      </c>
      <c r="AM63" s="105">
        <f t="shared" ca="1" si="69"/>
        <v>43726</v>
      </c>
      <c r="AN63" s="106" t="str">
        <f t="shared" ca="1" si="70"/>
        <v>ext-u3-0910-2e9c6-0063</v>
      </c>
      <c r="AO63" s="104" t="str">
        <f t="shared" si="71"/>
        <v>CS</v>
      </c>
      <c r="AP63" s="104" t="s">
        <v>78</v>
      </c>
      <c r="AQ63" s="107">
        <f t="shared" si="57"/>
        <v>0</v>
      </c>
      <c r="AR63" s="108" t="str">
        <f t="shared" si="58"/>
        <v>SGD</v>
      </c>
      <c r="AS63" s="109">
        <f t="shared" si="59"/>
        <v>0</v>
      </c>
      <c r="AT63" s="107">
        <f t="shared" si="60"/>
        <v>0</v>
      </c>
      <c r="AU63" s="104"/>
      <c r="AV63" s="104" t="str">
        <f t="shared" si="61"/>
        <v>CUSTINST-A</v>
      </c>
      <c r="AW63" s="105">
        <f t="shared" ca="1" si="79"/>
        <v>43726</v>
      </c>
      <c r="AX63" s="104" t="str">
        <f t="shared" si="80"/>
        <v>[UC3]Customer Payment Instruction [09:10]</v>
      </c>
      <c r="AY63" s="104" t="s">
        <v>86</v>
      </c>
      <c r="AZ63" s="103" t="str">
        <f t="shared" ca="1" si="81"/>
        <v>CSF3E5CDE440C38E4E8D</v>
      </c>
    </row>
    <row r="64" spans="1:52" x14ac:dyDescent="0.25">
      <c r="A64" s="89">
        <v>0.38194444444444442</v>
      </c>
      <c r="B64" s="93" t="s">
        <v>70</v>
      </c>
      <c r="C64" s="93" t="s">
        <v>45</v>
      </c>
      <c r="D64" s="93">
        <v>4481.1512855999999</v>
      </c>
      <c r="E64" s="93" t="s">
        <v>71</v>
      </c>
      <c r="F64" s="138">
        <f t="shared" si="82"/>
        <v>-4481.1512855999999</v>
      </c>
      <c r="I64" s="93" t="s">
        <v>87</v>
      </c>
      <c r="J64" s="91" t="str">
        <f t="shared" si="18"/>
        <v>CS</v>
      </c>
      <c r="K64" s="93" t="s">
        <v>77</v>
      </c>
      <c r="L64" s="93" t="s">
        <v>84</v>
      </c>
      <c r="N64" s="90" t="str">
        <f t="shared" ca="1" si="19"/>
        <v>b63b46b1-5391-067e-5f3c-ae6e026a110e-064</v>
      </c>
      <c r="O64" s="90" t="str">
        <f t="shared" si="20"/>
        <v>SGD.CUSTINSTA.CS0000</v>
      </c>
      <c r="P64" s="93" t="str">
        <f t="shared" si="73"/>
        <v>Customer Payment Instruction</v>
      </c>
      <c r="Q64" s="93" t="str">
        <f t="shared" ca="1" si="74"/>
        <v>b63b46b1-5391-067e-5f3c-ae6e026a110e-064</v>
      </c>
      <c r="R64" s="93">
        <f t="shared" si="65"/>
        <v>2</v>
      </c>
      <c r="S64" s="102">
        <f t="shared" ca="1" si="23"/>
        <v>43726</v>
      </c>
      <c r="T64" s="89" t="str">
        <f t="shared" ca="1" si="24"/>
        <v>ext-u3-0910-2e9c6-0064</v>
      </c>
      <c r="U64" s="93" t="str">
        <f t="shared" si="75"/>
        <v>CS</v>
      </c>
      <c r="V64" s="90" t="str">
        <f t="shared" si="76"/>
        <v>PAY</v>
      </c>
      <c r="W64" s="93" t="str">
        <f t="shared" si="77"/>
        <v>SGD</v>
      </c>
      <c r="X64" s="93">
        <f t="shared" si="66"/>
        <v>-4481.1512855999999</v>
      </c>
      <c r="Y64" s="93" t="str">
        <f t="shared" si="78"/>
        <v>CUSTINST-A</v>
      </c>
      <c r="Z64" s="102" t="s">
        <v>90</v>
      </c>
      <c r="AA64" s="93" t="str">
        <f t="shared" si="54"/>
        <v>[UC3]Customer Payment Instruction [09:10]</v>
      </c>
      <c r="AB64" s="93" t="s">
        <v>86</v>
      </c>
      <c r="AC64" s="90" t="str">
        <f t="shared" ca="1" si="55"/>
        <v>CSB63B46B15391067E5F</v>
      </c>
      <c r="AD64" s="91" t="s">
        <v>94</v>
      </c>
      <c r="AE64" s="91" t="s">
        <v>77</v>
      </c>
      <c r="AI64" s="103" t="str">
        <f t="shared" ca="1" si="56"/>
        <v>b63b46b1-5391-067e-5f3c-ae6e026a110e-064</v>
      </c>
      <c r="AJ64" s="103" t="str">
        <f t="shared" si="67"/>
        <v>Customer Payment Instruction</v>
      </c>
      <c r="AK64" s="103" t="str">
        <f t="shared" ca="1" si="68"/>
        <v>b63b46b1-5391-067e-5f3c-ae6e026a110e-064</v>
      </c>
      <c r="AL64" s="104">
        <f t="shared" si="72"/>
        <v>1</v>
      </c>
      <c r="AM64" s="105">
        <f t="shared" ca="1" si="69"/>
        <v>43726</v>
      </c>
      <c r="AN64" s="103" t="str">
        <f t="shared" ca="1" si="70"/>
        <v>ext-u3-0910-2e9c6-0064</v>
      </c>
      <c r="AO64" s="103" t="str">
        <f t="shared" si="71"/>
        <v>CS</v>
      </c>
      <c r="AP64" s="104" t="s">
        <v>78</v>
      </c>
      <c r="AQ64" s="107">
        <f t="shared" si="57"/>
        <v>0</v>
      </c>
      <c r="AR64" s="108" t="str">
        <f t="shared" si="58"/>
        <v>SGD</v>
      </c>
      <c r="AS64" s="109">
        <f t="shared" si="59"/>
        <v>0</v>
      </c>
      <c r="AT64" s="107">
        <f t="shared" si="60"/>
        <v>0</v>
      </c>
      <c r="AU64" s="104"/>
      <c r="AV64" s="104" t="str">
        <f t="shared" si="61"/>
        <v>CUSTINST-A</v>
      </c>
      <c r="AW64" s="105">
        <f t="shared" ca="1" si="79"/>
        <v>43726</v>
      </c>
      <c r="AX64" s="104" t="str">
        <f t="shared" si="80"/>
        <v>[UC3]Customer Payment Instruction [09:10]</v>
      </c>
      <c r="AY64" s="104" t="s">
        <v>86</v>
      </c>
      <c r="AZ64" s="103" t="str">
        <f t="shared" ca="1" si="81"/>
        <v>CSB63B46B15391067E5F</v>
      </c>
    </row>
    <row r="65" spans="1:52" x14ac:dyDescent="0.25">
      <c r="A65" s="89">
        <v>0.38194444444444442</v>
      </c>
      <c r="B65" s="93" t="s">
        <v>70</v>
      </c>
      <c r="C65" s="93" t="s">
        <v>45</v>
      </c>
      <c r="D65" s="93">
        <v>239.74224599999999</v>
      </c>
      <c r="E65" s="93" t="s">
        <v>71</v>
      </c>
      <c r="F65" s="138">
        <f t="shared" si="82"/>
        <v>-239.74224599999999</v>
      </c>
      <c r="I65" s="93" t="s">
        <v>87</v>
      </c>
      <c r="J65" s="91" t="str">
        <f t="shared" si="18"/>
        <v>CS</v>
      </c>
      <c r="K65" s="93" t="s">
        <v>77</v>
      </c>
      <c r="L65" s="93" t="s">
        <v>84</v>
      </c>
      <c r="N65" s="90" t="str">
        <f t="shared" ca="1" si="19"/>
        <v>c008f394-5eb4-73a6-2b7a-2e96cba76e24-065</v>
      </c>
      <c r="O65" s="90" t="str">
        <f t="shared" si="20"/>
        <v>SGD.CUSTINSTA.CS0000</v>
      </c>
      <c r="P65" s="93" t="str">
        <f t="shared" si="73"/>
        <v>Customer Payment Instruction</v>
      </c>
      <c r="Q65" s="93" t="str">
        <f t="shared" ca="1" si="74"/>
        <v>c008f394-5eb4-73a6-2b7a-2e96cba76e24-065</v>
      </c>
      <c r="R65" s="93">
        <f t="shared" si="65"/>
        <v>2</v>
      </c>
      <c r="S65" s="102">
        <f t="shared" ca="1" si="23"/>
        <v>43726</v>
      </c>
      <c r="T65" s="89" t="str">
        <f t="shared" ca="1" si="24"/>
        <v>ext-u3-0910-2e9c6-0065</v>
      </c>
      <c r="U65" s="93" t="str">
        <f t="shared" ref="U65:U66" si="83">J65</f>
        <v>CS</v>
      </c>
      <c r="V65" s="90" t="str">
        <f t="shared" ref="V65:V66" si="84">E65</f>
        <v>PAY</v>
      </c>
      <c r="W65" s="93" t="str">
        <f t="shared" ref="W65:W66" si="85">C65</f>
        <v>SGD</v>
      </c>
      <c r="X65" s="93">
        <f t="shared" si="66"/>
        <v>-239.74224599999999</v>
      </c>
      <c r="Y65" s="93" t="str">
        <f t="shared" ref="Y65:Y66" si="86">L65&amp;"-"&amp;LEFT(K65,1)</f>
        <v>CUSTINST-A</v>
      </c>
      <c r="Z65" s="102" t="s">
        <v>90</v>
      </c>
      <c r="AA65" s="93" t="str">
        <f t="shared" ref="AA65:AA66" si="87">"[UC3]"&amp;P65&amp;REPT(" ",28-LEN(P65))&amp;" ["&amp;TEXT(A65,"HH:MM")&amp;"]"</f>
        <v>[UC3]Customer Payment Instruction [09:10]</v>
      </c>
      <c r="AB65" s="93" t="s">
        <v>86</v>
      </c>
      <c r="AC65" s="90" t="str">
        <f t="shared" ref="AC65:AC66" ca="1" si="88">UPPER(LEFT(U65&amp;SUBSTITUTE(N65,"-",""),20))</f>
        <v>CSC008F3945EB473A62B</v>
      </c>
      <c r="AD65" s="91" t="s">
        <v>94</v>
      </c>
      <c r="AE65" s="91" t="s">
        <v>77</v>
      </c>
      <c r="AI65" s="103" t="str">
        <f t="shared" ref="AI65:AI66" ca="1" si="89">N65</f>
        <v>c008f394-5eb4-73a6-2b7a-2e96cba76e24-065</v>
      </c>
      <c r="AJ65" s="103" t="str">
        <f t="shared" ref="AJ65:AJ66" si="90">P65</f>
        <v>Customer Payment Instruction</v>
      </c>
      <c r="AK65" s="103" t="str">
        <f t="shared" ref="AK65:AK66" ca="1" si="91">Q65</f>
        <v>c008f394-5eb4-73a6-2b7a-2e96cba76e24-065</v>
      </c>
      <c r="AL65" s="104">
        <f t="shared" si="72"/>
        <v>1</v>
      </c>
      <c r="AM65" s="105">
        <f ca="1">S65</f>
        <v>43726</v>
      </c>
      <c r="AN65" s="103" t="str">
        <f t="shared" ref="AN65:AN66" ca="1" si="92">T65</f>
        <v>ext-u3-0910-2e9c6-0065</v>
      </c>
      <c r="AO65" s="103" t="str">
        <f t="shared" ref="AO65:AO66" si="93">U65</f>
        <v>CS</v>
      </c>
      <c r="AP65" s="104" t="s">
        <v>78</v>
      </c>
      <c r="AQ65" s="107">
        <f t="shared" si="57"/>
        <v>0</v>
      </c>
      <c r="AR65" s="108" t="str">
        <f t="shared" si="58"/>
        <v>SGD</v>
      </c>
      <c r="AS65" s="109">
        <f t="shared" si="59"/>
        <v>0</v>
      </c>
      <c r="AT65" s="107">
        <f t="shared" si="60"/>
        <v>0</v>
      </c>
      <c r="AU65" s="104"/>
      <c r="AV65" s="104" t="str">
        <f t="shared" si="61"/>
        <v>CUSTINST-A</v>
      </c>
      <c r="AW65" s="105">
        <f t="shared" ca="1" si="79"/>
        <v>43726</v>
      </c>
      <c r="AX65" s="104" t="str">
        <f t="shared" si="80"/>
        <v>[UC3]Customer Payment Instruction [09:10]</v>
      </c>
      <c r="AY65" s="104" t="s">
        <v>86</v>
      </c>
      <c r="AZ65" s="103" t="str">
        <f t="shared" ca="1" si="81"/>
        <v>CSC008F3945EB473A62B</v>
      </c>
    </row>
    <row r="66" spans="1:52" hidden="1" x14ac:dyDescent="0.25">
      <c r="A66" s="89">
        <v>0.38194444444444442</v>
      </c>
      <c r="B66" s="93" t="s">
        <v>72</v>
      </c>
      <c r="C66" s="93" t="s">
        <v>45</v>
      </c>
      <c r="D66" s="93">
        <v>34470</v>
      </c>
      <c r="E66" s="93" t="s">
        <v>73</v>
      </c>
      <c r="F66" s="91">
        <f t="shared" si="82"/>
        <v>34470</v>
      </c>
      <c r="I66" s="93" t="s">
        <v>87</v>
      </c>
      <c r="J66" s="91" t="str">
        <f t="shared" si="18"/>
        <v>CS</v>
      </c>
      <c r="K66" s="93" t="s">
        <v>77</v>
      </c>
      <c r="L66" s="93" t="s">
        <v>85</v>
      </c>
      <c r="N66" s="90" t="str">
        <f t="shared" ca="1" si="19"/>
        <v>2fa3de7d-6454-2b89-0d51-41fd53266cf1-066</v>
      </c>
      <c r="O66" s="90" t="str">
        <f t="shared" si="20"/>
        <v>SGD.CASHTXA.CS000000</v>
      </c>
      <c r="P66" s="93" t="str">
        <f t="shared" si="73"/>
        <v>Cash Transfer</v>
      </c>
      <c r="Q66" s="93" t="str">
        <f t="shared" ca="1" si="74"/>
        <v>2fa3de7d-6454-2b89-0d51-41fd53266cf1-066</v>
      </c>
      <c r="R66" s="93">
        <f t="shared" si="65"/>
        <v>2</v>
      </c>
      <c r="S66" s="102">
        <f t="shared" ca="1" si="23"/>
        <v>43726</v>
      </c>
      <c r="T66" s="89" t="str">
        <f t="shared" ca="1" si="24"/>
        <v>ext-u3-0910-2e9c6-0066</v>
      </c>
      <c r="U66" s="93" t="str">
        <f t="shared" si="83"/>
        <v>CS</v>
      </c>
      <c r="V66" s="90" t="str">
        <f t="shared" si="84"/>
        <v>RECEIVE</v>
      </c>
      <c r="W66" s="93" t="str">
        <f t="shared" si="85"/>
        <v>SGD</v>
      </c>
      <c r="X66" s="93">
        <f t="shared" si="66"/>
        <v>34470</v>
      </c>
      <c r="Y66" s="93" t="str">
        <f t="shared" si="86"/>
        <v>CASHTX-A</v>
      </c>
      <c r="Z66" s="102" t="s">
        <v>90</v>
      </c>
      <c r="AA66" s="93" t="str">
        <f t="shared" si="87"/>
        <v>[UC3]Cash Transfer                [09:10]</v>
      </c>
      <c r="AB66" s="93" t="s">
        <v>86</v>
      </c>
      <c r="AC66" s="90" t="str">
        <f t="shared" ca="1" si="88"/>
        <v>CS2FA3DE7D64542B890D</v>
      </c>
      <c r="AD66" s="91" t="s">
        <v>94</v>
      </c>
      <c r="AE66" s="91" t="s">
        <v>77</v>
      </c>
      <c r="AI66" s="103" t="str">
        <f t="shared" ca="1" si="89"/>
        <v>2fa3de7d-6454-2b89-0d51-41fd53266cf1-066</v>
      </c>
      <c r="AJ66" s="103" t="str">
        <f t="shared" si="90"/>
        <v>Cash Transfer</v>
      </c>
      <c r="AK66" s="103" t="str">
        <f t="shared" ca="1" si="91"/>
        <v>2fa3de7d-6454-2b89-0d51-41fd53266cf1-066</v>
      </c>
      <c r="AL66" s="104">
        <f t="shared" si="72"/>
        <v>1</v>
      </c>
      <c r="AM66" s="105">
        <f ca="1">S66</f>
        <v>43726</v>
      </c>
      <c r="AN66" s="103" t="str">
        <f t="shared" ca="1" si="92"/>
        <v>ext-u3-0910-2e9c6-0066</v>
      </c>
      <c r="AO66" s="103" t="str">
        <f t="shared" si="93"/>
        <v>CS</v>
      </c>
      <c r="AP66" s="104" t="s">
        <v>78</v>
      </c>
      <c r="AQ66" s="107">
        <f t="shared" si="57"/>
        <v>0</v>
      </c>
      <c r="AR66" s="108" t="str">
        <f t="shared" si="58"/>
        <v>SGD</v>
      </c>
      <c r="AS66" s="109">
        <f t="shared" si="59"/>
        <v>0</v>
      </c>
      <c r="AT66" s="107">
        <f t="shared" si="60"/>
        <v>0</v>
      </c>
      <c r="AU66" s="104"/>
      <c r="AV66" s="104" t="str">
        <f t="shared" si="61"/>
        <v>CASHTX-A</v>
      </c>
      <c r="AW66" s="105">
        <f t="shared" ca="1" si="79"/>
        <v>43726</v>
      </c>
      <c r="AX66" s="104" t="str">
        <f t="shared" si="80"/>
        <v>[UC3]Cash Transfer                [09:10]</v>
      </c>
      <c r="AY66" s="104" t="s">
        <v>86</v>
      </c>
      <c r="AZ66" s="103" t="str">
        <f t="shared" ca="1" si="81"/>
        <v>CS2FA3DE7D64542B890D</v>
      </c>
    </row>
  </sheetData>
  <autoFilter ref="A1:AZ66" xr:uid="{51389D91-EB97-4F74-8A63-F71EC9F04350}">
    <filterColumn colId="1">
      <filters>
        <filter val="Customer Payment Instruction"/>
      </filters>
    </filterColumn>
    <filterColumn colId="2">
      <filters>
        <filter val="SGD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8B79D5-0604-4417-AED2-4830AEB2D277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3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2019-09-16T10:45:59Z</cp:lastPrinted>
  <dcterms:created xsi:type="dcterms:W3CDTF">2019-09-09T11:46:41Z</dcterms:created>
  <dcterms:modified xsi:type="dcterms:W3CDTF">2019-09-18T08:38:31Z</dcterms:modified>
</cp:coreProperties>
</file>