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mtownsend\Documents\GitHub\ebSiena-DemoSystemData\Prospects\Luminor\"/>
    </mc:Choice>
  </mc:AlternateContent>
  <bookViews>
    <workbookView xWindow="0" yWindow="0" windowWidth="18000" windowHeight="7200" firstSheet="4" activeTab="8"/>
  </bookViews>
  <sheets>
    <sheet name="0. Overview" sheetId="1" r:id="rId1"/>
    <sheet name="1. Dealers" sheetId="2" r:id="rId2"/>
    <sheet name="1. Script" sheetId="9" r:id="rId3"/>
    <sheet name="2. Credit Risk" sheetId="3" r:id="rId4"/>
    <sheet name="2. Script" sheetId="10" r:id="rId5"/>
    <sheet name="3. Post Trade - Reg Reporting" sheetId="4" r:id="rId6"/>
    <sheet name="4. Post Trade - Back Office" sheetId="5" r:id="rId7"/>
    <sheet name="4. Script" sheetId="12" r:id="rId8"/>
    <sheet name="5. Post Trade - Cust Reporting" sheetId="6" r:id="rId9"/>
    <sheet name="6. Customer Facing Portal" sheetId="7" r:id="rId10"/>
    <sheet name="6. Script" sheetId="11" r:id="rId11"/>
  </sheets>
  <definedNames>
    <definedName name="_xlnm._FilterDatabase" localSheetId="1" hidden="1">'1. Dealers'!$A$3:$V$69</definedName>
    <definedName name="_xlnm._FilterDatabase" localSheetId="3" hidden="1">'2. Credit Risk'!$A$3:$U$27</definedName>
    <definedName name="_xlnm._FilterDatabase" localSheetId="5" hidden="1">'3. Post Trade - Reg Reporting'!$A$3:$U$3</definedName>
    <definedName name="_xlnm._FilterDatabase" localSheetId="6" hidden="1">'4. Post Trade - Back Office'!$A$3:$T$33</definedName>
    <definedName name="_xlnm._FilterDatabase" localSheetId="8" hidden="1">'5. Post Trade - Cust Reporting'!$A$3:$U$23</definedName>
    <definedName name="_xlnm._FilterDatabase" localSheetId="9" hidden="1">'6. Customer Facing Portal'!$A$3:$V$42</definedName>
    <definedName name="_xlnm.Print_Area" localSheetId="1">'1. Dealers'!$A$1:$I$69</definedName>
    <definedName name="_xlnm.Print_Area" localSheetId="3">'2. Credit Risk'!$A$1:$H$27</definedName>
    <definedName name="_xlnm.Print_Area" localSheetId="5">'3. Post Trade - Reg Reporting'!$A$1:$H$13</definedName>
    <definedName name="_xlnm.Print_Area" localSheetId="6">'4. Post Trade - Back Office'!$A$1:$H$33</definedName>
    <definedName name="_xlnm.Print_Area" localSheetId="8">'5. Post Trade - Cust Reporting'!$A$1:$H$23</definedName>
    <definedName name="_xlnm.Print_Area" localSheetId="9">'6. Customer Facing Portal'!$A$1:$H$42</definedName>
    <definedName name="_xlnm.Print_Titles" localSheetId="1">'1. Dealers'!$1:$3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2" l="1"/>
  <c r="C4" i="12"/>
  <c r="C5" i="12"/>
  <c r="C6" i="12"/>
  <c r="C7" i="12"/>
  <c r="C8" i="12"/>
  <c r="C9" i="12"/>
  <c r="C10" i="12"/>
  <c r="C11" i="12"/>
  <c r="C12" i="12"/>
  <c r="C13" i="12"/>
  <c r="C14" i="12"/>
  <c r="C15" i="12"/>
  <c r="C16" i="12"/>
  <c r="C17" i="12"/>
  <c r="C18" i="12"/>
  <c r="C19" i="12"/>
  <c r="C20" i="12"/>
  <c r="C21" i="12"/>
  <c r="C2" i="12"/>
  <c r="G4" i="3" l="1"/>
  <c r="I2" i="4"/>
  <c r="S8" i="1" s="1"/>
  <c r="I2" i="5"/>
  <c r="S10" i="1" s="1"/>
  <c r="I2" i="6"/>
  <c r="S11" i="1" s="1"/>
  <c r="I2" i="7"/>
  <c r="S13" i="1" s="1"/>
  <c r="I2" i="3"/>
  <c r="S6" i="1" s="1"/>
  <c r="J2" i="2"/>
  <c r="S5" i="1" s="1"/>
  <c r="H2" i="7"/>
  <c r="H2" i="6"/>
  <c r="H2" i="5"/>
  <c r="H2" i="4"/>
  <c r="H2" i="3"/>
  <c r="U1" i="7"/>
  <c r="U1" i="3"/>
  <c r="P6" i="1" s="1"/>
  <c r="U1" i="4"/>
  <c r="P8" i="1" s="1"/>
  <c r="H1" i="1"/>
  <c r="A1" i="2"/>
  <c r="O5" i="1" s="1"/>
  <c r="A1" i="1"/>
  <c r="V1" i="7"/>
  <c r="P13" i="1" s="1"/>
  <c r="U1" i="6"/>
  <c r="P11" i="1" s="1"/>
  <c r="T1" i="5"/>
  <c r="P10" i="1" s="1"/>
  <c r="V1" i="2"/>
  <c r="P5" i="1" s="1"/>
  <c r="A1" i="7"/>
  <c r="A1" i="6"/>
  <c r="A1" i="5"/>
  <c r="A1" i="4"/>
  <c r="A1" i="3"/>
  <c r="L7" i="1"/>
  <c r="L9" i="1"/>
  <c r="L12" i="1"/>
  <c r="L14" i="1"/>
  <c r="L4" i="1"/>
  <c r="M5" i="1"/>
  <c r="M6" i="1"/>
  <c r="M7" i="1"/>
  <c r="M8" i="1"/>
  <c r="M9" i="1"/>
  <c r="M10" i="1"/>
  <c r="M11" i="1"/>
  <c r="M12" i="1"/>
  <c r="M13" i="1"/>
  <c r="M14" i="1"/>
  <c r="M4" i="1"/>
  <c r="I5" i="1"/>
  <c r="J5" i="1" s="1"/>
  <c r="L5" i="1" s="1"/>
  <c r="I6" i="1"/>
  <c r="I7" i="1"/>
  <c r="I8" i="1"/>
  <c r="I9" i="1"/>
  <c r="J9" i="1" s="1"/>
  <c r="I10" i="1"/>
  <c r="J10" i="1" s="1"/>
  <c r="L10" i="1" s="1"/>
  <c r="I11" i="1"/>
  <c r="I12" i="1"/>
  <c r="I13" i="1"/>
  <c r="J13" i="1" s="1"/>
  <c r="L13" i="1" s="1"/>
  <c r="I14" i="1"/>
  <c r="J14" i="1" s="1"/>
  <c r="I4" i="1"/>
  <c r="H5" i="1"/>
  <c r="H6" i="1"/>
  <c r="H7" i="1"/>
  <c r="H8" i="1"/>
  <c r="J8" i="1" s="1"/>
  <c r="L8" i="1" s="1"/>
  <c r="H9" i="1"/>
  <c r="H10" i="1"/>
  <c r="H11" i="1"/>
  <c r="H12" i="1"/>
  <c r="J12" i="1" s="1"/>
  <c r="H13" i="1"/>
  <c r="H14" i="1"/>
  <c r="H4" i="1"/>
  <c r="J6" i="1" l="1"/>
  <c r="L6" i="1" s="1"/>
  <c r="Q13" i="1"/>
  <c r="Q8" i="1"/>
  <c r="T5" i="1"/>
  <c r="T10" i="1"/>
  <c r="Q6" i="1"/>
  <c r="T6" i="1"/>
  <c r="T8" i="1"/>
  <c r="J4" i="1"/>
  <c r="J11" i="1"/>
  <c r="L11" i="1" s="1"/>
  <c r="Q11" i="1" s="1"/>
  <c r="J7" i="1"/>
  <c r="Q10" i="1"/>
  <c r="U13" i="1"/>
  <c r="T13" i="1"/>
  <c r="U11" i="1"/>
  <c r="U10" i="1"/>
  <c r="U5" i="1"/>
  <c r="U6" i="1"/>
  <c r="U8" i="1"/>
  <c r="R1" i="7"/>
  <c r="M1" i="7"/>
  <c r="P1" i="7"/>
  <c r="M1" i="3"/>
  <c r="M1" i="4"/>
  <c r="R1" i="3"/>
  <c r="P1" i="3"/>
  <c r="R1" i="4"/>
  <c r="P1" i="4"/>
  <c r="Q5" i="1"/>
  <c r="N1" i="2"/>
  <c r="P1" i="6"/>
  <c r="R1" i="6"/>
  <c r="R1" i="5"/>
  <c r="M1" i="6"/>
  <c r="M1" i="5"/>
  <c r="P1" i="5"/>
  <c r="S1" i="2"/>
  <c r="Q1" i="2"/>
  <c r="A2" i="5" l="1"/>
  <c r="Q1" i="1"/>
  <c r="T11" i="1"/>
  <c r="A2" i="6"/>
  <c r="A2" i="7"/>
  <c r="A2" i="4"/>
  <c r="A2" i="3"/>
  <c r="A2" i="2"/>
</calcChain>
</file>

<file path=xl/sharedStrings.xml><?xml version="1.0" encoding="utf-8"?>
<sst xmlns="http://schemas.openxmlformats.org/spreadsheetml/2006/main" count="1592" uniqueCount="612">
  <si>
    <t>–</t>
  </si>
  <si>
    <t>Introduction</t>
  </si>
  <si>
    <t>Bank's Dealers activities + MM products (siena Treasury)</t>
  </si>
  <si>
    <t>Credit Risk Management Module</t>
  </si>
  <si>
    <t>Coffee break</t>
  </si>
  <si>
    <t>Post-trade regulatory reporting (MIFID II (APA), EMIR etc.)</t>
  </si>
  <si>
    <t>Lunch</t>
  </si>
  <si>
    <t>Post-trade Back-Office (BO) related activities</t>
  </si>
  <si>
    <t>Post-trade customer reporting (MIFID II) and notifications</t>
  </si>
  <si>
    <t>Client facing portal (siena eTrader)</t>
  </si>
  <si>
    <t>Questions and answers.</t>
  </si>
  <si>
    <t>Start</t>
  </si>
  <si>
    <t>Stop</t>
  </si>
  <si>
    <t>Session Name</t>
  </si>
  <si>
    <t>Duration</t>
  </si>
  <si>
    <t>Y</t>
  </si>
  <si>
    <t>Break/Buffer</t>
  </si>
  <si>
    <t>Total Talk Time</t>
  </si>
  <si>
    <t>Target Runtime</t>
  </si>
  <si>
    <t>Talk</t>
  </si>
  <si>
    <t>2. Credit Risk</t>
  </si>
  <si>
    <t>3. Post Trade - Reg Reporting</t>
  </si>
  <si>
    <t>4. Post Trade - Back Office</t>
  </si>
  <si>
    <t>5. Post Trade - Cust Reporting</t>
  </si>
  <si>
    <t>6. Customer Facing Portal</t>
  </si>
  <si>
    <t>Use Case</t>
  </si>
  <si>
    <t>Bank's Dealers activities</t>
  </si>
  <si>
    <t>High</t>
  </si>
  <si>
    <t>YES</t>
  </si>
  <si>
    <t>Rate Manager</t>
  </si>
  <si>
    <t>This is supported in the siena Rate Manager Tool and can be added to the Deal Capture screens. The screen shows contributory rates used to generate the best bid/offer.</t>
  </si>
  <si>
    <t>As a bank dealer I need to see best aggregated price from multiple available liquidity providers on my screen.</t>
  </si>
  <si>
    <t xml:space="preserve">Multiple rate sets are supported. This enables Luminor to control the rate source by a variety of criteria such as currency pair and client for example. </t>
  </si>
  <si>
    <t>As a bank dealer I need to define the products and/or currency pairs that can be traded with certain LPs.</t>
  </si>
  <si>
    <t>These can be configured by product, currency pair and supplier.</t>
  </si>
  <si>
    <t xml:space="preserve">As a bank dealer I need to customize my deal blotter view (overall view; a single portfolio view; a single client view) </t>
  </si>
  <si>
    <t>Low</t>
  </si>
  <si>
    <t>Users have access to highly configurable and functional displays and reports - multiple position displays and multiple filtered blotters can be opened, columns can be added/removed and rearranged as required.</t>
  </si>
  <si>
    <t>As a bank dealer I need to filter my deal blotter view.</t>
  </si>
  <si>
    <t>Highly flexible filter functionality allows users to instantly create customised views of all positional information, including global views, to maximise use of capital throughout a 24-hour trading day.</t>
  </si>
  <si>
    <t>As a dealer I need to monitor aggregated open FX position real time on the dealer's screen.</t>
  </si>
  <si>
    <t xml:space="preserve">All information is continually updated using market rates fed in from external systems. Open positions can be held and displayed by single or multiple trading books. </t>
  </si>
  <si>
    <t>As a dealer I need to get an alert when open FX position limit is breached.</t>
  </si>
  <si>
    <t>Immediate alerts are displayed on dealer terminal with optional audio alarms. Emails can also be sent.</t>
  </si>
  <si>
    <t>As a headquarters' trading desk dealer I need to see all trading desks consolidated open FX position real time on the screen.</t>
  </si>
  <si>
    <t>Depending on access rights, consolidated real-time positions can be viewed.</t>
  </si>
  <si>
    <t>As a dealer I need to have a choice whether to close bank's open FX position manually or automatically once it reaches the limit.</t>
  </si>
  <si>
    <t>The solution provides both options to dealers.</t>
  </si>
  <si>
    <t>As a headquarters' trading desk dealer I need to have a possibility to close other branch's open FX position manually once it reaches the limit.</t>
  </si>
  <si>
    <t>Multi-entity access can be provided.</t>
  </si>
  <si>
    <t>As a bank dealer I need to have a possibility to execute deals with all covered products and all order types manually from my screen with available LP</t>
  </si>
  <si>
    <t>This is supported as standard..</t>
  </si>
  <si>
    <t>As a bank dealer I need to have a possibility to cancel placed orders (except Market Order) manually from my screen either the Bank-LP side (deals with LP) or Bank-Client side or both.</t>
  </si>
  <si>
    <t>Both options are available.</t>
  </si>
  <si>
    <t>As a bank dealer I need to have a possibility to prolong open positions with rollover swaps (to close existing position with rollover swap)</t>
  </si>
  <si>
    <t>FX rollovers and extensions are available.</t>
  </si>
  <si>
    <t>As a bank dealer I need to capture the deals manually that are not executed with the LP available within the system.</t>
  </si>
  <si>
    <t>Manual deal capture is standard.</t>
  </si>
  <si>
    <t>As a bank dealer I need to have a possibility to capture manually deals with future effective starting day. On the starting day EURIBOR/LIBOR value for the deal is to be “T-2 days”</t>
  </si>
  <si>
    <t>This is standard. The bank can define its own settlement day variants.</t>
  </si>
  <si>
    <t>As a bank dealer I need to capture the deals manually to different available (sub)portfolios, for example to the Bank's own trading book, in the name of Treasury or other Luminor Branch.</t>
  </si>
  <si>
    <t>Providing that the user is permissioned, trades can be entered across different trading books and entities.</t>
  </si>
  <si>
    <t>As a bank dealer I need to define certain FX deals performed by clients via internet-bank on my screen for authorization.</t>
  </si>
  <si>
    <t>The sales desk is able to communicate with the clients through a Dealer Intervention service to handle non-automated requests from the clients. All referrals to the traders are shown in the dealer intervention switchboard blotter where they can see key information including the client name, user id and the reason for the referral. Within dealer intervention, depending on the nature of the breaching condition, the trader can either sanction the request, decline it or modify the price accordingly and quote back to the client. Within any dealer intervention call, both the trader and client can communicate via chat messages.</t>
  </si>
  <si>
    <t>As a bank dealer I need to have a possibility to capture a deal/cancel/rollover manually in the name of a clients when I have received a client's order over the phone</t>
  </si>
  <si>
    <t>This is supported as standard.</t>
  </si>
  <si>
    <t>As a bank dealer I need to know client online cash balances in order to perform deals with TODAY settlement (for manual deal capture). System should be able to request data (please describe the possible integration solutions) from core banking system and process the responses with account balances</t>
  </si>
  <si>
    <t>Cash balances are typically either uploaded at the start of day, periodically or in real-time. This is used in conjunction with limits to work out if a client trade can be executed.</t>
  </si>
  <si>
    <t>As a bank I need to define the core banking system where the cash balance should be checked from (the same Luminor branch might use 2 core systems in parallel)</t>
  </si>
  <si>
    <t>Configuration applied per API</t>
  </si>
  <si>
    <t>As a bank dealer I need to have a possibility to tailor IRS using available yield curves and amortization models for clients.</t>
  </si>
  <si>
    <t>siena provides flexible schedules to tailor amortisations and pricing schemas.</t>
  </si>
  <si>
    <t>As a bank dealer I need to have a control check that detects mistyping errors for manual entries (by comparing the gap between the price of the order and the current market/reference price)</t>
  </si>
  <si>
    <t>The system maintains automatic rate tolerance checking by percentage.</t>
  </si>
  <si>
    <t>As a bank dealer I need to be notified if Best execution rules are breached when capturing deals manually</t>
  </si>
  <si>
    <t xml:space="preserve">This is supported as standard.. </t>
  </si>
  <si>
    <t>As a bank dealer I need to be notified if credit risk exposure or settlement limits (for both client and/or counterparty) are breached when capturing deals manually</t>
  </si>
  <si>
    <t>Immediate alerts are displayed on the dealers desktop with optional audio alarms.</t>
  </si>
  <si>
    <t>As a bank dealer I need to get a view credit risk exposure and settlement limit actual performance by client or other counterparties</t>
  </si>
  <si>
    <t>Credit exposure is clearly indicated in the deal capture screen. Settlement limit ladders and utilisations are provided</t>
  </si>
  <si>
    <t>As a bank dealer I need to get a view of credit risk exposure and settlement limits actual performance of a client or other counterparties</t>
  </si>
  <si>
    <t>As a bank dealer I need to have a access to all opened positions in aggregated view and within a single selected portfolio</t>
  </si>
  <si>
    <t>All open positions can be filtered by trading books.</t>
  </si>
  <si>
    <t>As a bank dealer I need to see all opened positions of a selected client/client group</t>
  </si>
  <si>
    <t>Client exposure views are available.</t>
  </si>
  <si>
    <t>As a bank dealer I need to see open positions drill-downs (breakdown of aggregated open position)</t>
  </si>
  <si>
    <t>Medium</t>
  </si>
  <si>
    <t>Drill-downs are available on all positions.</t>
  </si>
  <si>
    <t>As a bank dealer I need to be notified before a manual trade with a client about any possible discrepancies in client's profile (when client LEI code is lapsed; when client approval of KID is missing, MIFID Questionnaire is out-of-date etc.)</t>
  </si>
  <si>
    <t>LEI Codes and validity are checked during deal capture</t>
  </si>
  <si>
    <t>As a bank dealer I need to be able to download a report on up-coming expiration dates of LEI code; MIFID Questionnaire is out-of-date etc.)</t>
  </si>
  <si>
    <t>A report will be provided</t>
  </si>
  <si>
    <t>As a bank dealer I need to be notified if client portfolio value decrease -10%, -20%, -30% etc.  System needs to generate loss threshold report till end of business day (MIFID II requirements).</t>
  </si>
  <si>
    <t>Partial</t>
  </si>
  <si>
    <t>The data and functionality is available within siena to fulfil this requirement as part of the delivered project.</t>
  </si>
  <si>
    <t>As a bank dealer I need to be notified about MC (Margin Call)/SL (Stop Loss)</t>
  </si>
  <si>
    <t>Margin Call values are automatically exposed through the siena (Collateral) Agreements component to be delivered Q4 2018. SL notifications are monitored through a Limit Monitor which automatically flags up Stop Loss order when needed.</t>
  </si>
  <si>
    <t>As a bank dealer I need to have a possibility to receive client RFQ sent via Client Facing Portal and to provide rates for that request</t>
  </si>
  <si>
    <t>Provided as standard</t>
  </si>
  <si>
    <t>As a bank dealer I need to see all RFQ-s received from clients in a blotter/list/screen so I could be sure that all RFQ-s are responded by the bank</t>
  </si>
  <si>
    <t>siena includes an 'on the wire' blotter to enable dealers to see all pending RFQ's.</t>
  </si>
  <si>
    <t>As a bank dealer I need to be sure that one RFQ can be handled by one trader at the time</t>
  </si>
  <si>
    <t>A dealer intervention process provides full queue management to ensure each RFQ is handled individually</t>
  </si>
  <si>
    <t>As a trading desk dealer I need to have a possibility to grant execution rights to any other Luminor trading desks (headquarter or branch)</t>
  </si>
  <si>
    <t>This is typically provided as a treasury administrator function rather than from a trading desk. We would be happy to discuss.</t>
  </si>
  <si>
    <t>As a dealer I need to have a possibility to put all trading through Client Facing Portal on hold</t>
  </si>
  <si>
    <t>A simple configuration switch allows users to turn off selective external execution venues.</t>
  </si>
  <si>
    <t>As a headquarters' trading desk dealer I need to put all trading through branch trading desks and all Clients Facing Portals on hold</t>
  </si>
  <si>
    <t>As a bank I need to link voice and phone conversations to order tickets.</t>
  </si>
  <si>
    <t>YES (optional)</t>
  </si>
  <si>
    <t xml:space="preserve">TAPI connections are available for phone systems supporting standard interfaces. This is an optional interface not included in the commercial proposal. We would be happy to provide a quote for this once we have further details. </t>
  </si>
  <si>
    <t>Pricing Engine</t>
  </si>
  <si>
    <t>As a bank dealer I need to specify rate margins depending on a product and a product leg</t>
  </si>
  <si>
    <t>This is available as standard.</t>
  </si>
  <si>
    <t>As a bank dealer I need to specify rate margins depending on the currency pair</t>
  </si>
  <si>
    <t>As a bank dealer I need to specify rate margins depending on the deal volume</t>
  </si>
  <si>
    <t>This is available as standard based on deal amount thresholds..</t>
  </si>
  <si>
    <t>As a bank dealer I need to create different rate margin profiles to be applied towards a client or a group of clients</t>
  </si>
  <si>
    <t>This is available as standard. Profiles can be applied to individual counterparties or groups defined as trading groups.</t>
  </si>
  <si>
    <t>As a bank dealer I need to create different rate margin profiles to be applied depending on order placing channel (phone; Client facing Portal)</t>
  </si>
  <si>
    <t>As a bank dealer I have to be able to amend the rate applicable towards client for every order placed via phone call</t>
  </si>
  <si>
    <t>As a bank dealer I need to define different rate margin regimes for regular trading hours vs night hours, normal market conditions vs volatile market conditions etc.</t>
  </si>
  <si>
    <t>As a bank dealer I need to define products (instrument type, currency pairs, minimum trade amounts) where RFQ functionality can be offered</t>
  </si>
  <si>
    <t>As a bank dealer I need to see multiple available liquidity providers (LP) rates as well as the best rates for the moment; deal blotter;</t>
  </si>
  <si>
    <t>Use Case User</t>
  </si>
  <si>
    <t>As a treasury unit I need to have a possibility to choose interest calculation basis (actual/360, actual/365, actual/actual etc.). Please provide the list of interest convention options.</t>
  </si>
  <si>
    <t>The system supports Actual/360, Actual/365, Actual/Actual, 30/360, 30E/360, 30E+/360 [ICMA and ISDA]</t>
  </si>
  <si>
    <t>As a treasury unit I need to have a possibility to terminate the deposit prior to its original maturity date</t>
  </si>
  <si>
    <t>siena provides early maturity functionality with penalties as an option.</t>
  </si>
  <si>
    <t>As a treasury unit I need to have deposit maturity payment be performed automatically</t>
  </si>
  <si>
    <t>As a treasury unit I need to be able to disable automated interest and principal payments and perform all payments manually</t>
  </si>
  <si>
    <t>This capability is available on account deal types. Users can set interest to accrue only. Manual payments and adjustments to schedules can be made by permissioned users.</t>
  </si>
  <si>
    <t>As a treasury unit I need to know whether the account to be credited with deposit principal is still opened or not</t>
  </si>
  <si>
    <t>The system will provide warnings to prevent payments and settlements going to closed accounts within the system</t>
  </si>
  <si>
    <t>As a treasury unit I need to have a possibility to define an IBAN account where the deposit principal should be paid back (it should not be always the account from which the deposit was originally placed)</t>
  </si>
  <si>
    <t>Supported as part of the siena roadmap.</t>
  </si>
  <si>
    <t>As a treasury unit I need to have a possibility to define separate IBAN for interest and principal payments</t>
  </si>
  <si>
    <t>This feature will be added as part of the delivery once details are agreed with Luminor.</t>
  </si>
  <si>
    <t>As a treasury unit I need to define the interest payment frequency (monthly or at maturity)</t>
  </si>
  <si>
    <t>As a treasury unit I need to define tax rate that should be applied toward interest payments (this rate should be applied while generating posting for core banking)</t>
  </si>
  <si>
    <t>NO</t>
  </si>
  <si>
    <t>This feature will be added as part of the delivery once details are agreed with Luminor.
We would typically work with core banking systems that record and apply tax rates.</t>
  </si>
  <si>
    <t>As a treasury unit I need to rollover MM products for a next period with the same terms or the new terms</t>
  </si>
  <si>
    <t>As a treasury unit I need to open positions with starting date in the future</t>
  </si>
  <si>
    <t>As a treasury unit I need to have a possibility to add deposits with starting date in the past (with back value date)</t>
  </si>
  <si>
    <t>As a treasury unit I need to have a possibility to define start date and end date of the deposit and define the interest rate</t>
  </si>
  <si>
    <t>As a treasury unit I need to have a possibility to open deposits with negative interest rate (interest bearing, discounted, fixed/floating with amortizations)</t>
  </si>
  <si>
    <t>As a treasury unit I need to have a possibility to place intra-Luminor deposits between different branches of Luminor</t>
  </si>
  <si>
    <t>As a treasury unit I need to have collaterals be moved to specifically dedicated accounts (if needed)</t>
  </si>
  <si>
    <t>Designated collateral accounts will form part of the (Collateral) Agreements component to be delivered in Q4 2018.</t>
  </si>
  <si>
    <t>Rank</t>
  </si>
  <si>
    <t>Supported</t>
  </si>
  <si>
    <t>Response</t>
  </si>
  <si>
    <t>As a MO officer I need a posibility to use different price/rate sources for revaluations of all open positions mark-to-market - ECB plus Bloomberg or Reuters</t>
  </si>
  <si>
    <t>siena provides open shell curves to import from multiple sources</t>
  </si>
  <si>
    <t xml:space="preserve">As a MO officer I need to be able to export pre-configured reports with deals and positions data for the defined time period in different file formats automatically or on demand. </t>
  </si>
  <si>
    <t>These are standard reports that can exported as XML, PDF or Excel.</t>
  </si>
  <si>
    <t>As a MO officer I need have information on end-of-day Trade Date P&amp;L results on a client/group of clients level; on dealers level; on portfolio level; on branch level; on currency pair level.</t>
  </si>
  <si>
    <t>Standard reports are available</t>
  </si>
  <si>
    <t>As a MO officer I need to set limits for allowed intraday and end of day open FX position.</t>
  </si>
  <si>
    <t xml:space="preserve">A full range of FX limits are available including FX daily aggregates, settlements, net position, daylight/overnight exposures etc. </t>
  </si>
  <si>
    <t>As a MO officer I need to adjust open FX position data manually</t>
  </si>
  <si>
    <t>Provided that this is handled via internal deal transactions and in line with existing policies, then a permissioned user could effectively adjust positions manually</t>
  </si>
  <si>
    <t>As a MO officer I need to set dealer trading limits on product and dealer level: daily turnover limit, one trade limit</t>
  </si>
  <si>
    <t>As a MO officer I need to update dealer trading limits online during the day</t>
  </si>
  <si>
    <t>All limits can be updated in real-time.</t>
  </si>
  <si>
    <t>As a MO officer I need to set settlement limits towards bank clients</t>
  </si>
  <si>
    <t>As a MO officer I need to set settlement limits towards bank counterparties</t>
  </si>
  <si>
    <t>As a MO officer I need to update settlement limits online during the day</t>
  </si>
  <si>
    <t>As a MO officer I need to have a CSA (Credit Support Annex) report and EMIR Variation margin report</t>
  </si>
  <si>
    <t>CSA agreements, initial and variation margin will form part of the (Collateral) Agreements component to be delivered in Q4 2018.</t>
  </si>
  <si>
    <t>As a MO officer I need to set credit risk exposure limits towards liquidity providers and counterparties</t>
  </si>
  <si>
    <t>Supported for the counterparties access via the Liquidity Providers.</t>
  </si>
  <si>
    <t>As a MO officer I need to update credit risk exposure limits towards liquidity providers and counterparties online during the day</t>
  </si>
  <si>
    <t>As a MO officer I need to set client/portfolio/branch credit risk exposure limit for trading.</t>
  </si>
  <si>
    <t>Real-time support at the point of deal capture includes: -
- Automated checks for deal completeness (mandatory fields) 
- Date validations for non-working days
- Checking user permissions controlling who can complete, confirm, cancel, reinstate and amend deals
- Minimum and maximum amount validations against dealt amounts
- Cut-off times for dealing
- Deal type and trading book permission checks
- Same day edit restrictions
- User limit checks by product and daily aggregates
Other limit checks listed below:-
- Counterparty
- Groups
- Trading Books
- Product
- Settlement
- Credit Ratings
- Others including combinations of the above</t>
  </si>
  <si>
    <t>As a MO officer I need to set a credit risk exposure limit or to assign a cash collateral to a client.</t>
  </si>
  <si>
    <t>Exposure limits form part of the (Collateral) Agreements component to be delivered in Q4 2018.</t>
  </si>
  <si>
    <t>As a bank I need credit risk exposure or settlement limits (for both client and/or counterparty) be validated automatically before each deal and the available limit amount is updated after each deal</t>
  </si>
  <si>
    <t>Pre-deal limit utilisation in real-time is provided.</t>
  </si>
  <si>
    <t>As a bank I need to understand the utilisation of set limits (how much of the limit is utilised on what products)</t>
  </si>
  <si>
    <t>A detailed limit utilisation report is available within the system</t>
  </si>
  <si>
    <t>As a MO officer I need to update client/portfolio/branch credit risk exposure limits online during the day</t>
  </si>
  <si>
    <t>As a MO officer I need to select products accountable in client/portfolio/branch/counterparty credit risk limit exposure.</t>
  </si>
  <si>
    <t xml:space="preserve">Products can be assigned as sub-limits to counterparties, groups and trading books. </t>
  </si>
  <si>
    <t>As a MO officer I need to set different clients/client groups/portfolio/branch/counterparty initial risk margin (IM), risk margin call level (MC) and stop loss (SL) requirements for different products</t>
  </si>
  <si>
    <t>IM Rules &amp; SL thresholds form part of the (Collateral) Agreements component to be delivered in Q4 2018.</t>
  </si>
  <si>
    <t>As a MO officer I need to get a report of all occurred MC/SL during the day and overview whether the issue was solved or open positions were closed</t>
  </si>
  <si>
    <t>As a MO officer I need to get a report of how credit risk exposure limits are used by applicable parties.</t>
  </si>
  <si>
    <t>As a bank dealer I need to provide a client with a trade ticket with status of the order automatically via Client Facing Portal/e-mail.</t>
  </si>
  <si>
    <t>Trade tickets can be e-mailed and/or downloaded.</t>
  </si>
  <si>
    <t>As a bank dealer I need to provide a client with a trade ticket for manually captured deals with status of the order via Client Facing Portal /e-mail /internet-bank.</t>
  </si>
  <si>
    <t>All deals are listed in the CFP with corresponding order status.</t>
  </si>
  <si>
    <t>As a bank dealer I need to provide a client with a notification about Limit Order expiration automatically via Client Facing Portal /e-mail.</t>
  </si>
  <si>
    <t>A notification can be sent when a Limit Order expires.</t>
  </si>
  <si>
    <t>As a bank I need to have a MIFID II compliant Trade Confirmation generation tool that would generate and deliver brandable confirmations to the client through chosen channel: e-mail, Client Facing portal, internet-bank; SWIFT</t>
  </si>
  <si>
    <t xml:space="preserve">All stated channels are supported with the exception of SWIFT. 
</t>
  </si>
  <si>
    <t>As a bank I need to provide clients with Unique deal Identifier (UTI)</t>
  </si>
  <si>
    <t>siena can either import the UTI from an upstream system, counterparty or can create a MiFIR compliant UTI at the point of deal execution.</t>
  </si>
  <si>
    <t>As a bank I need to have a Payment Advice generation tool that would generate and deliver brandable Payment Confirmation for IRS to the client through chosen channel: e-mail, internet-bank; SWIFT</t>
  </si>
  <si>
    <t xml:space="preserve">Confirmations are currently delivered via CFP, e-mail and file export.
</t>
  </si>
  <si>
    <t>As a bank I need to have a possibility to generate and print out Trade Confirmation /Payment Advice on request</t>
  </si>
  <si>
    <t>All confirmed trades can be printed via CFP or by bank employees.</t>
  </si>
  <si>
    <t>As a bank I need to provide client with the new payment schedule when base/reference rate changes via e-mail; internet-bank; SWIFT</t>
  </si>
  <si>
    <t>With the exception of SWIFT, notifications will be added to support this requirement.</t>
  </si>
  <si>
    <t>As a bank I need to provide automatically generated portfolio reconciliation reports with selected frequency and selected time range</t>
  </si>
  <si>
    <t>If the data exisits within the siena database, then reconciliation reports can be generated. However, we currently do not have the functionality to extract transaction-level detail from a SWIFT MT940 message.</t>
  </si>
  <si>
    <t>As a bank I need to provide on demand generated portfolio reconciliation reports.</t>
  </si>
  <si>
    <t>As a bank I need to provide client with an annual Best Execution report (Record all factors behind pricing decisions) automatically via Client Facing portal/e-mail/Interinternet-bank on the defined date of a year.</t>
  </si>
  <si>
    <t>A Trade Compliance Report is available for all MiFID applicable deals.</t>
  </si>
  <si>
    <t>As a bank I need to provide client with an annual Best Execution report (Record all factors behind pricing decisions) manually on demand for the defined period.</t>
  </si>
  <si>
    <t>As a bank I need to provide client with an annual aggregated costs and charges report automatically via Client Facing portal/e-mail/Interinternet-bank on the defined date of an year.</t>
  </si>
  <si>
    <t>This report is not currently available in siena as typically the back-office would hold such data and be able to produce the report. We can upload documents to the CFP however.</t>
  </si>
  <si>
    <t>As a bank I need to provide client with an aggregated costs and charges report manually on demand for the defined period.</t>
  </si>
  <si>
    <t>This report is not currently available in siena as typically the back-office would hold such data and be able to produce the report. A permissioned user could upload documents to the CFP however.</t>
  </si>
  <si>
    <t>As a bank client I want to get alerts when portfolio value decrease -10%, -20%, -30% etc.  System needs to generate loss threshold report till end of business day (MIFID II requirements). (and new KID to be prepared?)</t>
  </si>
  <si>
    <t>As a bank client I want to get a Statement of Holdings (=Statement of Open Positions) for a chosen date in the past, including the P&amp;L figures that were valid on selected date (for the end-of-month/year audit purposes) automatically and on demand</t>
  </si>
  <si>
    <t>As a bank I need to be able to generate Trade Confirmations for transactions executed in the past.</t>
  </si>
  <si>
    <t>All confirmations are available to download for a bank-defined time period.</t>
  </si>
  <si>
    <t>As a back office employee I need to be able to generate a Statement of transactions for a chosen client for a selected time range in the past</t>
  </si>
  <si>
    <t>As a back office employee I need to provide trade counterparties with UTI (system should be able to generate its own UTI or pick up counterparty's UTI)</t>
  </si>
  <si>
    <t>siena can either import the UTI from an upstream system, counterparty or can create a MiFIR compliant one at the point of deal confirmation.</t>
  </si>
  <si>
    <t>As a back office employee I need to have a unique order/deal number so that different braches could not have the same ID for the deals</t>
  </si>
  <si>
    <t>Deal number &amp; contract number construction is configurable so that, for example, each branch could prefix each deal with their own ID.</t>
  </si>
  <si>
    <t>As a back office employee I need to have base rate, price daily feed to the system</t>
  </si>
  <si>
    <t>Price feeds are imported in real-time.</t>
  </si>
  <si>
    <t xml:space="preserve">As a back office employee I need to have a possibility to perform clearing for cleared FX and Rate products through Clearing Agent </t>
  </si>
  <si>
    <t>This feature is not currently available as standard, however could be added as part of the delivery once details are agreed with Luminor</t>
  </si>
  <si>
    <t>As a back office employee I need to have all open contracts (both client and counterparty side) be maintained in the system (including automated base rate updates, automated payment schedule up-dates; automated cash flow calculations for contract daily maintenance and payments at maturity.)</t>
  </si>
  <si>
    <t>As a back office employee I need to have daily payment postings/events prepared based on executed deals in the trading system (both client and counterparty side)</t>
  </si>
  <si>
    <t>sienas sub-ledger engine generates in real-time all day to day journal posting entries that underpin treasury trading. All trades are automatically broken down to their constituent value elements and then each value is assessed against a rules based filter mechanism to assign and attribute pre-defined General Ledger codes, including offsets.</t>
  </si>
  <si>
    <t>As a back office employee I need to have daily payment postings/events prepared based on the trading system's calculations and cash-flow schedules (contract maintenance payments and payments at maturity) (both client and counterparty side)</t>
  </si>
  <si>
    <t>As deals are processed in the sub-ledger, journals are created for all future dated events based around schedules and maturity dates.</t>
  </si>
  <si>
    <t>As a back office employee I need to have daily payment postings/events prepared based on the contract revaluation results (both client and counterparty side)</t>
  </si>
  <si>
    <t>The sub-ledger generates revaluation postings each day as part of the end of day process.</t>
  </si>
  <si>
    <t>As a back office employee I need to define clients/counterparties for whom postings to core banking system would be prepared, but not processed automatically (those postings have to be processed manually)</t>
  </si>
  <si>
    <t>Typically all core banking postings are generated and fed automatically in real-time. This ensures accurate position keeping and system alignment. We would like to understand the reasons for manual intervention before agreeing to make this small modification.</t>
  </si>
  <si>
    <t>As a back office employee I need to have journal entries generated for off balance (trade date) and on balance sheet (settlement date) transactions - different postings to core banking system on trade date and value date</t>
  </si>
  <si>
    <t>siena provides full GL journaling for on and off balance sheet transactions. Transaction and value dates are supplied on each posting.</t>
  </si>
  <si>
    <t>As a back office employee I need to have a list of transactions with incomplete settlement due to insufficient funds on the client cash accounts</t>
  </si>
  <si>
    <t>Where there are insufficient funds, trades are held as incomplete and can be viewed and confirmed once funds are available.</t>
  </si>
  <si>
    <t>As a back office employee I need to have a possibility for manual updates of base rates, payment schedules of open contracts</t>
  </si>
  <si>
    <t>Open contracts can be amended including rate tables and schedules. Luminor has a choice to update deals automatically (from rate tables - auto-fixing) or manually on a deal-by-deal basis.</t>
  </si>
  <si>
    <t>As a back office employee I need to a possibility create a payment advice for the clients manually.</t>
  </si>
  <si>
    <t>By default siena automatically creates a confirmation that includes a payment schedule. If necessary this can be modified and sent manually.</t>
  </si>
  <si>
    <t>As a back office employee I need to be able to make corrections for those transactions that were not included yet in the Close of Business procedure (that were not yet replicated from core system to Data Warehouse)</t>
  </si>
  <si>
    <t>It is possible to only allow transaction edits on same day prior to COB procedures. We would need to understand the full nature of corrections that a back office employee may undertake.</t>
  </si>
  <si>
    <t>As a back office employee I need to be able to reverse selected cash transaction and book a new one</t>
  </si>
  <si>
    <t xml:space="preserve">Partial </t>
  </si>
  <si>
    <t>Back office users can refresh postings to the sub-ledger without affecting trades - this will result in a cancellation and replacement of GL journals. We would need to understand if the requirement extends beyond this</t>
  </si>
  <si>
    <t>As a back office employee I need to have SWIFT messages required for the deal confirmations to clients and counterparties who support communication via SWIFT. Please provide a list of supported MT and MX messages</t>
  </si>
  <si>
    <t>siena currently generates export files for all confirmations, payments and contract lifecycle events. These are typically consumed by core banking or payment systems which create and manage SWIFT messaging. We would like to discuss this approach with Luminor. (Note: siena is already integrated with both T24 and FLEXCUBE. We are also aware that Luminor is planning to implement a new payments hub in the future).
If preferred, we are happy to discuss partnering with Luminor to add this functionality to cover SWIFT and payments processing alongside CFP, Sales &amp; Treasury Trading.
Whichever route is chosen we would strongly recommend a single business application controlling SWIFT and other payments.
Please also see our supporting document for further information.</t>
  </si>
  <si>
    <t>As a back office employee I need to have SWIFT messages required for the settlement of executed deals generated automatically. Please provide a list of supported MT and MX messages</t>
  </si>
  <si>
    <t>siena generates the deals (including all SWIFT information) and exports the information to third party systems for translation into SWIFT format.</t>
  </si>
  <si>
    <t>As a back office employee I need to have SWIFT messages required for the maintenance of opened contracts generated automatically. Please provide a list of supported MT and MX messages</t>
  </si>
  <si>
    <t>siena provides open contract maintenance and exports the information to third party systems for translation into SWIFT format.</t>
  </si>
  <si>
    <t>As a back office employee I need to have SWIFT messages required for the maturity payments generated automatically. Please provide a list of supported MT and MX messages</t>
  </si>
  <si>
    <t>siena generates the maturity settlements and exports the information to third party systems for translation into SWIFT format.</t>
  </si>
  <si>
    <t>As a back office employee I need to have SWIFT messages being released to SWIFT Alliance</t>
  </si>
  <si>
    <t>We recommend that payment release is controlled by the payments hub solution selected by Luminor.</t>
  </si>
  <si>
    <t>As a back office employee I need to have a possibility to set settlement or clearing routings for daily settlement activities</t>
  </si>
  <si>
    <t>siena supports CLS.</t>
  </si>
  <si>
    <t>As a back office employee I need to have SWIFT messages being matched</t>
  </si>
  <si>
    <t>We recommend that SWIFT matching is performed by the payments hub solution selected by Luminor.</t>
  </si>
  <si>
    <t>As a back office employee I need to be notified if certain SWIFT message is not matching with counterparty's message</t>
  </si>
  <si>
    <t>As a back office employee I need to have a possibility to amend the SWIFT message or be able to cancel it and submit a new message manually</t>
  </si>
  <si>
    <t>We would like to discuss this requirement more with Luminor. For business critical information we recommend making amendments to the source transaction rather than editing the SWIFT message directly.</t>
  </si>
  <si>
    <t>As a back office employee I need to have a possibility to pool SWIFT messages together so that Instruction B would be released automatically as soon as Instruction A got settled (Instruction A and Instruction B should be pooled together using the same reference)</t>
  </si>
  <si>
    <t>siena supports the capability to link deals with a link reference.</t>
  </si>
  <si>
    <t>As a back office employee I need to have a possibility to reconcile open positions/contracts with counterparties using the SWIFT messages</t>
  </si>
  <si>
    <t>We recommend that SWIFT reconciliation is performed by the payments solution selected by Luminor.</t>
  </si>
  <si>
    <t>As a back office employee I need to have a possibility to inform the client/counterparty about the changed reference rate for the opened contract (through e-mail or client Facing portal or SWIFT depending on the client/counterparty preference)</t>
  </si>
  <si>
    <t>siena generates amendments, with optional notifications when deals are changed.</t>
  </si>
  <si>
    <t>As a MO officer I need to have Not Accepted Bookings Report (Activity log for all transactions which are not booked at initial conditions)</t>
  </si>
  <si>
    <t>A variety of reports cover failed, incomplete, amended and rejected trades.</t>
  </si>
  <si>
    <t xml:space="preserve">As a bank I need to have all EMIR reportable deals be reported directly to selected EMIR repository </t>
  </si>
  <si>
    <t>siena collates eligible EMIR trades in real-time. These can be enriched manually by the Back Office prior to submission to the TR of Luminors choosing.</t>
  </si>
  <si>
    <t>As a bank I need to have all EMIR reportable open positions be reported directly to selected EMIR repository</t>
  </si>
  <si>
    <t>siena collates eligible EMIR open positions in real-time. We can work with Luminor to facilitate the electronic submission of these to a TR.</t>
  </si>
  <si>
    <t>As a MO officer I need to have possibility to amend EMIR reports before sending them to selected EMIR repository</t>
  </si>
  <si>
    <t>Deals reside in searchable deal lists and can be edited at any time prior to submission. Only changes to critical fields have an impact to the EMIR report prior to submission.</t>
  </si>
  <si>
    <t>As a bank I need to have all APA reportable deals be reported directly to selected APA within required timeframe</t>
  </si>
  <si>
    <t>We would work with Luminor to connect to APA's of their own choosing. Depending on the one chosen trades can be fed in real time or on a periodic scheduled basis.</t>
  </si>
  <si>
    <t>As a bank I need to have a clear overview of deals/positions that fall under MIFID and EMIR reporting requirements</t>
  </si>
  <si>
    <t>A standard enquiry summarises all the trades that fall under these regulations.</t>
  </si>
  <si>
    <t>As a bank I need to be able to add/delete deals manually to selected reports from reporting engine.</t>
  </si>
  <si>
    <t>As a MO officer I need to have possibility to upload to the regulatory reporting engine the deals and the financial instruments that are not captured/executed in the system and/or are out of the system’s product coverage scope.</t>
  </si>
  <si>
    <t>sienas deal importer supports the upload of trades executed on other systems. This enables the aggregation of all regulatory and other deals.</t>
  </si>
  <si>
    <t>As a bank I need to have backdated reporting possibilities (to generate the reports with report date in the past)</t>
  </si>
  <si>
    <t>Risk management - Middle Office (MO)</t>
  </si>
  <si>
    <t>Client facing portal (CFP) settings</t>
  </si>
  <si>
    <t>As a bank I need to provide client trading application white-labelled with Luminor logo and other bank attributes</t>
  </si>
  <si>
    <t>The portal can be fully white-labelled. Some example can be provided on request.</t>
  </si>
  <si>
    <t>As a bank I need to set-up client rates bank offers in the CFP by taking best rate offered by liquidity provider and adding up a client margin (different currency pairs, different margins depending on the client/client group/size of the deal/product etc.)</t>
  </si>
  <si>
    <t xml:space="preserve">siena eTrader supports ESP, RFQ &amp; RFSQ pricing.  The prices themselves are based on house prices enriched with configurable client mark-ups. The house prices themselves can be constructed from multiple sources (including LPs or indicative rates).
Permissioned users can manually apply spreads/skews in reaction to market conditions, either on a currency pair basis or by application to a selected group of currency pairs. You can configure minimum / maximum spreads on the house prices. Default client margins can be configured:
• By amount band
• Either as a percentage of the market price or as PIPs (Percentage In Point), as required.
• As even or uneven
</t>
  </si>
  <si>
    <t>As a CFP administrator I need to set currency pairs and products tradable over CFP</t>
  </si>
  <si>
    <t>This can be set individually or in groups.</t>
  </si>
  <si>
    <t>As a bank I need to set what products can be available to a client/client's user via CFP</t>
  </si>
  <si>
    <t>This can be set individually or by client.</t>
  </si>
  <si>
    <t xml:space="preserve">As a bank I need to have a possibility to define what order types (market, limit order, etc.) are available via CFP in general or on client/client group level. </t>
  </si>
  <si>
    <t>Supported and enforced using permissions.</t>
  </si>
  <si>
    <t>As a CFP administrator I need to define one or several client's users who could have access towards a trading account.</t>
  </si>
  <si>
    <t>Supported in the user maintenance GUI.</t>
  </si>
  <si>
    <t>As a CFP administrator I need to define one user access to multiple trading accounts with different access rights and limits (single sign-on for one user with access to multiple trading accounts)</t>
  </si>
  <si>
    <t>As a bank dealer I need to define RFQ rights to a client/client user</t>
  </si>
  <si>
    <t>Supported in the Operations Manager screens</t>
  </si>
  <si>
    <t>As a bank dealer I need to set certain default timeframes when rate provided through RFQ can be accepted by the client</t>
  </si>
  <si>
    <t>As a bank I need to be able to deliver customizable notifications for clients that are mandatory or option to confirm and approve before trading</t>
  </si>
  <si>
    <t>Notification generation can be scheduled or manually triggered.</t>
  </si>
  <si>
    <t>As a bank I need to be able to set rule when user notifications should pop up in their apps/CFP</t>
  </si>
  <si>
    <t>As a bank I need to store client view settings and apply them in all applications that client uses for FX trading</t>
  </si>
  <si>
    <t>Client view settings are retained across all supported browsers/devices.</t>
  </si>
  <si>
    <t>As a bank I need to have CFP to support API protocols/technology in order to integrate that into Luminor integration platform (internet-bank)</t>
  </si>
  <si>
    <t>siena supports a wide range of API connections, from out-of-the box Back Office APIs, to bespoke APIs for trading.</t>
  </si>
  <si>
    <t>As a bank I need to have client cash account available balance online validation with TODAY settlement (for automated deal capture)</t>
  </si>
  <si>
    <t>Supported when connected to a Cash Account Balance API</t>
  </si>
  <si>
    <t>(if there is no online cash account balance validation for CFP FX TOD deals) As a bank dealer I need to set up maximum amount for automated spot trading on client/client group level.</t>
  </si>
  <si>
    <t>A full suite of trading limits is available to support automated trading.</t>
  </si>
  <si>
    <t>As a CFP administrator I need to set automated clients notifications ("soft"or restricting) about any possible discrepancies in client's profile before placing an order via CFP (when client LEI code is lapsed; when client approval of KID is missing, MIFID Questionnaire is out-of-date etc.)</t>
  </si>
  <si>
    <t xml:space="preserve">This will be added as part of the delivery once details are agreed with Luminor.
siena is typically integrated into a CRM system that monitors client status and generate warnings in advance of any expirations. </t>
  </si>
  <si>
    <t>As a bank I need I need to provide a client with a printable format of Trade Ticket via Client Facing Portal/E-mail</t>
  </si>
  <si>
    <t>All confirmed deals are listed in the CFP and are available for clients to print.</t>
  </si>
  <si>
    <t>Client facing portal (client's GUI)</t>
  </si>
  <si>
    <t>As a bank client I need to have online access to the quotes offered by the bank</t>
  </si>
  <si>
    <t>Clients have full access to the quotes for products and rates applicable to them.</t>
  </si>
  <si>
    <t>As a client I need to have my orders being executed on the best terms that Luminor can provide at that moment to ensure Best Execution</t>
  </si>
  <si>
    <t>Precise client categorisation and appropriate rate margining options based on aggregated, streaming prices ensures best execution.</t>
  </si>
  <si>
    <t>As a bank client I need to login to trading app through the internet-bank (Federated single sign-on possibility (FSSO))</t>
  </si>
  <si>
    <t>As a bank client I need to have a possibility to log in to trading app separately from internet-bank through web or mobile application</t>
  </si>
  <si>
    <t>This is supported as standard and defined at user level.</t>
  </si>
  <si>
    <t>As a bank client I need to be able to use trading app in all modern Internet browsers (Google Chrome, Firefox, Opera, Internet Explorer, Safari etc.)</t>
  </si>
  <si>
    <t xml:space="preserve">All browsers listed can be used. </t>
  </si>
  <si>
    <t>As a bank client I need to review and confirm the KID (Key Information Document according to PRIIPS regulation) before trading</t>
  </si>
  <si>
    <t>Supported by configuration</t>
  </si>
  <si>
    <t>As a bank client I need to submit orders and overview the order statuses</t>
  </si>
  <si>
    <t>As a bank client I need to be notified if status of the order has changed</t>
  </si>
  <si>
    <t>email/SMS notifications are generated at user definable events.</t>
  </si>
  <si>
    <t>As a bank client I need to receive execution notification and Trade confirmation for every executed deal</t>
  </si>
  <si>
    <t>email/SMS notifications &amp; confirmations are generated at user definable events. Confirmations are available for download from the client portal.</t>
  </si>
  <si>
    <t>As a bank client I need to have a possibility to submit a Request for quote (RFQ)</t>
  </si>
  <si>
    <t xml:space="preserve">As a bank client I need to have a possibility to submit orders based on the rates received through RFQ from dealer </t>
  </si>
  <si>
    <t>As a bank client I need to have a possibility to overview a deal blotter for selected date range with filtering features (based on currency pairs, trade dates, products, etc.)</t>
  </si>
  <si>
    <t>Client Blotters are real-time, filterable and exportable.</t>
  </si>
  <si>
    <t>As a user I want multiple ways to break down portfolio (instrument type, currency, maturity, user-defined criteria, etc) for existing portfolio</t>
  </si>
  <si>
    <t>As a user I want to have trade date (pending and executed orders) and value date (settled orders) portfolio views, cash reflecting all trades (incl. those not settled)</t>
  </si>
  <si>
    <t>As a bank client I need to set up my own view/dashboard with selected products (only needed currency pair or forwards etc.)</t>
  </si>
  <si>
    <t>The dashboard provides the user with the ability to configure their own dashboard of products/pairs &amp; currencies</t>
  </si>
  <si>
    <t>As a bank client I need to set up the language of the user interface (EN, EE, LV, LT)</t>
  </si>
  <si>
    <t xml:space="preserve">The default language is defined at user level. </t>
  </si>
  <si>
    <t>As a bank client I need to amend/manage orders that are not executed yet (cancel, change the limit, etc.)</t>
  </si>
  <si>
    <t>Workflows are available that allow Luminor customers to amend/cancel/change orders.</t>
  </si>
  <si>
    <t>As a client I need to be able export my deals for the defined period in different formats (excel, csv, PDF)</t>
  </si>
  <si>
    <t>Exports of deals are supported by PDF/CSV/TXT etc.</t>
  </si>
  <si>
    <t xml:space="preserve">As a bank I need to have Demo version of Client facing portal in order to introduce its features to potential clients </t>
  </si>
  <si>
    <t>A demo instance of eTrader can be provided for non-production use and thus not covered under the Eurobase Support &amp; Maintenance Contract Agreement.</t>
  </si>
  <si>
    <t>As a bank I need to provide demo accounts for clients for Client Facing Portal in order for them to test and get familiar</t>
  </si>
  <si>
    <t>It will be possible to generate temporary users for the demo instance.</t>
  </si>
  <si>
    <t>MM products</t>
  </si>
  <si>
    <t>Post-trade client reporting (MIFID II) and notifications</t>
  </si>
  <si>
    <t>Use Cases</t>
  </si>
  <si>
    <t>UC's</t>
  </si>
  <si>
    <t>Time Per UC</t>
  </si>
  <si>
    <t>XL Tab</t>
  </si>
  <si>
    <t>Script</t>
  </si>
  <si>
    <t>Est Time</t>
  </si>
  <si>
    <t>DEMO/PPT</t>
  </si>
  <si>
    <t>B</t>
  </si>
  <si>
    <t>P</t>
  </si>
  <si>
    <t>D</t>
  </si>
  <si>
    <t>Demo ESPs</t>
  </si>
  <si>
    <t>Switch between GB - German</t>
  </si>
  <si>
    <t>Demo Ignore Functions at Cparty Level</t>
  </si>
  <si>
    <t>Can't demo as need a system to connect to.</t>
  </si>
  <si>
    <t>Demo branded notificaitons</t>
  </si>
  <si>
    <t>Turn on Deal Tickets</t>
  </si>
  <si>
    <t>SWIFT Integration Slide</t>
  </si>
  <si>
    <t>TCR Report</t>
  </si>
  <si>
    <t>Back office Integration Slide</t>
  </si>
  <si>
    <t>??? Reportijng Slide</t>
  </si>
  <si>
    <t>Demo in CFP</t>
  </si>
  <si>
    <t>Reporting Module</t>
  </si>
  <si>
    <t>Use Auto Hedge Rules???</t>
  </si>
  <si>
    <t>Book Structures</t>
  </si>
  <si>
    <t>Auto Hedge</t>
  </si>
  <si>
    <t>Deal Capture</t>
  </si>
  <si>
    <t>Dealer Intervention</t>
  </si>
  <si>
    <t>Explain how it work, can't show as no external connection</t>
  </si>
  <si>
    <t>Benchmark Tolerance Check?</t>
  </si>
  <si>
    <t>As Above</t>
  </si>
  <si>
    <t>Limits</t>
  </si>
  <si>
    <t>Positions (Cashlows etc…)</t>
  </si>
  <si>
    <t>Provisional on Dev</t>
  </si>
  <si>
    <t>Reporting Slide</t>
  </si>
  <si>
    <t>ROADMAP SLIDE</t>
  </si>
  <si>
    <t>Panic Button / Operations Config Rule</t>
  </si>
  <si>
    <t>Panic Button / Operations Config Rule - Allow OBO, but not Direct</t>
  </si>
  <si>
    <t>Operations Configuration</t>
  </si>
  <si>
    <t>Brush Over - Not Sure how this would work</t>
  </si>
  <si>
    <t>Siena Roadmap Slide</t>
  </si>
  <si>
    <t>Setup</t>
  </si>
  <si>
    <t>Setup ECB/Bloomberg Price Sets</t>
  </si>
  <si>
    <t>Demo but explain this is BAD PRACTICE</t>
  </si>
  <si>
    <t>Explain that all limits take effect immeditaly</t>
  </si>
  <si>
    <t>Roadmap - Explain how its going to work</t>
  </si>
  <si>
    <t>Deal Capture + Limits</t>
  </si>
  <si>
    <t>Limit Utilisation Report</t>
  </si>
  <si>
    <t>Show All trades for EMIR submission.</t>
  </si>
  <si>
    <t>Turn on Same Day Edit -</t>
  </si>
  <si>
    <t>Show Deal Capture (Same Day Edit)  Show its only possible to amend on the date of entry).</t>
  </si>
  <si>
    <t>Slide - Explain its automated</t>
  </si>
  <si>
    <t>Show Deal Importer</t>
  </si>
  <si>
    <t>Setup Spreadsheet Upload</t>
  </si>
  <si>
    <t>Show Historical Reports</t>
  </si>
  <si>
    <t>Show Entry in Counterparty (and Override in Mandated User)</t>
  </si>
  <si>
    <t>Turn on RMB Contract Numbering</t>
  </si>
  <si>
    <t>Show Dealer Based Contract ID's</t>
  </si>
  <si>
    <t>Show Rates Coming in through Siena Rate Manager</t>
  </si>
  <si>
    <t>Roadmap</t>
  </si>
  <si>
    <t>Show Deal Lists and Blotters</t>
  </si>
  <si>
    <t>Setup Backoffice User Profile</t>
  </si>
  <si>
    <t>Show Posting from Deals in GL</t>
  </si>
  <si>
    <t>Show Cashflows</t>
  </si>
  <si>
    <t>Show Reval Cashflows</t>
  </si>
  <si>
    <t>Explain we can have two methods/routings of the system</t>
  </si>
  <si>
    <t>Show accounting entries</t>
  </si>
  <si>
    <t>Explain we can't demo as don’t have a account system to quiries.</t>
  </si>
  <si>
    <t>Show a fixing event (Bulk or Single)</t>
  </si>
  <si>
    <t>Show Ticket or move status generating an email.</t>
  </si>
  <si>
    <t>Turn on Same Day Edit</t>
  </si>
  <si>
    <t>Demo that trades can only be edited on the same day the were entered.</t>
  </si>
  <si>
    <t>Explain we need to get a full requirement</t>
  </si>
  <si>
    <t>Explain that we have minimal SWIFT functionality, can produce outgoing messages on request, and do not process incoming requests without a 3rd party system. It is notmal in the instances to have the back office payment hub do this. We would API to the payment hub to deal with SWIFT messaging.</t>
  </si>
  <si>
    <t>Show a Dummy SWIFT confirmation</t>
  </si>
  <si>
    <t>Show Activity Log of all transaction for a customer. TCR? Include Rejected Trades etc…</t>
  </si>
  <si>
    <t>Show Deal Exporter running</t>
  </si>
  <si>
    <t>Estimate Demo Time</t>
  </si>
  <si>
    <t>Diff</t>
  </si>
  <si>
    <t>WHO</t>
  </si>
  <si>
    <t>GB</t>
  </si>
  <si>
    <t>-</t>
  </si>
  <si>
    <t>MT</t>
  </si>
  <si>
    <t>GB/MT</t>
  </si>
  <si>
    <t>Intro to Siena</t>
  </si>
  <si>
    <t>Intro to siena eSolutions</t>
  </si>
  <si>
    <t>Show RM Blender in action</t>
  </si>
  <si>
    <t>Show Operations Manager</t>
  </si>
  <si>
    <t>Mess around in Trade Blotter</t>
  </si>
  <si>
    <t>Show Positions</t>
  </si>
  <si>
    <t>Show Books &amp; Filters</t>
  </si>
  <si>
    <t>Setup Auto Hedge</t>
  </si>
  <si>
    <t>Config Settlement Date Limits</t>
  </si>
  <si>
    <t>Intro to Siena Topic Area</t>
  </si>
  <si>
    <t>Intro to siena</t>
  </si>
  <si>
    <t>Deal Capture + Ops Config</t>
  </si>
  <si>
    <t>SLIDE</t>
  </si>
  <si>
    <t>Gotta explain why its shit!</t>
  </si>
  <si>
    <t>Blotters</t>
  </si>
  <si>
    <t>Blotter Filters</t>
  </si>
  <si>
    <t>NOT NECESSARY TO DEMO</t>
  </si>
  <si>
    <t>N/A</t>
  </si>
  <si>
    <t>Will have already seen this</t>
  </si>
  <si>
    <t>Ops Config Tour</t>
  </si>
  <si>
    <t>System Admin Tour</t>
  </si>
  <si>
    <t>Demo through Chrome then firefox</t>
  </si>
  <si>
    <t>Ops Config + Limits</t>
  </si>
  <si>
    <t>Siena eTrader</t>
  </si>
  <si>
    <t>Show Ignore Settings in System Admin Profile</t>
  </si>
  <si>
    <t>Setup and Admin User</t>
  </si>
  <si>
    <t>Not Demoable</t>
  </si>
  <si>
    <t>Cover all no demoable's in a tic list slide (will be delivered etc…</t>
  </si>
  <si>
    <t>Intro and Explain Limit Orders (types etc…)</t>
  </si>
  <si>
    <t>Intro to Siena eTrader</t>
  </si>
  <si>
    <t>Overun</t>
  </si>
  <si>
    <t>Estimated Demo Period</t>
  </si>
  <si>
    <t>Slide with current supported APA's</t>
  </si>
  <si>
    <t>show UTI/LEI etc.
Also show Deal Import from 'alternative' system,.</t>
  </si>
  <si>
    <t>Setup an EMIR Deal Type Group</t>
  </si>
  <si>
    <t>Show reports where restricted by MiFID Deal Type Group &amp; EMIR Deal Type Groups</t>
  </si>
  <si>
    <t>Reports/SSRS</t>
  </si>
  <si>
    <t>Part of Main Ops Config Demo</t>
  </si>
  <si>
    <t>Deal Capture - Limit Order Deal Capture</t>
  </si>
  <si>
    <t>Deal Capture - Follow on Deals</t>
  </si>
  <si>
    <t>Deal Capture - Take a Rejected deal and execute</t>
  </si>
  <si>
    <t>Deal Capture - Forward Trade Dated Deal</t>
  </si>
  <si>
    <t>Deal Capture - with Cparty - Then show in CFP</t>
  </si>
  <si>
    <t>Deal Capture - IRS Schedule &amp; Rates Maint</t>
  </si>
  <si>
    <t>Deal Capture - Limits Panel</t>
  </si>
  <si>
    <t>Deal Capture - Limit Alarm</t>
  </si>
  <si>
    <t>Deal Capture - Trading Books</t>
  </si>
  <si>
    <t>Blotters - Demo(Deals-Rejected Deals etc…) + Slide on OTW Blotter</t>
  </si>
  <si>
    <t>Setup Trading Desk with ability to turn off/on trading on sales desks</t>
  </si>
  <si>
    <t>Deal Capture - Show in a deal capture window</t>
  </si>
  <si>
    <t>Deal Capture - Demo through CFP or Deal Capture</t>
  </si>
  <si>
    <t>Diffcult to demo - SKIP</t>
  </si>
  <si>
    <t>Deal Capture - Account type deals - Accruss and amend.</t>
  </si>
  <si>
    <t>Deal Capture - Show with Term Deal/Call Account</t>
  </si>
  <si>
    <t>Auto Hedge / Standard Manual Hedge</t>
  </si>
  <si>
    <t>Rates Maint + Reports - Show Reports+Positions with different rate sets</t>
  </si>
  <si>
    <t>Reports - Show Classic and New Reports</t>
  </si>
  <si>
    <t>Reports - Show Customer Profitability Report</t>
  </si>
  <si>
    <t>Define a Limits User</t>
  </si>
  <si>
    <t>Limits - Show aggregate limits (ask if they want 4 eye)</t>
  </si>
  <si>
    <t>Limits - Trading Limits</t>
  </si>
  <si>
    <t>Limits - Enter Deal Capture, Show Limits Bar, Change Limit, Save, Return to Deal Capture and show change.</t>
  </si>
  <si>
    <t>Deal Capture - Show Settlement Limits</t>
  </si>
  <si>
    <t>Deal Capture - Show Settlement Limits (Explain that both clients and bank counterparites are countparties in Siena).</t>
  </si>
  <si>
    <t>Deal Capture - Explain that all limits take effect immeditaly</t>
  </si>
  <si>
    <t>Limits - Limit Utilisation Report</t>
  </si>
  <si>
    <t>Limits - Realtime</t>
  </si>
  <si>
    <t>Demo Order</t>
  </si>
  <si>
    <t>1. Script'!A1</t>
  </si>
  <si>
    <t>Step</t>
  </si>
  <si>
    <t>Action</t>
  </si>
  <si>
    <t>Component</t>
  </si>
  <si>
    <t>Notes</t>
  </si>
  <si>
    <t>Show RM Spot Master Control</t>
  </si>
  <si>
    <t>Operations Manager</t>
  </si>
  <si>
    <t>Show AD&amp;C Config</t>
  </si>
  <si>
    <t>Tour Deal Blotters</t>
  </si>
  <si>
    <t>Tour Positions</t>
  </si>
  <si>
    <t>Limit Breach - Alarm Blotter / Alarm Event Log</t>
  </si>
  <si>
    <t>Position Hedge Setup</t>
  </si>
  <si>
    <t>Show Manual Hedge (of auto hedge)</t>
  </si>
  <si>
    <t>Explain Book Structure</t>
  </si>
  <si>
    <t>Show Execution against 1 LP (Deal)</t>
  </si>
  <si>
    <t>Demo Extension</t>
  </si>
  <si>
    <t>Demo Call Deal with EURIBOR Rate</t>
  </si>
  <si>
    <t>Show user can change book</t>
  </si>
  <si>
    <t>Show FX Control</t>
  </si>
  <si>
    <t>Accounts</t>
  </si>
  <si>
    <t>Show Cash Balances - Explain would be synced to BO</t>
  </si>
  <si>
    <t>Show Deal Legs - Ammendment etc.</t>
  </si>
  <si>
    <t>Change Rate Tolerances for benchmark</t>
  </si>
  <si>
    <t>Enter Deal that Breaches Benchmark</t>
  </si>
  <si>
    <t>Highlight Trading Limits</t>
  </si>
  <si>
    <t>Switch to Middle Office User</t>
  </si>
  <si>
    <t>Change a Limit - During Deal Entry</t>
  </si>
  <si>
    <t>DealCapture</t>
  </si>
  <si>
    <t>Switch back and show limit update</t>
  </si>
  <si>
    <t>Positions</t>
  </si>
  <si>
    <t>Show Filtering etc…</t>
  </si>
  <si>
    <t>Power BI</t>
  </si>
  <si>
    <t>Show LEI's Nearing Maturity</t>
  </si>
  <si>
    <t>eTrader</t>
  </si>
  <si>
    <t>Login and force deal to DI</t>
  </si>
  <si>
    <t>Show Rules for Sales Desks</t>
  </si>
  <si>
    <t>Change Rule stopping all customer trading</t>
  </si>
  <si>
    <t>Contact Manager</t>
  </si>
  <si>
    <t>Web</t>
  </si>
  <si>
    <t>Show around drill down to content</t>
  </si>
  <si>
    <t>Show around margining</t>
  </si>
  <si>
    <t>Show around Groups</t>
  </si>
  <si>
    <t>Show Channel Margin</t>
  </si>
  <si>
    <t>Deal  Capture</t>
  </si>
  <si>
    <t>Switch to MM Dealer</t>
  </si>
  <si>
    <t>Show Deal with Interest Calc Methods</t>
  </si>
  <si>
    <t>Deal</t>
  </si>
  <si>
    <t>Enter and Early mature a deal</t>
  </si>
  <si>
    <t>Call Acount Deal  - Change Interest and Principle</t>
  </si>
  <si>
    <t>2.Script'!A1</t>
  </si>
  <si>
    <t>Rates Maint</t>
  </si>
  <si>
    <t>Show Different Curves - and ability to edit</t>
  </si>
  <si>
    <t>Demo Current Reports &amp; SSRS Reports - Use Favorates</t>
  </si>
  <si>
    <t>Reports</t>
  </si>
  <si>
    <t>Demo Limits - Offer 4 Eye</t>
  </si>
  <si>
    <t>Show Middle office change position with Internal TXN</t>
  </si>
  <si>
    <t>No editing of Position - this is bad practice</t>
  </si>
  <si>
    <t>Edit Dealer Limits</t>
  </si>
  <si>
    <t>Edit Settlement Limits</t>
  </si>
  <si>
    <t>Edit Countperparty Limits (Bank CPARTY)</t>
  </si>
  <si>
    <t>Login as Trade Desk and show limits updated</t>
  </si>
  <si>
    <t>Setup Liquidity Settlement Limit for LP</t>
  </si>
  <si>
    <t xml:space="preserve">Show around + </t>
  </si>
  <si>
    <t>Mandatory Fields Checked</t>
  </si>
  <si>
    <t>User Permissions</t>
  </si>
  <si>
    <t>Min Max Amount Settines</t>
  </si>
  <si>
    <t>Deal Type Permissions</t>
  </si>
  <si>
    <t>Trading Book Permissions</t>
  </si>
  <si>
    <t>User Config</t>
  </si>
  <si>
    <t>Limit Checks &amp; Acknowledgement</t>
  </si>
  <si>
    <t>Group Limits</t>
  </si>
  <si>
    <t>Trading Book Limits</t>
  </si>
  <si>
    <t>Product Limits</t>
  </si>
  <si>
    <t>Settlement Limits</t>
  </si>
  <si>
    <t>Credit Ratings</t>
  </si>
  <si>
    <t>Stress Header Traffic Light - All limits are pre-deal</t>
  </si>
  <si>
    <t>Utilisation Report</t>
  </si>
  <si>
    <t>6. Script'!A1</t>
  </si>
  <si>
    <t>Basic Intro</t>
  </si>
  <si>
    <t>Ops Confid</t>
  </si>
  <si>
    <t>Show Groups etc..</t>
  </si>
  <si>
    <t>Explain SSO and our login routers</t>
  </si>
  <si>
    <t>Confirm the app is all browers</t>
  </si>
  <si>
    <t>Confirm T&amp;C's</t>
  </si>
  <si>
    <t>User Confid</t>
  </si>
  <si>
    <t>Show Opt in/out of notifications</t>
  </si>
  <si>
    <t>Show an email notification</t>
  </si>
  <si>
    <t>email</t>
  </si>
  <si>
    <t>RFQ</t>
  </si>
  <si>
    <t>Ops Config</t>
  </si>
  <si>
    <t>Show rules-what can and can't be traded</t>
  </si>
  <si>
    <t>Highlight ESP/RFQ etc</t>
  </si>
  <si>
    <t>Enter Limit Order</t>
  </si>
  <si>
    <t>Logout of main browser and login to another with the same user</t>
  </si>
  <si>
    <t>Show user settings - how we link users (mandated users) and counterparty (accounts)</t>
  </si>
  <si>
    <t>Show Deal Exports (MT202) - Generate a Payment</t>
  </si>
  <si>
    <t>Show Tickets</t>
  </si>
  <si>
    <t>Chrome/Firefox</t>
  </si>
  <si>
    <t>Portal Main</t>
  </si>
  <si>
    <t>Can show Both Types</t>
  </si>
  <si>
    <t>4. Script'!A1</t>
  </si>
  <si>
    <t>RH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</si>
</sst>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quot;hr&quot;\ m&quot;m&quot;"/>
    <numFmt numFmtId="165" formatCode="m&quot;m&quot;\ s&quot;s&quot;"/>
  </numFmts>
  <fonts count="28"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0"/>
      <name val="Calibri"/>
      <family val="2"/>
      <scheme val="minor"/>
    </font>
    <font>
      <sz val="12"/>
      <color rgb="FF00B050"/>
      <name val="Arial"/>
      <family val="2"/>
    </font>
    <font>
      <sz val="12"/>
      <color theme="1"/>
      <name val="Arial"/>
      <family val="2"/>
    </font>
    <font>
      <i/>
      <sz val="12"/>
      <color rgb="FF00B050"/>
      <name val="Arial"/>
      <family val="2"/>
    </font>
    <font>
      <u/>
      <sz val="11"/>
      <color theme="10"/>
      <name val="Calibri"/>
      <family val="2"/>
      <scheme val="minor"/>
    </font>
    <font>
      <sz val="10"/>
      <name val="Arial"/>
      <family val="2"/>
      <charset val="186"/>
    </font>
    <font>
      <b/>
      <sz val="20"/>
      <color theme="0"/>
      <name val="Raleway"/>
      <family val="2"/>
    </font>
    <font>
      <sz val="11"/>
      <color theme="1"/>
      <name val="Raleway"/>
      <family val="2"/>
    </font>
    <font>
      <sz val="11"/>
      <color theme="0"/>
      <name val="Raleway"/>
      <family val="2"/>
    </font>
    <font>
      <b/>
      <sz val="11"/>
      <color theme="0"/>
      <name val="Raleway"/>
      <family val="2"/>
    </font>
    <font>
      <sz val="9"/>
      <name val="Raleway"/>
      <family val="2"/>
    </font>
    <font>
      <sz val="11"/>
      <color rgb="FF9C0006"/>
      <name val="Raleway"/>
      <family val="2"/>
    </font>
    <font>
      <sz val="11"/>
      <color rgb="FF006100"/>
      <name val="Raleway"/>
      <family val="2"/>
    </font>
    <font>
      <sz val="11"/>
      <color rgb="FF9C5700"/>
      <name val="Raleway"/>
      <family val="2"/>
    </font>
    <font>
      <sz val="9"/>
      <color theme="1"/>
      <name val="Raleway"/>
      <family val="2"/>
    </font>
    <font>
      <u/>
      <sz val="11"/>
      <color theme="10"/>
      <name val="Raleway"/>
      <family val="2"/>
    </font>
    <font>
      <sz val="11"/>
      <color theme="1"/>
      <name val="Segoe UI"/>
      <family val="2"/>
    </font>
    <font>
      <b/>
      <sz val="11"/>
      <color theme="1"/>
      <name val="Segoe UI"/>
      <family val="2"/>
    </font>
    <font>
      <sz val="11"/>
      <color rgb="FF322A77"/>
      <name val="Raleway"/>
      <family val="2"/>
    </font>
    <font>
      <b/>
      <sz val="11"/>
      <color rgb="FF322A77"/>
      <name val="Raleway"/>
      <family val="2"/>
    </font>
    <font>
      <b/>
      <sz val="11"/>
      <color rgb="FF322A77"/>
      <name val="Segoe UI"/>
      <family val="2"/>
    </font>
    <font>
      <b/>
      <sz val="11"/>
      <color theme="1"/>
      <name val="Raleway"/>
      <family val="2"/>
    </font>
    <font>
      <sz val="20"/>
      <color theme="0"/>
      <name val="Raleway"/>
      <family val="2"/>
    </font>
    <font>
      <sz val="11"/>
      <color rgb="FF322A77"/>
      <name val="Raleway SemiBold"/>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322A77"/>
        <bgColor indexed="64"/>
      </patternFill>
    </fill>
    <fill>
      <patternFill patternType="solid">
        <fgColor rgb="FF857DD1"/>
        <bgColor indexed="64"/>
      </patternFill>
    </fill>
    <fill>
      <patternFill patternType="solid">
        <fgColor theme="2"/>
        <bgColor indexed="64"/>
      </patternFill>
    </fill>
  </fills>
  <borders count="5">
    <border>
      <left/>
      <right/>
      <top/>
      <bottom/>
      <diagonal/>
    </border>
    <border>
      <left style="thin">
        <color rgb="FF322A77"/>
      </left>
      <right style="thin">
        <color rgb="FF322A77"/>
      </right>
      <top style="thin">
        <color rgb="FF322A77"/>
      </top>
      <bottom style="thin">
        <color rgb="FF322A77"/>
      </bottom>
      <diagonal/>
    </border>
    <border>
      <left style="thin">
        <color indexed="64"/>
      </left>
      <right style="thin">
        <color indexed="64"/>
      </right>
      <top style="thin">
        <color indexed="64"/>
      </top>
      <bottom style="thin">
        <color indexed="64"/>
      </bottom>
      <diagonal/>
    </border>
    <border>
      <left style="thin">
        <color rgb="FF322A77"/>
      </left>
      <right/>
      <top style="thin">
        <color rgb="FF322A77"/>
      </top>
      <bottom style="thin">
        <color rgb="FF322A77"/>
      </bottom>
      <diagonal/>
    </border>
    <border>
      <left style="thin">
        <color rgb="FF322A77"/>
      </left>
      <right style="thin">
        <color rgb="FF322A77"/>
      </right>
      <top style="thin">
        <color rgb="FF322A77"/>
      </top>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9" fillId="0" borderId="0"/>
  </cellStyleXfs>
  <cellXfs count="112">
    <xf numFmtId="0" fontId="0" fillId="0" borderId="0" xfId="0"/>
    <xf numFmtId="0" fontId="11" fillId="5" borderId="0" xfId="0" applyFont="1" applyFill="1" applyAlignment="1">
      <alignment horizontal="center" vertical="center"/>
    </xf>
    <xf numFmtId="0" fontId="12" fillId="5" borderId="0" xfId="0" applyFont="1" applyFill="1" applyAlignment="1">
      <alignment horizontal="center" vertical="center"/>
    </xf>
    <xf numFmtId="20" fontId="13" fillId="5" borderId="0" xfId="0" applyNumberFormat="1" applyFont="1" applyFill="1" applyAlignment="1">
      <alignment horizontal="center" vertical="center"/>
    </xf>
    <xf numFmtId="0" fontId="10" fillId="5" borderId="0" xfId="0" applyFont="1" applyFill="1" applyAlignment="1">
      <alignment horizontal="left" vertical="center"/>
    </xf>
    <xf numFmtId="0" fontId="11" fillId="0" borderId="0" xfId="0" applyFont="1"/>
    <xf numFmtId="0" fontId="11" fillId="0" borderId="0" xfId="0" applyFont="1" applyAlignment="1">
      <alignment horizontal="center"/>
    </xf>
    <xf numFmtId="0" fontId="0" fillId="0" borderId="0" xfId="0" applyAlignment="1">
      <alignment textRotation="90"/>
    </xf>
    <xf numFmtId="164" fontId="13" fillId="5" borderId="0" xfId="0" applyNumberFormat="1" applyFont="1" applyFill="1" applyAlignment="1">
      <alignment horizontal="left" vertical="center"/>
    </xf>
    <xf numFmtId="0" fontId="13" fillId="5" borderId="0" xfId="0" applyFont="1" applyFill="1" applyAlignment="1">
      <alignment horizontal="right" vertical="center"/>
    </xf>
    <xf numFmtId="0" fontId="0" fillId="7" borderId="0" xfId="0" applyFill="1"/>
    <xf numFmtId="20" fontId="20" fillId="7" borderId="1" xfId="0" applyNumberFormat="1" applyFont="1" applyFill="1" applyBorder="1" applyAlignment="1">
      <alignment horizontal="center"/>
    </xf>
    <xf numFmtId="164" fontId="22" fillId="7" borderId="1" xfId="0" applyNumberFormat="1" applyFont="1" applyFill="1" applyBorder="1" applyAlignment="1">
      <alignment horizontal="center" vertical="center"/>
    </xf>
    <xf numFmtId="0" fontId="11" fillId="7" borderId="1" xfId="0" applyFont="1" applyFill="1" applyBorder="1"/>
    <xf numFmtId="0" fontId="21" fillId="7" borderId="1" xfId="0" applyFont="1" applyFill="1" applyBorder="1"/>
    <xf numFmtId="21" fontId="23" fillId="7" borderId="1" xfId="0" applyNumberFormat="1" applyFont="1" applyFill="1" applyBorder="1" applyAlignment="1">
      <alignment horizontal="center" vertical="center"/>
    </xf>
    <xf numFmtId="0" fontId="12" fillId="7" borderId="1" xfId="0" applyFont="1" applyFill="1" applyBorder="1" applyAlignment="1">
      <alignment horizontal="center" textRotation="90"/>
    </xf>
    <xf numFmtId="21" fontId="11" fillId="7" borderId="1" xfId="0" applyNumberFormat="1" applyFont="1" applyFill="1" applyBorder="1"/>
    <xf numFmtId="21" fontId="0" fillId="7" borderId="1" xfId="0" applyNumberFormat="1" applyFill="1" applyBorder="1"/>
    <xf numFmtId="20" fontId="20" fillId="0" borderId="1" xfId="0" applyNumberFormat="1" applyFont="1" applyBorder="1" applyAlignment="1">
      <alignment horizontal="center"/>
    </xf>
    <xf numFmtId="164" fontId="22" fillId="0" borderId="1" xfId="0" applyNumberFormat="1" applyFont="1" applyFill="1" applyBorder="1" applyAlignment="1">
      <alignment horizontal="center" vertical="center"/>
    </xf>
    <xf numFmtId="0" fontId="11" fillId="0" borderId="1" xfId="0" applyFont="1" applyBorder="1"/>
    <xf numFmtId="0" fontId="19" fillId="0" borderId="1" xfId="4" applyFont="1" applyFill="1" applyBorder="1"/>
    <xf numFmtId="0" fontId="21" fillId="0" borderId="1" xfId="0" applyFont="1" applyBorder="1"/>
    <xf numFmtId="21" fontId="23" fillId="0" borderId="1" xfId="0" applyNumberFormat="1" applyFont="1" applyFill="1" applyBorder="1" applyAlignment="1">
      <alignment horizontal="center" vertical="center"/>
    </xf>
    <xf numFmtId="0" fontId="12" fillId="5" borderId="1" xfId="0" applyFont="1" applyFill="1" applyBorder="1" applyAlignment="1">
      <alignment horizontal="center" textRotation="90"/>
    </xf>
    <xf numFmtId="0" fontId="19" fillId="0" borderId="1" xfId="4" quotePrefix="1" applyFont="1" applyBorder="1"/>
    <xf numFmtId="0" fontId="20" fillId="7" borderId="1" xfId="0" applyFont="1" applyFill="1" applyBorder="1"/>
    <xf numFmtId="20" fontId="24" fillId="7" borderId="1" xfId="0" applyNumberFormat="1" applyFont="1" applyFill="1" applyBorder="1" applyAlignment="1">
      <alignment horizontal="center"/>
    </xf>
    <xf numFmtId="165" fontId="23" fillId="7" borderId="1" xfId="0" applyNumberFormat="1" applyFont="1" applyFill="1" applyBorder="1" applyAlignment="1">
      <alignment horizontal="center" vertical="center"/>
    </xf>
    <xf numFmtId="0" fontId="12" fillId="5" borderId="1" xfId="0" applyFont="1" applyFill="1" applyBorder="1" applyAlignment="1">
      <alignment wrapText="1"/>
    </xf>
    <xf numFmtId="0" fontId="12" fillId="5" borderId="1" xfId="0" applyFont="1" applyFill="1" applyBorder="1" applyAlignment="1">
      <alignment horizontal="center" textRotation="90" wrapText="1"/>
    </xf>
    <xf numFmtId="0" fontId="11" fillId="7" borderId="1" xfId="0" applyFont="1" applyFill="1" applyBorder="1" applyAlignment="1">
      <alignment horizontal="center"/>
    </xf>
    <xf numFmtId="0" fontId="11" fillId="0" borderId="1" xfId="0" applyFont="1" applyBorder="1" applyAlignment="1">
      <alignment horizontal="center"/>
    </xf>
    <xf numFmtId="0" fontId="10" fillId="5" borderId="1" xfId="0" applyFont="1" applyFill="1" applyBorder="1" applyAlignment="1">
      <alignment horizontal="center" vertical="center"/>
    </xf>
    <xf numFmtId="0" fontId="11" fillId="5" borderId="1" xfId="0" applyFont="1" applyFill="1" applyBorder="1" applyAlignment="1">
      <alignment horizontal="left" vertical="center" wrapText="1"/>
    </xf>
    <xf numFmtId="0" fontId="11" fillId="5" borderId="1" xfId="0" applyFont="1" applyFill="1" applyBorder="1" applyAlignment="1">
      <alignment horizontal="center" vertical="center"/>
    </xf>
    <xf numFmtId="0" fontId="25" fillId="5" borderId="1" xfId="0" applyFont="1" applyFill="1" applyBorder="1" applyAlignment="1">
      <alignment horizontal="center" vertical="center"/>
    </xf>
    <xf numFmtId="20" fontId="13"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13" fillId="5" borderId="1" xfId="0" applyFont="1" applyFill="1" applyBorder="1" applyAlignment="1">
      <alignment horizontal="center" vertical="center"/>
    </xf>
    <xf numFmtId="0" fontId="10" fillId="5" borderId="1" xfId="0" applyFont="1" applyFill="1" applyBorder="1" applyAlignment="1">
      <alignment horizontal="left" vertical="center"/>
    </xf>
    <xf numFmtId="0" fontId="12" fillId="5" borderId="1" xfId="0" applyFont="1" applyFill="1" applyBorder="1" applyAlignment="1">
      <alignment horizontal="right" vertical="center"/>
    </xf>
    <xf numFmtId="0" fontId="13" fillId="5" borderId="1" xfId="0" applyFont="1" applyFill="1" applyBorder="1" applyAlignment="1">
      <alignment horizontal="center" vertical="center" wrapText="1"/>
    </xf>
    <xf numFmtId="0" fontId="13" fillId="5" borderId="1" xfId="0" applyFont="1" applyFill="1" applyBorder="1" applyAlignment="1">
      <alignment vertical="center"/>
    </xf>
    <xf numFmtId="0" fontId="14" fillId="0" borderId="1" xfId="0" applyFont="1" applyBorder="1" applyAlignment="1">
      <alignment horizontal="left" vertical="center"/>
    </xf>
    <xf numFmtId="0" fontId="14" fillId="7" borderId="1" xfId="0" applyFont="1" applyFill="1" applyBorder="1" applyAlignment="1">
      <alignment horizontal="left" vertical="center"/>
    </xf>
    <xf numFmtId="20" fontId="22" fillId="0" borderId="1" xfId="0" applyNumberFormat="1" applyFont="1" applyBorder="1" applyAlignment="1">
      <alignment horizontal="center" vertical="center"/>
    </xf>
    <xf numFmtId="0" fontId="13" fillId="6" borderId="1" xfId="0" applyFont="1" applyFill="1" applyBorder="1" applyAlignment="1">
      <alignment horizontal="center" vertical="center"/>
    </xf>
    <xf numFmtId="0" fontId="11" fillId="0" borderId="1" xfId="0" applyFont="1" applyBorder="1" applyAlignment="1">
      <alignment horizontal="left" vertical="center" wrapText="1"/>
    </xf>
    <xf numFmtId="0" fontId="15" fillId="3" borderId="1" xfId="2" applyFont="1" applyBorder="1" applyAlignment="1">
      <alignment horizontal="center" vertical="center"/>
    </xf>
    <xf numFmtId="0" fontId="16" fillId="2" borderId="1" xfId="1" applyFont="1" applyBorder="1" applyAlignment="1">
      <alignment horizontal="center" vertical="center"/>
    </xf>
    <xf numFmtId="0" fontId="23" fillId="0" borderId="1" xfId="0" applyFont="1" applyBorder="1" applyAlignment="1">
      <alignment horizontal="center" vertical="center"/>
    </xf>
    <xf numFmtId="0" fontId="11" fillId="0" borderId="1" xfId="0" applyFont="1" applyBorder="1" applyAlignment="1">
      <alignment horizontal="center" vertical="center"/>
    </xf>
    <xf numFmtId="0" fontId="17" fillId="4" borderId="1" xfId="3" applyFont="1" applyBorder="1" applyAlignment="1">
      <alignment horizontal="center" vertical="center"/>
    </xf>
    <xf numFmtId="0" fontId="25" fillId="0" borderId="1" xfId="0" applyFont="1" applyBorder="1" applyAlignment="1">
      <alignment horizontal="center" vertical="center"/>
    </xf>
    <xf numFmtId="0" fontId="12" fillId="5" borderId="1" xfId="0" applyFont="1" applyFill="1" applyBorder="1" applyAlignment="1">
      <alignment horizontal="right" vertical="center" wrapText="1"/>
    </xf>
    <xf numFmtId="0" fontId="11" fillId="5" borderId="1" xfId="0" applyFont="1" applyFill="1" applyBorder="1" applyAlignment="1">
      <alignment horizontal="left" vertical="center"/>
    </xf>
    <xf numFmtId="0" fontId="11" fillId="5" borderId="1" xfId="0" applyFont="1" applyFill="1" applyBorder="1"/>
    <xf numFmtId="0" fontId="12" fillId="5" borderId="1" xfId="0" applyFont="1" applyFill="1" applyBorder="1" applyAlignment="1">
      <alignment vertical="center"/>
    </xf>
    <xf numFmtId="0" fontId="18" fillId="0" borderId="1" xfId="0" applyFont="1" applyBorder="1" applyAlignment="1">
      <alignment vertical="center" wrapText="1"/>
    </xf>
    <xf numFmtId="0" fontId="11" fillId="0" borderId="1" xfId="0" applyFont="1" applyBorder="1" applyAlignment="1">
      <alignment wrapText="1"/>
    </xf>
    <xf numFmtId="0" fontId="22" fillId="0" borderId="1" xfId="0" applyFont="1" applyBorder="1" applyAlignment="1">
      <alignment wrapText="1"/>
    </xf>
    <xf numFmtId="0" fontId="22" fillId="0" borderId="1" xfId="0" applyFont="1" applyBorder="1"/>
    <xf numFmtId="20" fontId="22" fillId="0" borderId="1" xfId="0" applyNumberFormat="1" applyFont="1" applyBorder="1"/>
    <xf numFmtId="21" fontId="22" fillId="0" borderId="1" xfId="0" applyNumberFormat="1" applyFont="1" applyBorder="1"/>
    <xf numFmtId="0" fontId="11" fillId="5" borderId="1" xfId="0" applyFont="1" applyFill="1" applyBorder="1" applyAlignment="1">
      <alignment wrapText="1"/>
    </xf>
    <xf numFmtId="0" fontId="18" fillId="0" borderId="1" xfId="0" applyFont="1" applyBorder="1" applyAlignment="1">
      <alignment horizontal="left" vertical="center" wrapText="1"/>
    </xf>
    <xf numFmtId="0" fontId="25" fillId="5" borderId="1" xfId="0" applyFont="1" applyFill="1" applyBorder="1" applyAlignment="1">
      <alignment horizontal="center" vertical="center" wrapText="1"/>
    </xf>
    <xf numFmtId="0" fontId="23"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11" fillId="0" borderId="1" xfId="0" applyFont="1" applyBorder="1" applyAlignment="1">
      <alignment vertical="top" wrapText="1"/>
    </xf>
    <xf numFmtId="21" fontId="11" fillId="0" borderId="1" xfId="0" applyNumberFormat="1" applyFont="1" applyBorder="1"/>
    <xf numFmtId="0" fontId="11" fillId="0" borderId="1" xfId="0" applyFont="1" applyBorder="1" applyAlignment="1">
      <alignment horizontal="left" vertical="top" wrapText="1"/>
    </xf>
    <xf numFmtId="20" fontId="11" fillId="0" borderId="1" xfId="0" applyNumberFormat="1" applyFont="1" applyBorder="1"/>
    <xf numFmtId="0" fontId="14" fillId="0" borderId="1" xfId="0" applyFont="1" applyBorder="1" applyAlignment="1">
      <alignment horizontal="left" vertical="center" wrapText="1"/>
    </xf>
    <xf numFmtId="0" fontId="22" fillId="0" borderId="1" xfId="0" applyFont="1" applyBorder="1" applyAlignment="1">
      <alignment horizontal="left" vertical="center" wrapText="1"/>
    </xf>
    <xf numFmtId="0" fontId="12" fillId="5" borderId="1" xfId="0" applyFont="1" applyFill="1" applyBorder="1" applyAlignment="1">
      <alignment horizontal="left" vertical="center" wrapText="1"/>
    </xf>
    <xf numFmtId="0" fontId="13" fillId="5" borderId="1" xfId="0" applyFont="1" applyFill="1" applyBorder="1" applyAlignment="1">
      <alignment horizontal="left" vertical="center" wrapText="1"/>
    </xf>
    <xf numFmtId="0" fontId="26" fillId="5" borderId="1" xfId="0" applyFont="1" applyFill="1" applyBorder="1" applyAlignment="1">
      <alignment horizontal="left" vertical="center"/>
    </xf>
    <xf numFmtId="0" fontId="0" fillId="0" borderId="0" xfId="0" applyFill="1" applyBorder="1"/>
    <xf numFmtId="0" fontId="11" fillId="0" borderId="0" xfId="0" applyFont="1" applyFill="1" applyBorder="1"/>
    <xf numFmtId="21" fontId="23" fillId="0" borderId="0"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0" fillId="0" borderId="0" xfId="0" applyFill="1" applyBorder="1" applyAlignment="1">
      <alignment textRotation="90"/>
    </xf>
    <xf numFmtId="0" fontId="10" fillId="0" borderId="0" xfId="0" applyFont="1" applyFill="1" applyBorder="1" applyAlignment="1">
      <alignment horizontal="center" vertical="center"/>
    </xf>
    <xf numFmtId="0" fontId="11" fillId="0" borderId="0" xfId="0" applyFont="1" applyFill="1" applyBorder="1" applyAlignment="1">
      <alignment horizontal="left" vertical="center" wrapText="1"/>
    </xf>
    <xf numFmtId="0" fontId="4" fillId="0" borderId="0" xfId="0" applyFont="1" applyFill="1" applyBorder="1" applyAlignment="1">
      <alignment textRotation="90"/>
    </xf>
    <xf numFmtId="20" fontId="5" fillId="0" borderId="0" xfId="0" applyNumberFormat="1" applyFont="1" applyFill="1" applyBorder="1" applyAlignment="1">
      <alignment vertical="center"/>
    </xf>
    <xf numFmtId="20" fontId="0" fillId="0" borderId="0" xfId="0" applyNumberFormat="1" applyFill="1" applyBorder="1"/>
    <xf numFmtId="20" fontId="6" fillId="0" borderId="0" xfId="0" applyNumberFormat="1" applyFont="1" applyFill="1" applyBorder="1" applyAlignment="1">
      <alignment vertical="center"/>
    </xf>
    <xf numFmtId="20" fontId="7" fillId="0" borderId="0" xfId="0" applyNumberFormat="1" applyFont="1" applyFill="1" applyBorder="1" applyAlignment="1">
      <alignment vertical="center"/>
    </xf>
    <xf numFmtId="0" fontId="12" fillId="5" borderId="1" xfId="0" applyFont="1" applyFill="1" applyBorder="1" applyAlignment="1">
      <alignment horizontal="right" vertical="top" wrapText="1"/>
    </xf>
    <xf numFmtId="0" fontId="13" fillId="5" borderId="1" xfId="0" applyFont="1" applyFill="1" applyBorder="1" applyAlignment="1">
      <alignment horizontal="center" vertical="top" wrapText="1"/>
    </xf>
    <xf numFmtId="0" fontId="22" fillId="0" borderId="1" xfId="0" applyFont="1" applyBorder="1" applyAlignment="1">
      <alignment vertical="top" wrapText="1"/>
    </xf>
    <xf numFmtId="0" fontId="11" fillId="5" borderId="1" xfId="0" applyFont="1" applyFill="1" applyBorder="1" applyAlignment="1">
      <alignment horizontal="left" vertical="top" wrapText="1"/>
    </xf>
    <xf numFmtId="0" fontId="11" fillId="5" borderId="1" xfId="0" applyFont="1" applyFill="1" applyBorder="1" applyAlignment="1">
      <alignment vertical="center" wrapText="1"/>
    </xf>
    <xf numFmtId="0" fontId="11" fillId="0" borderId="1" xfId="0" applyFont="1" applyBorder="1" applyAlignment="1">
      <alignment vertical="center" wrapText="1"/>
    </xf>
    <xf numFmtId="0" fontId="22" fillId="0" borderId="1" xfId="0" applyFont="1" applyBorder="1" applyAlignment="1">
      <alignment vertical="center" wrapText="1"/>
    </xf>
    <xf numFmtId="21" fontId="8" fillId="0" borderId="1" xfId="4" applyNumberFormat="1" applyBorder="1"/>
    <xf numFmtId="0" fontId="14" fillId="0" borderId="1" xfId="0" applyFont="1" applyBorder="1" applyAlignment="1">
      <alignment horizontal="center" vertical="center"/>
    </xf>
    <xf numFmtId="0" fontId="3" fillId="4" borderId="1" xfId="3" applyBorder="1" applyAlignment="1">
      <alignment horizontal="left" vertical="center" wrapText="1"/>
    </xf>
    <xf numFmtId="0" fontId="0" fillId="0" borderId="0" xfId="0" applyAlignment="1">
      <alignment wrapText="1"/>
    </xf>
    <xf numFmtId="21" fontId="0" fillId="7" borderId="3" xfId="0" applyNumberFormat="1" applyFill="1" applyBorder="1"/>
    <xf numFmtId="21" fontId="2" fillId="3" borderId="3" xfId="2" applyNumberFormat="1" applyBorder="1"/>
    <xf numFmtId="21" fontId="1" fillId="2" borderId="3" xfId="1" applyNumberFormat="1" applyBorder="1"/>
    <xf numFmtId="21" fontId="23" fillId="7" borderId="3" xfId="0" applyNumberFormat="1" applyFont="1" applyFill="1" applyBorder="1" applyAlignment="1">
      <alignment horizontal="center" vertical="center"/>
    </xf>
    <xf numFmtId="21" fontId="3" fillId="4" borderId="3" xfId="3" applyNumberFormat="1" applyBorder="1"/>
    <xf numFmtId="0" fontId="12" fillId="5" borderId="4" xfId="0" applyFont="1" applyFill="1" applyBorder="1" applyAlignment="1">
      <alignment horizontal="center" textRotation="90"/>
    </xf>
    <xf numFmtId="0" fontId="0" fillId="0" borderId="2" xfId="0" applyFill="1" applyBorder="1"/>
    <xf numFmtId="0" fontId="8" fillId="0" borderId="2" xfId="4" quotePrefix="1" applyFill="1" applyBorder="1"/>
    <xf numFmtId="0" fontId="27" fillId="0" borderId="1" xfId="0" applyFont="1" applyBorder="1"/>
  </cellXfs>
  <cellStyles count="6">
    <cellStyle name="Bad" xfId="2" builtinId="27"/>
    <cellStyle name="Good" xfId="1" builtinId="26"/>
    <cellStyle name="Hyperlink" xfId="4" builtinId="8"/>
    <cellStyle name="Neutral" xfId="3" builtinId="28"/>
    <cellStyle name="Normal" xfId="0" builtinId="0"/>
    <cellStyle name="Normal 8" xfId="5"/>
  </cellStyles>
  <dxfs count="0"/>
  <tableStyles count="0" defaultTableStyle="TableStyleMedium2" defaultPivotStyle="PivotStyleLight16"/>
  <colors>
    <mruColors>
      <color rgb="FF322A77"/>
      <color rgb="FF857D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00@2: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21"/>
  <sheetViews>
    <sheetView topLeftCell="G1" workbookViewId="0">
      <selection activeCell="M15" sqref="M15"/>
    </sheetView>
  </sheetViews>
  <sheetFormatPr defaultRowHeight="15" x14ac:dyDescent="0.25"/>
  <cols>
    <col min="1" max="1" width="7.85546875" hidden="1" customWidth="1"/>
    <col min="2" max="2" width="2" hidden="1" customWidth="1"/>
    <col min="3" max="3" width="5.5703125" hidden="1" customWidth="1"/>
    <col min="4" max="4" width="3" hidden="1" customWidth="1"/>
    <col min="5" max="5" width="53.28515625" hidden="1" customWidth="1"/>
    <col min="6" max="6" width="0" hidden="1" customWidth="1"/>
    <col min="7" max="7" width="3" customWidth="1"/>
    <col min="8" max="8" width="7.28515625" customWidth="1"/>
    <col min="9" max="9" width="6.5703125" customWidth="1"/>
    <col min="10" max="10" width="9.5703125" bestFit="1" customWidth="1"/>
    <col min="11" max="11" width="5.85546875" customWidth="1"/>
    <col min="12" max="12" width="9.5703125" customWidth="1"/>
    <col min="13" max="13" width="61.7109375" customWidth="1"/>
    <col min="14" max="14" width="8" customWidth="1"/>
    <col min="15" max="15" width="31" bestFit="1" customWidth="1"/>
    <col min="16" max="16" width="8.7109375" customWidth="1"/>
    <col min="17" max="17" width="10" bestFit="1" customWidth="1"/>
    <col min="18" max="18" width="3.5703125" customWidth="1"/>
    <col min="19" max="19" width="10" bestFit="1" customWidth="1"/>
    <col min="20" max="20" width="10.85546875" customWidth="1"/>
    <col min="21" max="21" width="8.140625" customWidth="1"/>
    <col min="22" max="22" width="11.42578125" style="80" bestFit="1" customWidth="1"/>
    <col min="23" max="60" width="9.140625" style="80"/>
  </cols>
  <sheetData>
    <row r="1" spans="1:60" s="1" customFormat="1" ht="25.5" x14ac:dyDescent="0.25">
      <c r="A1" s="85" t="str">
        <f ca="1">MID(CELL("filename",A1),FIND("]",CELL("filename",A1))+1,255)</f>
        <v>0. Overview</v>
      </c>
      <c r="B1" s="86"/>
      <c r="C1" s="83"/>
      <c r="D1" s="83"/>
      <c r="E1" s="86"/>
      <c r="F1" s="83"/>
      <c r="G1" s="83"/>
      <c r="H1" s="4" t="str">
        <f ca="1">MID(CELL("filename",H1),FIND("]",CELL("filename",H1))+1,255)</f>
        <v>0. Overview</v>
      </c>
      <c r="I1" s="3"/>
      <c r="L1" s="2"/>
      <c r="M1" s="3"/>
      <c r="N1" s="3"/>
      <c r="O1" s="4"/>
      <c r="P1" s="9" t="s">
        <v>17</v>
      </c>
      <c r="Q1" s="8">
        <f>SUM(L4:L14)</f>
        <v>0.25</v>
      </c>
      <c r="R1" s="8"/>
      <c r="T1" s="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row>
    <row r="2" spans="1:60" x14ac:dyDescent="0.25">
      <c r="A2" s="80"/>
      <c r="B2" s="80"/>
      <c r="C2" s="80"/>
      <c r="D2" s="80"/>
      <c r="E2" s="80"/>
      <c r="F2" s="80"/>
      <c r="G2" s="80"/>
      <c r="H2" s="5"/>
      <c r="I2" s="5"/>
      <c r="M2" s="5"/>
      <c r="N2" s="5"/>
      <c r="O2" s="5"/>
      <c r="P2" s="5"/>
      <c r="Q2" s="5"/>
      <c r="R2" s="5"/>
      <c r="S2" s="5"/>
    </row>
    <row r="3" spans="1:60" s="7" customFormat="1" ht="118.5" x14ac:dyDescent="0.25">
      <c r="A3" s="87"/>
      <c r="B3" s="87"/>
      <c r="C3" s="87"/>
      <c r="D3" s="87"/>
      <c r="E3" s="87"/>
      <c r="F3" s="87"/>
      <c r="G3" s="87"/>
      <c r="H3" s="25" t="s">
        <v>11</v>
      </c>
      <c r="I3" s="25" t="s">
        <v>12</v>
      </c>
      <c r="J3" s="25" t="s">
        <v>14</v>
      </c>
      <c r="K3" s="25" t="s">
        <v>16</v>
      </c>
      <c r="L3" s="25" t="s">
        <v>19</v>
      </c>
      <c r="M3" s="30" t="s">
        <v>13</v>
      </c>
      <c r="N3" s="31" t="s">
        <v>437</v>
      </c>
      <c r="O3" s="30" t="s">
        <v>362</v>
      </c>
      <c r="P3" s="25" t="s">
        <v>360</v>
      </c>
      <c r="Q3" s="25" t="s">
        <v>361</v>
      </c>
      <c r="R3" s="25"/>
      <c r="S3" s="25" t="s">
        <v>435</v>
      </c>
      <c r="T3" s="25" t="s">
        <v>436</v>
      </c>
      <c r="U3" s="25" t="s">
        <v>472</v>
      </c>
      <c r="V3" s="108" t="s">
        <v>363</v>
      </c>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row>
    <row r="4" spans="1:60" s="10" customFormat="1" ht="16.5" x14ac:dyDescent="0.3">
      <c r="A4" s="88">
        <v>0.375</v>
      </c>
      <c r="B4" s="80" t="s">
        <v>0</v>
      </c>
      <c r="C4" s="89">
        <v>0.38541666666666669</v>
      </c>
      <c r="D4" s="80"/>
      <c r="E4" s="80" t="s">
        <v>1</v>
      </c>
      <c r="F4" s="80"/>
      <c r="G4" s="80"/>
      <c r="H4" s="11">
        <f>A4</f>
        <v>0.375</v>
      </c>
      <c r="I4" s="11">
        <f>C4</f>
        <v>0.38541666666666669</v>
      </c>
      <c r="J4" s="12">
        <f>I4-H4</f>
        <v>1.0416666666666685E-2</v>
      </c>
      <c r="K4" s="11" t="s">
        <v>15</v>
      </c>
      <c r="L4" s="12" t="str">
        <f>IF(K4="",J4,"")</f>
        <v/>
      </c>
      <c r="M4" s="13" t="str">
        <f>E4</f>
        <v>Introduction</v>
      </c>
      <c r="N4" s="32" t="s">
        <v>438</v>
      </c>
      <c r="O4" s="13"/>
      <c r="P4" s="14"/>
      <c r="Q4" s="15"/>
      <c r="R4" s="16"/>
      <c r="S4" s="17"/>
      <c r="T4" s="18"/>
      <c r="U4" s="103"/>
      <c r="V4" s="109"/>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row>
    <row r="5" spans="1:60" ht="16.5" x14ac:dyDescent="0.3">
      <c r="A5" s="90">
        <v>0.38541666666666669</v>
      </c>
      <c r="B5" s="80" t="s">
        <v>0</v>
      </c>
      <c r="C5" s="89">
        <v>0.44791666666666669</v>
      </c>
      <c r="D5" s="80"/>
      <c r="E5" s="80" t="s">
        <v>2</v>
      </c>
      <c r="F5" s="80"/>
      <c r="G5" s="80"/>
      <c r="H5" s="19">
        <f t="shared" ref="H5:H14" si="0">A5</f>
        <v>0.38541666666666669</v>
      </c>
      <c r="I5" s="19">
        <f t="shared" ref="I5:I14" si="1">C5</f>
        <v>0.44791666666666669</v>
      </c>
      <c r="J5" s="20">
        <f t="shared" ref="J5:J14" si="2">I5-H5</f>
        <v>6.25E-2</v>
      </c>
      <c r="K5" s="19"/>
      <c r="L5" s="20">
        <f t="shared" ref="L5:L14" si="3">IF(K5="",J5,"")</f>
        <v>6.25E-2</v>
      </c>
      <c r="M5" s="111" t="str">
        <f t="shared" ref="M5:M14" si="4">E5</f>
        <v>Bank's Dealers activities + MM products (siena Treasury)</v>
      </c>
      <c r="N5" s="33" t="s">
        <v>440</v>
      </c>
      <c r="O5" s="22" t="str">
        <f ca="1">'1. Dealers'!A1</f>
        <v>1. Dealers</v>
      </c>
      <c r="P5" s="23">
        <f>'1. Dealers'!V1</f>
        <v>64</v>
      </c>
      <c r="Q5" s="24">
        <f>L5/P5</f>
        <v>9.765625E-4</v>
      </c>
      <c r="R5" s="25"/>
      <c r="S5" s="24">
        <f>'1. Dealers'!J2</f>
        <v>7.3263888888888865E-2</v>
      </c>
      <c r="T5" s="24" t="str">
        <f>IF(S5&lt;&gt;J5,"ERROR","OK")</f>
        <v>ERROR</v>
      </c>
      <c r="U5" s="104">
        <f>IFERROR(S5-L5,L5-S5)</f>
        <v>1.0763888888888865E-2</v>
      </c>
      <c r="V5" s="110" t="s">
        <v>510</v>
      </c>
    </row>
    <row r="6" spans="1:60" ht="16.5" x14ac:dyDescent="0.3">
      <c r="A6" s="90">
        <v>0.44791666666666669</v>
      </c>
      <c r="B6" s="80" t="s">
        <v>0</v>
      </c>
      <c r="C6" s="89">
        <v>0.46875</v>
      </c>
      <c r="D6" s="80"/>
      <c r="E6" s="80" t="s">
        <v>3</v>
      </c>
      <c r="F6" s="80"/>
      <c r="G6" s="80"/>
      <c r="H6" s="19">
        <f t="shared" si="0"/>
        <v>0.44791666666666669</v>
      </c>
      <c r="I6" s="19">
        <f t="shared" si="1"/>
        <v>0.46875</v>
      </c>
      <c r="J6" s="20">
        <f t="shared" si="2"/>
        <v>2.0833333333333315E-2</v>
      </c>
      <c r="K6" s="19"/>
      <c r="L6" s="20">
        <f t="shared" si="3"/>
        <v>2.0833333333333315E-2</v>
      </c>
      <c r="M6" s="111" t="str">
        <f t="shared" si="4"/>
        <v>Credit Risk Management Module</v>
      </c>
      <c r="N6" s="33" t="s">
        <v>440</v>
      </c>
      <c r="O6" s="26" t="s">
        <v>20</v>
      </c>
      <c r="P6" s="23">
        <f>'2. Credit Risk'!U1</f>
        <v>22</v>
      </c>
      <c r="Q6" s="24">
        <f t="shared" ref="Q6:Q13" si="5">L6/P6</f>
        <v>9.4696969696969613E-4</v>
      </c>
      <c r="R6" s="25"/>
      <c r="S6" s="24">
        <f>'2. Credit Risk'!I2</f>
        <v>2.2569444444444448E-2</v>
      </c>
      <c r="T6" s="24" t="str">
        <f>IF(S6&lt;&gt;J6,"ERROR","OK")</f>
        <v>ERROR</v>
      </c>
      <c r="U6" s="105">
        <f>IFERROR(S6-L6,L6-S6)</f>
        <v>1.7361111111111327E-3</v>
      </c>
      <c r="V6" s="110" t="s">
        <v>559</v>
      </c>
    </row>
    <row r="7" spans="1:60" s="10" customFormat="1" ht="16.5" x14ac:dyDescent="0.3">
      <c r="A7" s="91">
        <v>0.46875</v>
      </c>
      <c r="B7" s="80" t="s">
        <v>0</v>
      </c>
      <c r="C7" s="89">
        <v>0.47916666666666669</v>
      </c>
      <c r="D7" s="80"/>
      <c r="E7" s="80" t="s">
        <v>4</v>
      </c>
      <c r="F7" s="80"/>
      <c r="G7" s="80"/>
      <c r="H7" s="11">
        <f t="shared" si="0"/>
        <v>0.46875</v>
      </c>
      <c r="I7" s="11">
        <f t="shared" si="1"/>
        <v>0.47916666666666669</v>
      </c>
      <c r="J7" s="12">
        <f t="shared" si="2"/>
        <v>1.0416666666666685E-2</v>
      </c>
      <c r="K7" s="11" t="s">
        <v>15</v>
      </c>
      <c r="L7" s="12" t="str">
        <f t="shared" si="3"/>
        <v/>
      </c>
      <c r="M7" s="13" t="str">
        <f t="shared" si="4"/>
        <v>Coffee break</v>
      </c>
      <c r="N7" s="32" t="s">
        <v>439</v>
      </c>
      <c r="O7" s="13"/>
      <c r="P7" s="14"/>
      <c r="Q7" s="15"/>
      <c r="R7" s="16"/>
      <c r="S7" s="15"/>
      <c r="T7" s="15"/>
      <c r="U7" s="106"/>
      <c r="V7" s="109"/>
      <c r="W7" s="80"/>
      <c r="X7" s="80"/>
      <c r="Y7" s="80"/>
      <c r="Z7" s="80"/>
      <c r="AA7" s="80"/>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row>
    <row r="8" spans="1:60" ht="16.5" x14ac:dyDescent="0.3">
      <c r="A8" s="90">
        <v>0.47916666666666669</v>
      </c>
      <c r="B8" s="80" t="s">
        <v>0</v>
      </c>
      <c r="C8" s="89">
        <v>0.52083333333333337</v>
      </c>
      <c r="D8" s="80"/>
      <c r="E8" s="80" t="s">
        <v>5</v>
      </c>
      <c r="F8" s="80"/>
      <c r="G8" s="80"/>
      <c r="H8" s="19">
        <f t="shared" si="0"/>
        <v>0.47916666666666669</v>
      </c>
      <c r="I8" s="19">
        <f t="shared" si="1"/>
        <v>0.52083333333333337</v>
      </c>
      <c r="J8" s="20">
        <f t="shared" si="2"/>
        <v>4.1666666666666685E-2</v>
      </c>
      <c r="K8" s="19"/>
      <c r="L8" s="20">
        <f t="shared" si="3"/>
        <v>4.1666666666666685E-2</v>
      </c>
      <c r="M8" s="111" t="str">
        <f t="shared" si="4"/>
        <v>Post-trade regulatory reporting (MIFID II (APA), EMIR etc.)</v>
      </c>
      <c r="N8" s="33" t="s">
        <v>611</v>
      </c>
      <c r="O8" s="26" t="s">
        <v>21</v>
      </c>
      <c r="P8" s="23">
        <f>'3. Post Trade - Reg Reporting'!U1</f>
        <v>8</v>
      </c>
      <c r="Q8" s="24">
        <f t="shared" si="5"/>
        <v>5.2083333333333356E-3</v>
      </c>
      <c r="R8" s="25"/>
      <c r="S8" s="24">
        <f>'3. Post Trade - Reg Reporting'!I2</f>
        <v>3.4722222222222231E-2</v>
      </c>
      <c r="T8" s="24" t="str">
        <f>IF(S8&lt;&gt;J8,"ERROR","OK")</f>
        <v>ERROR</v>
      </c>
      <c r="U8" s="104">
        <f>L8-S8</f>
        <v>6.9444444444444545E-3</v>
      </c>
      <c r="V8" s="109"/>
    </row>
    <row r="9" spans="1:60" s="10" customFormat="1" ht="16.5" x14ac:dyDescent="0.3">
      <c r="A9" s="91">
        <v>0.52083333333333337</v>
      </c>
      <c r="B9" s="80" t="s">
        <v>0</v>
      </c>
      <c r="C9" s="89">
        <v>0.5625</v>
      </c>
      <c r="D9" s="80"/>
      <c r="E9" s="80" t="s">
        <v>6</v>
      </c>
      <c r="F9" s="80"/>
      <c r="G9" s="80"/>
      <c r="H9" s="11">
        <f t="shared" si="0"/>
        <v>0.52083333333333337</v>
      </c>
      <c r="I9" s="11">
        <f t="shared" si="1"/>
        <v>0.5625</v>
      </c>
      <c r="J9" s="12">
        <f t="shared" si="2"/>
        <v>4.166666666666663E-2</v>
      </c>
      <c r="K9" s="11" t="s">
        <v>15</v>
      </c>
      <c r="L9" s="12" t="str">
        <f t="shared" si="3"/>
        <v/>
      </c>
      <c r="M9" s="13" t="str">
        <f t="shared" si="4"/>
        <v>Lunch</v>
      </c>
      <c r="N9" s="32" t="s">
        <v>439</v>
      </c>
      <c r="O9" s="13"/>
      <c r="P9" s="14"/>
      <c r="Q9" s="15"/>
      <c r="R9" s="16"/>
      <c r="S9" s="15"/>
      <c r="T9" s="15"/>
      <c r="U9" s="106"/>
      <c r="V9" s="109"/>
      <c r="W9" s="80"/>
      <c r="X9" s="80"/>
      <c r="Y9" s="80"/>
      <c r="Z9" s="80"/>
      <c r="AA9" s="80"/>
      <c r="AB9" s="80"/>
      <c r="AC9" s="80"/>
      <c r="AD9" s="80"/>
      <c r="AE9" s="80"/>
      <c r="AF9" s="80"/>
      <c r="AG9" s="80"/>
      <c r="AH9" s="80"/>
      <c r="AI9" s="80"/>
      <c r="AJ9" s="80"/>
      <c r="AK9" s="80"/>
      <c r="AL9" s="80"/>
      <c r="AM9" s="80"/>
      <c r="AN9" s="80"/>
      <c r="AO9" s="80"/>
      <c r="AP9" s="80"/>
      <c r="AQ9" s="80"/>
      <c r="AR9" s="80"/>
      <c r="AS9" s="80"/>
      <c r="AT9" s="80"/>
      <c r="AU9" s="80"/>
      <c r="AV9" s="80"/>
      <c r="AW9" s="80"/>
      <c r="AX9" s="80"/>
      <c r="AY9" s="80"/>
      <c r="AZ9" s="80"/>
      <c r="BA9" s="80"/>
      <c r="BB9" s="80"/>
      <c r="BC9" s="80"/>
      <c r="BD9" s="80"/>
      <c r="BE9" s="80"/>
      <c r="BF9" s="80"/>
      <c r="BG9" s="80"/>
      <c r="BH9" s="80"/>
    </row>
    <row r="10" spans="1:60" ht="16.5" x14ac:dyDescent="0.3">
      <c r="A10" s="90">
        <v>0.5625</v>
      </c>
      <c r="B10" s="80" t="s">
        <v>0</v>
      </c>
      <c r="C10" s="89">
        <v>0.60416666666666663</v>
      </c>
      <c r="D10" s="80"/>
      <c r="E10" s="80" t="s">
        <v>7</v>
      </c>
      <c r="F10" s="80"/>
      <c r="G10" s="80"/>
      <c r="H10" s="19">
        <f t="shared" si="0"/>
        <v>0.5625</v>
      </c>
      <c r="I10" s="19">
        <f t="shared" si="1"/>
        <v>0.60416666666666663</v>
      </c>
      <c r="J10" s="20">
        <f t="shared" si="2"/>
        <v>4.166666666666663E-2</v>
      </c>
      <c r="K10" s="19"/>
      <c r="L10" s="20">
        <f t="shared" si="3"/>
        <v>4.166666666666663E-2</v>
      </c>
      <c r="M10" s="111" t="str">
        <f t="shared" si="4"/>
        <v>Post-trade Back-Office (BO) related activities</v>
      </c>
      <c r="N10" s="33" t="s">
        <v>440</v>
      </c>
      <c r="O10" s="26" t="s">
        <v>22</v>
      </c>
      <c r="P10" s="23">
        <f>'4. Post Trade - Back Office'!T1</f>
        <v>28</v>
      </c>
      <c r="Q10" s="24">
        <f t="shared" si="5"/>
        <v>1.4880952380952367E-3</v>
      </c>
      <c r="R10" s="25"/>
      <c r="S10" s="24">
        <f>'4. Post Trade - Back Office'!I2</f>
        <v>4.8611111111111119E-2</v>
      </c>
      <c r="T10" s="24" t="str">
        <f>IF(S10&lt;&gt;J10,"ERROR","OK")</f>
        <v>ERROR</v>
      </c>
      <c r="U10" s="107">
        <f>IFERROR(S10-L10,L10-S10)</f>
        <v>6.9444444444444892E-3</v>
      </c>
      <c r="V10" s="110" t="s">
        <v>610</v>
      </c>
    </row>
    <row r="11" spans="1:60" ht="16.5" x14ac:dyDescent="0.3">
      <c r="A11" s="90">
        <v>0.60416666666666663</v>
      </c>
      <c r="B11" s="80" t="s">
        <v>0</v>
      </c>
      <c r="C11" s="89">
        <v>0.625</v>
      </c>
      <c r="D11" s="80"/>
      <c r="E11" s="80" t="s">
        <v>8</v>
      </c>
      <c r="F11" s="80"/>
      <c r="G11" s="80"/>
      <c r="H11" s="19">
        <f t="shared" si="0"/>
        <v>0.60416666666666663</v>
      </c>
      <c r="I11" s="19">
        <f t="shared" si="1"/>
        <v>0.625</v>
      </c>
      <c r="J11" s="20">
        <f t="shared" si="2"/>
        <v>2.083333333333337E-2</v>
      </c>
      <c r="K11" s="19"/>
      <c r="L11" s="20">
        <f t="shared" si="3"/>
        <v>2.083333333333337E-2</v>
      </c>
      <c r="M11" s="111" t="str">
        <f t="shared" si="4"/>
        <v>Post-trade customer reporting (MIFID II) and notifications</v>
      </c>
      <c r="N11" s="33" t="s">
        <v>611</v>
      </c>
      <c r="O11" s="26" t="s">
        <v>23</v>
      </c>
      <c r="P11" s="23">
        <f>'5. Post Trade - Cust Reporting'!U1</f>
        <v>18</v>
      </c>
      <c r="Q11" s="24">
        <f t="shared" si="5"/>
        <v>1.1574074074074095E-3</v>
      </c>
      <c r="R11" s="25"/>
      <c r="S11" s="24">
        <f>'5. Post Trade - Cust Reporting'!I2</f>
        <v>2.2569444444444451E-2</v>
      </c>
      <c r="T11" s="24" t="str">
        <f>IF(S11&lt;&gt;J11,"ERROR","OK")</f>
        <v>ERROR</v>
      </c>
      <c r="U11" s="107">
        <f>IFERROR(S11-L11,L11-S11)</f>
        <v>1.7361111111110807E-3</v>
      </c>
      <c r="V11" s="109"/>
    </row>
    <row r="12" spans="1:60" s="10" customFormat="1" ht="16.5" x14ac:dyDescent="0.3">
      <c r="A12" s="91">
        <v>0.625</v>
      </c>
      <c r="B12" s="80" t="s">
        <v>0</v>
      </c>
      <c r="C12" s="89">
        <v>0.63541666666666663</v>
      </c>
      <c r="D12" s="80"/>
      <c r="E12" s="80" t="s">
        <v>4</v>
      </c>
      <c r="F12" s="80"/>
      <c r="G12" s="80"/>
      <c r="H12" s="11">
        <f t="shared" si="0"/>
        <v>0.625</v>
      </c>
      <c r="I12" s="11">
        <f t="shared" si="1"/>
        <v>0.63541666666666663</v>
      </c>
      <c r="J12" s="12">
        <f t="shared" si="2"/>
        <v>1.041666666666663E-2</v>
      </c>
      <c r="K12" s="11" t="s">
        <v>15</v>
      </c>
      <c r="L12" s="12" t="str">
        <f t="shared" si="3"/>
        <v/>
      </c>
      <c r="M12" s="13" t="str">
        <f t="shared" si="4"/>
        <v>Coffee break</v>
      </c>
      <c r="N12" s="32" t="s">
        <v>439</v>
      </c>
      <c r="O12" s="13"/>
      <c r="P12" s="14"/>
      <c r="Q12" s="15"/>
      <c r="R12" s="16"/>
      <c r="S12" s="15"/>
      <c r="T12" s="15"/>
      <c r="U12" s="106"/>
      <c r="V12" s="109"/>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c r="BE12" s="80"/>
      <c r="BF12" s="80"/>
      <c r="BG12" s="80"/>
      <c r="BH12" s="80"/>
    </row>
    <row r="13" spans="1:60" ht="16.5" x14ac:dyDescent="0.3">
      <c r="A13" s="90">
        <v>0.63541666666666663</v>
      </c>
      <c r="B13" s="80" t="s">
        <v>0</v>
      </c>
      <c r="C13" s="89">
        <v>0.69791666666666663</v>
      </c>
      <c r="D13" s="80"/>
      <c r="E13" s="80" t="s">
        <v>9</v>
      </c>
      <c r="F13" s="80"/>
      <c r="G13" s="80"/>
      <c r="H13" s="19">
        <f t="shared" si="0"/>
        <v>0.63541666666666663</v>
      </c>
      <c r="I13" s="19">
        <f t="shared" si="1"/>
        <v>0.69791666666666663</v>
      </c>
      <c r="J13" s="20">
        <f t="shared" si="2"/>
        <v>6.25E-2</v>
      </c>
      <c r="K13" s="19"/>
      <c r="L13" s="20">
        <f t="shared" si="3"/>
        <v>6.25E-2</v>
      </c>
      <c r="M13" s="111" t="str">
        <f t="shared" si="4"/>
        <v>Client facing portal (siena eTrader)</v>
      </c>
      <c r="N13" s="33" t="s">
        <v>440</v>
      </c>
      <c r="O13" s="26" t="s">
        <v>24</v>
      </c>
      <c r="P13" s="23">
        <f>'6. Customer Facing Portal'!V1</f>
        <v>37</v>
      </c>
      <c r="Q13" s="24">
        <f t="shared" si="5"/>
        <v>1.6891891891891893E-3</v>
      </c>
      <c r="R13" s="25"/>
      <c r="S13" s="24">
        <f>'6. Customer Facing Portal'!I2</f>
        <v>6.2500000000000014E-2</v>
      </c>
      <c r="T13" s="24" t="str">
        <f>IF(S13&lt;&gt;J13,"ERROR","OK")</f>
        <v>OK</v>
      </c>
      <c r="U13" s="105">
        <f>IFERROR(S13-L13,L13-S13)</f>
        <v>1.3877787807814457E-17</v>
      </c>
      <c r="V13" s="110" t="s">
        <v>587</v>
      </c>
    </row>
    <row r="14" spans="1:60" s="10" customFormat="1" ht="16.5" x14ac:dyDescent="0.3">
      <c r="A14" s="88">
        <v>0.69791666666666663</v>
      </c>
      <c r="B14" s="80" t="s">
        <v>0</v>
      </c>
      <c r="C14" s="89">
        <v>0.72916666666666663</v>
      </c>
      <c r="D14" s="80"/>
      <c r="E14" s="80" t="s">
        <v>10</v>
      </c>
      <c r="F14" s="80"/>
      <c r="G14" s="80"/>
      <c r="H14" s="11">
        <f t="shared" si="0"/>
        <v>0.69791666666666663</v>
      </c>
      <c r="I14" s="11">
        <f t="shared" si="1"/>
        <v>0.72916666666666663</v>
      </c>
      <c r="J14" s="12">
        <f t="shared" si="2"/>
        <v>3.125E-2</v>
      </c>
      <c r="K14" s="11" t="s">
        <v>15</v>
      </c>
      <c r="L14" s="12" t="str">
        <f t="shared" si="3"/>
        <v/>
      </c>
      <c r="M14" s="13" t="str">
        <f t="shared" si="4"/>
        <v>Questions and answers.</v>
      </c>
      <c r="N14" s="32" t="s">
        <v>441</v>
      </c>
      <c r="O14" s="13"/>
      <c r="P14" s="27"/>
      <c r="Q14" s="28"/>
      <c r="R14" s="16"/>
      <c r="S14" s="29"/>
      <c r="T14" s="15"/>
      <c r="U14" s="106"/>
      <c r="V14" s="109"/>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row>
    <row r="15" spans="1:60" x14ac:dyDescent="0.25">
      <c r="A15" s="80"/>
      <c r="B15" s="80"/>
      <c r="C15" s="80"/>
      <c r="D15" s="80"/>
      <c r="E15" s="80"/>
      <c r="F15" s="80"/>
      <c r="G15" s="80"/>
      <c r="H15" s="5"/>
      <c r="I15" s="5"/>
      <c r="J15" s="5"/>
      <c r="K15" s="5"/>
      <c r="L15" s="6"/>
      <c r="M15" s="5"/>
      <c r="N15" s="5"/>
      <c r="O15" s="5"/>
      <c r="P15" s="5"/>
      <c r="Q15" s="6"/>
      <c r="R15" s="6"/>
      <c r="S15" s="5"/>
    </row>
    <row r="16" spans="1:60" x14ac:dyDescent="0.25">
      <c r="A16" s="80"/>
      <c r="B16" s="80"/>
      <c r="C16" s="80"/>
      <c r="D16" s="80"/>
      <c r="E16" s="80"/>
      <c r="F16" s="80"/>
      <c r="G16" s="80"/>
      <c r="H16" s="5"/>
      <c r="I16" s="5"/>
      <c r="J16" s="5"/>
      <c r="K16" s="5"/>
      <c r="L16" s="5"/>
      <c r="M16" s="5"/>
      <c r="N16" s="5"/>
      <c r="O16" s="5"/>
      <c r="P16" s="5"/>
      <c r="Q16" s="5"/>
      <c r="R16" s="5"/>
      <c r="S16" s="80"/>
      <c r="T16" s="80"/>
      <c r="U16" s="80"/>
    </row>
    <row r="17" spans="8:21" x14ac:dyDescent="0.25">
      <c r="H17" s="5"/>
      <c r="I17" s="5"/>
      <c r="J17" s="5"/>
      <c r="K17" s="5"/>
      <c r="L17" s="5"/>
      <c r="M17" s="5"/>
      <c r="N17" s="5"/>
      <c r="O17" s="5"/>
      <c r="P17" s="5"/>
      <c r="Q17" s="5"/>
      <c r="R17" s="5"/>
      <c r="S17" s="81"/>
      <c r="T17" s="82"/>
      <c r="U17" s="80"/>
    </row>
    <row r="18" spans="8:21" x14ac:dyDescent="0.25">
      <c r="H18" s="5"/>
      <c r="I18" s="5"/>
      <c r="J18" s="5"/>
      <c r="K18" s="5"/>
      <c r="L18" s="5"/>
      <c r="M18" s="5"/>
      <c r="N18" s="5"/>
      <c r="O18" s="5"/>
      <c r="P18" s="5"/>
      <c r="Q18" s="5"/>
      <c r="R18" s="5"/>
      <c r="S18" s="81"/>
      <c r="T18" s="80"/>
      <c r="U18" s="80"/>
    </row>
    <row r="19" spans="8:21" x14ac:dyDescent="0.25">
      <c r="H19" s="5"/>
      <c r="I19" s="5"/>
      <c r="J19" s="5"/>
      <c r="K19" s="5"/>
      <c r="L19" s="5"/>
      <c r="M19" s="5"/>
      <c r="N19" s="5"/>
      <c r="O19" s="5"/>
      <c r="P19" s="5"/>
      <c r="Q19" s="5"/>
      <c r="R19" s="5"/>
      <c r="S19" s="5"/>
    </row>
    <row r="20" spans="8:21" x14ac:dyDescent="0.25">
      <c r="H20" s="5"/>
      <c r="I20" s="5"/>
      <c r="J20" s="5"/>
      <c r="K20" s="5"/>
      <c r="L20" s="5"/>
      <c r="M20" s="5"/>
      <c r="N20" s="5"/>
      <c r="O20" s="5"/>
      <c r="P20" s="5"/>
      <c r="Q20" s="5"/>
      <c r="R20" s="5"/>
      <c r="S20" s="5"/>
    </row>
    <row r="21" spans="8:21" x14ac:dyDescent="0.25">
      <c r="H21" s="5"/>
      <c r="I21" s="5"/>
      <c r="J21" s="5"/>
      <c r="K21" s="5"/>
      <c r="L21" s="5"/>
      <c r="M21" s="5"/>
      <c r="N21" s="5"/>
      <c r="O21" s="5"/>
      <c r="P21" s="5"/>
      <c r="Q21" s="5"/>
      <c r="R21" s="5"/>
      <c r="S21" s="5"/>
    </row>
  </sheetData>
  <hyperlinks>
    <hyperlink ref="O5" location="'0. Overview'!A1" display="'0. Overview'!A1"/>
    <hyperlink ref="O6" location="'2. Credit Risk'!A1" display="2. Credit Risk"/>
    <hyperlink ref="O8" location="'3. Post Trade - Reg Reporting'!A1" display="3. Post Trade - Reg Reporting"/>
    <hyperlink ref="O10" location="'4. Post Trade - Back Office'!A1" display="4. Post Trade - Back Office"/>
    <hyperlink ref="O11" location="'5. Post Trade - Cust Reporting'!A1" display="5. Post Trade - Cust Reporting"/>
    <hyperlink ref="O13" location="'6. Customer Facing Portal'!A1" display="6. Customer Facing Portal"/>
    <hyperlink ref="V5" location="'1. Script'!A1" display="'1. Script'!A1"/>
    <hyperlink ref="V6" location="'2.Script'!A1" display="'2.Script'!A1"/>
    <hyperlink ref="V13" location="'6. Script'!A1" display="'6. Script'!A1"/>
    <hyperlink ref="V10" location="'4. Script'!A1" display="'4. Script'!A1"/>
  </hyperlinks>
  <pageMargins left="0.7" right="0.7" top="0.75" bottom="0.75" header="0.3" footer="0.3"/>
  <pageSetup paperSize="8" scale="34"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V42"/>
  <sheetViews>
    <sheetView topLeftCell="A34" workbookViewId="0">
      <selection activeCell="G11" sqref="G11"/>
    </sheetView>
  </sheetViews>
  <sheetFormatPr defaultRowHeight="15" x14ac:dyDescent="0.25"/>
  <cols>
    <col min="1" max="1" width="26.28515625" style="61" customWidth="1"/>
    <col min="2" max="2" width="50.7109375" style="61" customWidth="1"/>
    <col min="3" max="4" width="8.7109375" style="53" customWidth="1"/>
    <col min="5" max="5" width="50.7109375" style="61" customWidth="1"/>
    <col min="6" max="6" width="8.7109375" style="70" customWidth="1"/>
    <col min="7" max="7" width="30.7109375" style="61" customWidth="1"/>
    <col min="8" max="8" width="30.7109375" style="61" hidden="1" customWidth="1"/>
    <col min="9" max="9" width="9.5703125" style="21" bestFit="1" customWidth="1"/>
    <col min="10" max="10" width="9.140625" style="21"/>
    <col min="11" max="11" width="11.5703125" style="21" bestFit="1" customWidth="1"/>
    <col min="12" max="16384" width="9.140625" style="21"/>
  </cols>
  <sheetData>
    <row r="1" spans="1:22" s="58" customFormat="1" ht="25.5" x14ac:dyDescent="0.25">
      <c r="A1" s="41" t="str">
        <f ca="1">MID(CELL("filename",A1),FIND("]",CELL("filename",A1))+1,255)</f>
        <v>6. Customer Facing Portal</v>
      </c>
      <c r="B1" s="66"/>
      <c r="C1" s="36"/>
      <c r="D1" s="36"/>
      <c r="E1" s="66"/>
      <c r="F1" s="68"/>
      <c r="G1" s="66"/>
      <c r="H1" s="66"/>
      <c r="L1" s="42" t="s">
        <v>18</v>
      </c>
      <c r="M1" s="38">
        <f ca="1">INDEX('0. Overview'!L:L,MATCH(A1,'0. Overview'!$O:$O,0))</f>
        <v>6.25E-2</v>
      </c>
      <c r="O1" s="42" t="s">
        <v>11</v>
      </c>
      <c r="P1" s="38">
        <f ca="1">INDEX('0. Overview'!H:H,MATCH($A$1,'0. Overview'!$O:$O,0))</f>
        <v>0.63541666666666663</v>
      </c>
      <c r="Q1" s="42" t="s">
        <v>12</v>
      </c>
      <c r="R1" s="38">
        <f ca="1">INDEX('0. Overview'!I:I,MATCH($A$1,'0. Overview'!$O:$O,0))</f>
        <v>0.69791666666666663</v>
      </c>
      <c r="T1" s="59" t="s">
        <v>359</v>
      </c>
      <c r="U1" s="40">
        <f>COUNTA(B6:B69)</f>
        <v>37</v>
      </c>
      <c r="V1" s="40">
        <f>COUNTA(B6:B69)</f>
        <v>37</v>
      </c>
    </row>
    <row r="2" spans="1:22" s="58" customFormat="1" ht="25.5" x14ac:dyDescent="0.25">
      <c r="A2" s="79" t="str">
        <f ca="1">_xlfn.CONCAT(L1," ",TEXT(M1,"hh:mm")," ",O1," ",TEXT(P1,"hh:mm")," ",Q1," ",TEXT(R1,"hh:mm")," ",T1," ",U1)</f>
        <v>Target Runtime 01:30 Start 15:15 Stop 16:45 Use Cases 37</v>
      </c>
      <c r="H2" s="42" t="str">
        <f>'1. Dealers'!I2</f>
        <v>Estimated Demo Period</v>
      </c>
      <c r="I2" s="38">
        <f>SUM(I4:I69)</f>
        <v>6.2500000000000014E-2</v>
      </c>
      <c r="N2" s="38"/>
      <c r="P2" s="42"/>
      <c r="Q2" s="38"/>
      <c r="R2" s="42"/>
      <c r="S2" s="38"/>
      <c r="U2" s="59"/>
      <c r="V2" s="40"/>
    </row>
    <row r="3" spans="1:22" s="40" customFormat="1" ht="30" x14ac:dyDescent="0.25">
      <c r="A3" s="40" t="s">
        <v>124</v>
      </c>
      <c r="B3" s="43" t="s">
        <v>25</v>
      </c>
      <c r="C3" s="40" t="s">
        <v>150</v>
      </c>
      <c r="D3" s="44" t="s">
        <v>151</v>
      </c>
      <c r="E3" s="43" t="s">
        <v>152</v>
      </c>
      <c r="F3" s="43" t="s">
        <v>365</v>
      </c>
      <c r="G3" s="43" t="s">
        <v>363</v>
      </c>
      <c r="H3" s="43" t="s">
        <v>399</v>
      </c>
      <c r="I3" s="40" t="s">
        <v>364</v>
      </c>
    </row>
    <row r="4" spans="1:22" s="48" customFormat="1" x14ac:dyDescent="0.25">
      <c r="A4" s="45" t="s">
        <v>1</v>
      </c>
      <c r="B4" s="71" t="s">
        <v>451</v>
      </c>
      <c r="C4" s="71"/>
      <c r="D4" s="71"/>
      <c r="E4" s="71"/>
      <c r="F4" s="69" t="s">
        <v>367</v>
      </c>
      <c r="G4" s="71" t="s">
        <v>443</v>
      </c>
      <c r="H4" s="71"/>
      <c r="I4" s="47">
        <v>3.472222222222222E-3</v>
      </c>
      <c r="J4" s="45"/>
      <c r="K4" s="45"/>
    </row>
    <row r="5" spans="1:22" s="48" customFormat="1" x14ac:dyDescent="0.25">
      <c r="A5" s="45" t="s">
        <v>1</v>
      </c>
      <c r="B5" s="71" t="s">
        <v>442</v>
      </c>
      <c r="C5" s="71"/>
      <c r="D5" s="71"/>
      <c r="E5" s="71"/>
      <c r="F5" s="69" t="s">
        <v>368</v>
      </c>
      <c r="G5" s="71" t="s">
        <v>452</v>
      </c>
      <c r="H5" s="71"/>
      <c r="I5" s="47">
        <v>3.472222222222222E-3</v>
      </c>
      <c r="J5" s="45"/>
      <c r="K5" s="45"/>
    </row>
    <row r="6" spans="1:22" ht="30" x14ac:dyDescent="0.25">
      <c r="A6" s="67" t="s">
        <v>322</v>
      </c>
      <c r="B6" s="71" t="s">
        <v>323</v>
      </c>
      <c r="C6" s="50" t="s">
        <v>27</v>
      </c>
      <c r="D6" s="51" t="s">
        <v>28</v>
      </c>
      <c r="E6" s="71" t="s">
        <v>324</v>
      </c>
      <c r="F6" s="69" t="s">
        <v>367</v>
      </c>
      <c r="G6" s="62" t="s">
        <v>471</v>
      </c>
      <c r="H6" s="62"/>
      <c r="I6" s="47">
        <v>3.472222222222222E-3</v>
      </c>
    </row>
    <row r="7" spans="1:22" ht="48" customHeight="1" x14ac:dyDescent="0.25">
      <c r="A7" s="67" t="s">
        <v>322</v>
      </c>
      <c r="B7" s="71" t="s">
        <v>325</v>
      </c>
      <c r="C7" s="50" t="s">
        <v>27</v>
      </c>
      <c r="D7" s="51" t="s">
        <v>28</v>
      </c>
      <c r="E7" s="71" t="s">
        <v>326</v>
      </c>
      <c r="F7" s="69" t="s">
        <v>367</v>
      </c>
      <c r="G7" s="62"/>
      <c r="H7" s="62"/>
      <c r="I7" s="47">
        <v>3.472222222222222E-3</v>
      </c>
    </row>
    <row r="8" spans="1:22" ht="45" x14ac:dyDescent="0.25">
      <c r="A8" s="67" t="s">
        <v>322</v>
      </c>
      <c r="B8" s="71" t="s">
        <v>327</v>
      </c>
      <c r="C8" s="50" t="s">
        <v>27</v>
      </c>
      <c r="D8" s="51" t="s">
        <v>28</v>
      </c>
      <c r="E8" s="71" t="s">
        <v>65</v>
      </c>
      <c r="F8" s="69" t="s">
        <v>366</v>
      </c>
      <c r="G8" s="62"/>
      <c r="H8" s="62"/>
      <c r="I8" s="47"/>
    </row>
    <row r="9" spans="1:22" ht="45" x14ac:dyDescent="0.25">
      <c r="A9" s="67" t="s">
        <v>322</v>
      </c>
      <c r="B9" s="71" t="s">
        <v>328</v>
      </c>
      <c r="C9" s="50" t="s">
        <v>27</v>
      </c>
      <c r="D9" s="51" t="s">
        <v>28</v>
      </c>
      <c r="E9" s="71" t="s">
        <v>329</v>
      </c>
      <c r="F9" s="69" t="s">
        <v>366</v>
      </c>
      <c r="G9" s="62" t="s">
        <v>455</v>
      </c>
      <c r="H9" s="62"/>
      <c r="I9" s="47">
        <v>1.736111111111111E-3</v>
      </c>
    </row>
    <row r="10" spans="1:22" ht="60" x14ac:dyDescent="0.25">
      <c r="A10" s="67" t="s">
        <v>322</v>
      </c>
      <c r="B10" s="71" t="s">
        <v>330</v>
      </c>
      <c r="C10" s="50" t="s">
        <v>27</v>
      </c>
      <c r="D10" s="51" t="s">
        <v>28</v>
      </c>
      <c r="E10" s="71" t="s">
        <v>331</v>
      </c>
      <c r="F10" s="69" t="s">
        <v>366</v>
      </c>
      <c r="G10" s="62"/>
      <c r="H10" s="62"/>
    </row>
    <row r="11" spans="1:22" ht="45" x14ac:dyDescent="0.25">
      <c r="A11" s="67" t="s">
        <v>322</v>
      </c>
      <c r="B11" s="71" t="s">
        <v>332</v>
      </c>
      <c r="C11" s="54" t="s">
        <v>86</v>
      </c>
      <c r="D11" s="51" t="s">
        <v>28</v>
      </c>
      <c r="E11" s="71" t="s">
        <v>333</v>
      </c>
      <c r="F11" s="69" t="s">
        <v>368</v>
      </c>
      <c r="G11" s="62"/>
      <c r="H11" s="62"/>
      <c r="I11" s="72">
        <v>1.736111111111111E-3</v>
      </c>
    </row>
    <row r="12" spans="1:22" ht="30" x14ac:dyDescent="0.25">
      <c r="A12" s="67" t="s">
        <v>322</v>
      </c>
      <c r="B12" s="71" t="s">
        <v>334</v>
      </c>
      <c r="C12" s="50" t="s">
        <v>27</v>
      </c>
      <c r="D12" s="51" t="s">
        <v>28</v>
      </c>
      <c r="E12" s="71" t="s">
        <v>65</v>
      </c>
      <c r="F12" s="69" t="s">
        <v>368</v>
      </c>
      <c r="G12" s="62" t="s">
        <v>470</v>
      </c>
      <c r="H12" s="62"/>
      <c r="I12" s="72">
        <v>3.472222222222222E-3</v>
      </c>
    </row>
    <row r="13" spans="1:22" ht="30" x14ac:dyDescent="0.25">
      <c r="A13" s="67" t="s">
        <v>322</v>
      </c>
      <c r="B13" s="71" t="s">
        <v>335</v>
      </c>
      <c r="C13" s="54" t="s">
        <v>86</v>
      </c>
      <c r="D13" s="51" t="s">
        <v>28</v>
      </c>
      <c r="E13" s="71" t="s">
        <v>336</v>
      </c>
      <c r="F13" s="69" t="s">
        <v>368</v>
      </c>
      <c r="G13" s="62"/>
      <c r="H13" s="62"/>
      <c r="I13" s="72">
        <v>1.736111111111111E-3</v>
      </c>
    </row>
    <row r="14" spans="1:22" ht="60" x14ac:dyDescent="0.25">
      <c r="A14" s="67" t="s">
        <v>322</v>
      </c>
      <c r="B14" s="71" t="s">
        <v>337</v>
      </c>
      <c r="C14" s="50" t="s">
        <v>27</v>
      </c>
      <c r="D14" s="51" t="s">
        <v>28</v>
      </c>
      <c r="E14" s="73" t="s">
        <v>338</v>
      </c>
      <c r="F14" s="69" t="s">
        <v>368</v>
      </c>
      <c r="G14" s="62" t="s">
        <v>466</v>
      </c>
      <c r="H14" s="62" t="s">
        <v>467</v>
      </c>
    </row>
    <row r="15" spans="1:22" ht="30" x14ac:dyDescent="0.25">
      <c r="A15" s="67" t="s">
        <v>322</v>
      </c>
      <c r="B15" s="71" t="s">
        <v>339</v>
      </c>
      <c r="C15" s="51" t="s">
        <v>36</v>
      </c>
      <c r="D15" s="51" t="s">
        <v>28</v>
      </c>
      <c r="E15" s="71" t="s">
        <v>65</v>
      </c>
      <c r="F15" s="69" t="s">
        <v>368</v>
      </c>
      <c r="G15" s="62"/>
      <c r="H15" s="62"/>
      <c r="I15" s="72">
        <v>1.736111111111111E-3</v>
      </c>
    </row>
    <row r="16" spans="1:22" ht="45" x14ac:dyDescent="0.25">
      <c r="A16" s="67" t="s">
        <v>322</v>
      </c>
      <c r="B16" s="71" t="s">
        <v>340</v>
      </c>
      <c r="C16" s="51" t="s">
        <v>36</v>
      </c>
      <c r="D16" s="51" t="s">
        <v>28</v>
      </c>
      <c r="E16" s="71" t="s">
        <v>65</v>
      </c>
      <c r="F16" s="69" t="s">
        <v>368</v>
      </c>
      <c r="G16" s="62"/>
      <c r="H16" s="62"/>
      <c r="I16" s="72">
        <v>1.736111111111111E-3</v>
      </c>
    </row>
    <row r="17" spans="1:9" ht="60" x14ac:dyDescent="0.25">
      <c r="A17" s="67" t="s">
        <v>322</v>
      </c>
      <c r="B17" s="71" t="s">
        <v>341</v>
      </c>
      <c r="C17" s="50" t="s">
        <v>27</v>
      </c>
      <c r="D17" s="51" t="s">
        <v>28</v>
      </c>
      <c r="E17" s="71" t="s">
        <v>342</v>
      </c>
      <c r="F17" s="69" t="s">
        <v>368</v>
      </c>
      <c r="G17" s="62" t="s">
        <v>456</v>
      </c>
      <c r="H17" s="62"/>
      <c r="I17" s="72">
        <v>3.472222222222222E-3</v>
      </c>
    </row>
    <row r="18" spans="1:9" ht="45" x14ac:dyDescent="0.25">
      <c r="A18" s="67" t="s">
        <v>322</v>
      </c>
      <c r="B18" s="71" t="s">
        <v>343</v>
      </c>
      <c r="C18" s="51" t="s">
        <v>36</v>
      </c>
      <c r="D18" s="51" t="s">
        <v>28</v>
      </c>
      <c r="E18" s="71" t="s">
        <v>65</v>
      </c>
      <c r="F18" s="69" t="s">
        <v>368</v>
      </c>
      <c r="G18" s="62" t="s">
        <v>457</v>
      </c>
      <c r="H18" s="62"/>
      <c r="I18" s="72">
        <v>1.736111111111111E-3</v>
      </c>
    </row>
    <row r="19" spans="1:9" ht="60" x14ac:dyDescent="0.25">
      <c r="A19" s="67" t="s">
        <v>322</v>
      </c>
      <c r="B19" s="71" t="s">
        <v>344</v>
      </c>
      <c r="C19" s="51" t="s">
        <v>36</v>
      </c>
      <c r="D19" s="51" t="s">
        <v>28</v>
      </c>
      <c r="E19" s="71" t="s">
        <v>65</v>
      </c>
      <c r="F19" s="69" t="s">
        <v>368</v>
      </c>
      <c r="G19" s="62"/>
      <c r="H19" s="62"/>
    </row>
    <row r="20" spans="1:9" ht="45" x14ac:dyDescent="0.25">
      <c r="A20" s="67" t="s">
        <v>322</v>
      </c>
      <c r="B20" s="71" t="s">
        <v>345</v>
      </c>
      <c r="C20" s="54" t="s">
        <v>86</v>
      </c>
      <c r="D20" s="51" t="s">
        <v>28</v>
      </c>
      <c r="E20" s="71" t="s">
        <v>346</v>
      </c>
      <c r="F20" s="69" t="s">
        <v>368</v>
      </c>
      <c r="G20" s="62" t="s">
        <v>369</v>
      </c>
      <c r="H20" s="62"/>
      <c r="I20" s="72">
        <v>1.736111111111111E-3</v>
      </c>
    </row>
    <row r="21" spans="1:9" ht="30" x14ac:dyDescent="0.25">
      <c r="A21" s="67" t="s">
        <v>322</v>
      </c>
      <c r="B21" s="71" t="s">
        <v>347</v>
      </c>
      <c r="C21" s="51" t="s">
        <v>36</v>
      </c>
      <c r="D21" s="51" t="s">
        <v>28</v>
      </c>
      <c r="E21" s="71" t="s">
        <v>348</v>
      </c>
      <c r="F21" s="69" t="s">
        <v>368</v>
      </c>
      <c r="G21" s="62" t="s">
        <v>370</v>
      </c>
      <c r="H21" s="62"/>
      <c r="I21" s="72">
        <v>1.736111111111111E-3</v>
      </c>
    </row>
    <row r="22" spans="1:9" ht="45" x14ac:dyDescent="0.25">
      <c r="A22" s="67" t="s">
        <v>322</v>
      </c>
      <c r="B22" s="71" t="s">
        <v>349</v>
      </c>
      <c r="C22" s="50" t="s">
        <v>27</v>
      </c>
      <c r="D22" s="51" t="s">
        <v>28</v>
      </c>
      <c r="E22" s="71" t="s">
        <v>350</v>
      </c>
      <c r="F22" s="69" t="s">
        <v>368</v>
      </c>
      <c r="G22" s="62"/>
      <c r="H22" s="62"/>
      <c r="I22" s="72">
        <v>1.736111111111111E-3</v>
      </c>
    </row>
    <row r="23" spans="1:9" ht="45" x14ac:dyDescent="0.25">
      <c r="A23" s="67" t="s">
        <v>322</v>
      </c>
      <c r="B23" s="71" t="s">
        <v>351</v>
      </c>
      <c r="C23" s="50" t="s">
        <v>27</v>
      </c>
      <c r="D23" s="51" t="s">
        <v>28</v>
      </c>
      <c r="E23" s="71" t="s">
        <v>352</v>
      </c>
      <c r="F23" s="69" t="s">
        <v>368</v>
      </c>
      <c r="G23" s="62"/>
      <c r="H23" s="62"/>
      <c r="I23" s="72">
        <v>1.736111111111111E-3</v>
      </c>
    </row>
    <row r="24" spans="1:9" ht="60" x14ac:dyDescent="0.25">
      <c r="A24" s="67" t="s">
        <v>322</v>
      </c>
      <c r="B24" s="71" t="s">
        <v>353</v>
      </c>
      <c r="C24" s="50" t="s">
        <v>27</v>
      </c>
      <c r="D24" s="51" t="s">
        <v>28</v>
      </c>
      <c r="E24" s="71" t="s">
        <v>354</v>
      </c>
      <c r="F24" s="69" t="s">
        <v>367</v>
      </c>
      <c r="G24" s="62" t="s">
        <v>458</v>
      </c>
      <c r="H24" s="62" t="s">
        <v>459</v>
      </c>
    </row>
    <row r="25" spans="1:9" ht="45" x14ac:dyDescent="0.25">
      <c r="A25" s="67" t="s">
        <v>322</v>
      </c>
      <c r="B25" s="71" t="s">
        <v>355</v>
      </c>
      <c r="C25" s="51" t="s">
        <v>36</v>
      </c>
      <c r="D25" s="51" t="s">
        <v>28</v>
      </c>
      <c r="E25" s="71" t="s">
        <v>356</v>
      </c>
      <c r="F25" s="69" t="s">
        <v>367</v>
      </c>
      <c r="G25" s="62" t="s">
        <v>458</v>
      </c>
      <c r="H25" s="62" t="s">
        <v>459</v>
      </c>
    </row>
    <row r="26" spans="1:9" ht="45" x14ac:dyDescent="0.25">
      <c r="A26" s="67" t="s">
        <v>290</v>
      </c>
      <c r="B26" s="71" t="s">
        <v>291</v>
      </c>
      <c r="C26" s="50" t="s">
        <v>27</v>
      </c>
      <c r="D26" s="51" t="s">
        <v>28</v>
      </c>
      <c r="E26" s="71" t="s">
        <v>292</v>
      </c>
      <c r="F26" s="69" t="s">
        <v>368</v>
      </c>
      <c r="G26" s="62" t="s">
        <v>460</v>
      </c>
      <c r="H26" s="62"/>
      <c r="I26" s="72"/>
    </row>
    <row r="27" spans="1:9" ht="246.75" customHeight="1" x14ac:dyDescent="0.25">
      <c r="A27" s="67" t="s">
        <v>290</v>
      </c>
      <c r="B27" s="71" t="s">
        <v>293</v>
      </c>
      <c r="C27" s="50" t="s">
        <v>27</v>
      </c>
      <c r="D27" s="51" t="s">
        <v>28</v>
      </c>
      <c r="E27" s="71" t="s">
        <v>294</v>
      </c>
      <c r="F27" s="69" t="s">
        <v>368</v>
      </c>
      <c r="G27" s="62" t="s">
        <v>461</v>
      </c>
      <c r="H27" s="62"/>
      <c r="I27" s="72">
        <v>6.9444444444444441E-3</v>
      </c>
    </row>
    <row r="28" spans="1:9" ht="30" x14ac:dyDescent="0.25">
      <c r="A28" s="67" t="s">
        <v>290</v>
      </c>
      <c r="B28" s="71" t="s">
        <v>295</v>
      </c>
      <c r="C28" s="50" t="s">
        <v>27</v>
      </c>
      <c r="D28" s="51" t="s">
        <v>28</v>
      </c>
      <c r="E28" s="71" t="s">
        <v>296</v>
      </c>
      <c r="F28" s="69" t="s">
        <v>368</v>
      </c>
      <c r="G28" s="62" t="s">
        <v>461</v>
      </c>
      <c r="H28" s="62"/>
      <c r="I28" s="72"/>
    </row>
    <row r="29" spans="1:9" ht="30" x14ac:dyDescent="0.25">
      <c r="A29" s="67" t="s">
        <v>290</v>
      </c>
      <c r="B29" s="71" t="s">
        <v>297</v>
      </c>
      <c r="C29" s="50" t="s">
        <v>27</v>
      </c>
      <c r="D29" s="51" t="s">
        <v>28</v>
      </c>
      <c r="E29" s="71" t="s">
        <v>298</v>
      </c>
      <c r="F29" s="69" t="s">
        <v>368</v>
      </c>
      <c r="G29" s="62" t="s">
        <v>388</v>
      </c>
      <c r="H29" s="62"/>
    </row>
    <row r="30" spans="1:9" ht="60" x14ac:dyDescent="0.25">
      <c r="A30" s="67" t="s">
        <v>290</v>
      </c>
      <c r="B30" s="71" t="s">
        <v>299</v>
      </c>
      <c r="C30" s="50" t="s">
        <v>27</v>
      </c>
      <c r="D30" s="51" t="s">
        <v>28</v>
      </c>
      <c r="E30" s="71" t="s">
        <v>300</v>
      </c>
      <c r="F30" s="69" t="s">
        <v>368</v>
      </c>
      <c r="G30" s="62" t="s">
        <v>462</v>
      </c>
      <c r="H30" s="62"/>
      <c r="I30" s="72">
        <v>3.472222222222222E-3</v>
      </c>
    </row>
    <row r="31" spans="1:9" ht="45" x14ac:dyDescent="0.25">
      <c r="A31" s="67" t="s">
        <v>290</v>
      </c>
      <c r="B31" s="71" t="s">
        <v>301</v>
      </c>
      <c r="C31" s="50" t="s">
        <v>27</v>
      </c>
      <c r="D31" s="51" t="s">
        <v>28</v>
      </c>
      <c r="E31" s="71" t="s">
        <v>302</v>
      </c>
      <c r="F31" s="69" t="s">
        <v>368</v>
      </c>
      <c r="G31" s="62" t="s">
        <v>388</v>
      </c>
      <c r="H31" s="62"/>
    </row>
    <row r="32" spans="1:9" ht="75" x14ac:dyDescent="0.25">
      <c r="A32" s="67" t="s">
        <v>290</v>
      </c>
      <c r="B32" s="71" t="s">
        <v>303</v>
      </c>
      <c r="C32" s="50" t="s">
        <v>27</v>
      </c>
      <c r="D32" s="51" t="s">
        <v>28</v>
      </c>
      <c r="E32" s="71" t="s">
        <v>302</v>
      </c>
      <c r="F32" s="69" t="s">
        <v>368</v>
      </c>
      <c r="G32" s="62" t="s">
        <v>388</v>
      </c>
      <c r="H32" s="62"/>
    </row>
    <row r="33" spans="1:9" ht="30" x14ac:dyDescent="0.25">
      <c r="A33" s="67" t="s">
        <v>290</v>
      </c>
      <c r="B33" s="71" t="s">
        <v>304</v>
      </c>
      <c r="C33" s="50" t="s">
        <v>27</v>
      </c>
      <c r="D33" s="51" t="s">
        <v>28</v>
      </c>
      <c r="E33" s="71" t="s">
        <v>305</v>
      </c>
      <c r="F33" s="69" t="s">
        <v>368</v>
      </c>
      <c r="G33" s="62" t="s">
        <v>462</v>
      </c>
      <c r="H33" s="62"/>
      <c r="I33" s="72">
        <v>1.736111111111111E-3</v>
      </c>
    </row>
    <row r="34" spans="1:9" ht="45" x14ac:dyDescent="0.25">
      <c r="A34" s="67" t="s">
        <v>290</v>
      </c>
      <c r="B34" s="71" t="s">
        <v>306</v>
      </c>
      <c r="C34" s="50" t="s">
        <v>27</v>
      </c>
      <c r="D34" s="51" t="s">
        <v>28</v>
      </c>
      <c r="E34" s="71" t="s">
        <v>305</v>
      </c>
      <c r="F34" s="69" t="s">
        <v>368</v>
      </c>
      <c r="G34" s="62" t="s">
        <v>462</v>
      </c>
      <c r="H34" s="62"/>
    </row>
    <row r="35" spans="1:9" ht="60" x14ac:dyDescent="0.25">
      <c r="A35" s="67" t="s">
        <v>290</v>
      </c>
      <c r="B35" s="71" t="s">
        <v>307</v>
      </c>
      <c r="C35" s="54" t="s">
        <v>86</v>
      </c>
      <c r="D35" s="51" t="s">
        <v>28</v>
      </c>
      <c r="E35" s="71" t="s">
        <v>308</v>
      </c>
      <c r="F35" s="69" t="s">
        <v>368</v>
      </c>
      <c r="G35" s="62" t="s">
        <v>371</v>
      </c>
      <c r="H35" s="62"/>
    </row>
    <row r="36" spans="1:9" ht="45" x14ac:dyDescent="0.25">
      <c r="A36" s="67" t="s">
        <v>290</v>
      </c>
      <c r="B36" s="71" t="s">
        <v>309</v>
      </c>
      <c r="C36" s="51" t="s">
        <v>36</v>
      </c>
      <c r="D36" s="51" t="s">
        <v>28</v>
      </c>
      <c r="E36" s="71" t="s">
        <v>308</v>
      </c>
      <c r="F36" s="69" t="s">
        <v>367</v>
      </c>
      <c r="G36" s="62" t="s">
        <v>468</v>
      </c>
      <c r="H36" s="62"/>
    </row>
    <row r="37" spans="1:9" ht="45" x14ac:dyDescent="0.25">
      <c r="A37" s="67" t="s">
        <v>290</v>
      </c>
      <c r="B37" s="71" t="s">
        <v>310</v>
      </c>
      <c r="C37" s="50" t="s">
        <v>27</v>
      </c>
      <c r="D37" s="51" t="s">
        <v>28</v>
      </c>
      <c r="E37" s="71" t="s">
        <v>311</v>
      </c>
      <c r="F37" s="69" t="s">
        <v>368</v>
      </c>
      <c r="G37" s="62" t="s">
        <v>463</v>
      </c>
      <c r="H37" s="62"/>
      <c r="I37" s="72">
        <v>1.736111111111111E-3</v>
      </c>
    </row>
    <row r="38" spans="1:9" ht="45" x14ac:dyDescent="0.25">
      <c r="A38" s="67" t="s">
        <v>290</v>
      </c>
      <c r="B38" s="71" t="s">
        <v>312</v>
      </c>
      <c r="C38" s="50" t="s">
        <v>27</v>
      </c>
      <c r="D38" s="51" t="s">
        <v>28</v>
      </c>
      <c r="E38" s="71" t="s">
        <v>313</v>
      </c>
      <c r="F38" s="69" t="s">
        <v>368</v>
      </c>
      <c r="G38" s="62" t="s">
        <v>434</v>
      </c>
      <c r="H38" s="62"/>
      <c r="I38" s="72">
        <v>1.736111111111111E-3</v>
      </c>
    </row>
    <row r="39" spans="1:9" ht="45" x14ac:dyDescent="0.25">
      <c r="A39" s="67" t="s">
        <v>290</v>
      </c>
      <c r="B39" s="71" t="s">
        <v>314</v>
      </c>
      <c r="D39" s="51" t="s">
        <v>28</v>
      </c>
      <c r="E39" s="71" t="s">
        <v>315</v>
      </c>
      <c r="F39" s="69" t="s">
        <v>367</v>
      </c>
      <c r="G39" s="62" t="s">
        <v>372</v>
      </c>
      <c r="H39" s="62"/>
    </row>
    <row r="40" spans="1:9" ht="75" x14ac:dyDescent="0.25">
      <c r="A40" s="67" t="s">
        <v>290</v>
      </c>
      <c r="B40" s="71" t="s">
        <v>316</v>
      </c>
      <c r="C40" s="50" t="s">
        <v>27</v>
      </c>
      <c r="D40" s="51" t="s">
        <v>28</v>
      </c>
      <c r="E40" s="71" t="s">
        <v>317</v>
      </c>
      <c r="F40" s="69" t="s">
        <v>368</v>
      </c>
      <c r="G40" s="62" t="s">
        <v>464</v>
      </c>
      <c r="H40" s="62"/>
      <c r="I40" s="72">
        <v>3.472222222222222E-3</v>
      </c>
    </row>
    <row r="41" spans="1:9" ht="90" x14ac:dyDescent="0.25">
      <c r="A41" s="67" t="s">
        <v>290</v>
      </c>
      <c r="B41" s="71" t="s">
        <v>318</v>
      </c>
      <c r="C41" s="51" t="s">
        <v>36</v>
      </c>
      <c r="D41" s="50" t="s">
        <v>93</v>
      </c>
      <c r="E41" s="71" t="s">
        <v>319</v>
      </c>
      <c r="F41" s="69" t="s">
        <v>367</v>
      </c>
      <c r="G41" s="62" t="s">
        <v>469</v>
      </c>
      <c r="H41" s="62"/>
      <c r="I41" s="74">
        <v>3.472222222222222E-3</v>
      </c>
    </row>
    <row r="42" spans="1:9" ht="45" x14ac:dyDescent="0.25">
      <c r="A42" s="67" t="s">
        <v>290</v>
      </c>
      <c r="B42" s="71" t="s">
        <v>320</v>
      </c>
      <c r="C42" s="50" t="s">
        <v>27</v>
      </c>
      <c r="D42" s="51" t="s">
        <v>28</v>
      </c>
      <c r="E42" s="71" t="s">
        <v>321</v>
      </c>
      <c r="F42" s="69" t="s">
        <v>368</v>
      </c>
      <c r="G42" s="62" t="s">
        <v>465</v>
      </c>
      <c r="H42" s="62"/>
      <c r="I42" s="72">
        <v>1.736111111111111E-3</v>
      </c>
    </row>
  </sheetData>
  <autoFilter ref="A3:V42"/>
  <pageMargins left="0.7" right="0.7" top="0.75" bottom="0.75" header="0.3" footer="0.3"/>
  <pageSetup paperSize="8" scale="71"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16"/>
  <sheetViews>
    <sheetView workbookViewId="0">
      <selection activeCell="C17" sqref="C17"/>
    </sheetView>
  </sheetViews>
  <sheetFormatPr defaultRowHeight="15" x14ac:dyDescent="0.25"/>
  <cols>
    <col min="2" max="2" width="78.42578125" bestFit="1" customWidth="1"/>
    <col min="3" max="3" width="37.42578125" bestFit="1" customWidth="1"/>
  </cols>
  <sheetData>
    <row r="1" spans="1:4" x14ac:dyDescent="0.25">
      <c r="A1" t="s">
        <v>511</v>
      </c>
      <c r="B1" t="s">
        <v>513</v>
      </c>
      <c r="C1" t="s">
        <v>512</v>
      </c>
      <c r="D1" t="s">
        <v>514</v>
      </c>
    </row>
    <row r="2" spans="1:4" x14ac:dyDescent="0.25">
      <c r="A2">
        <v>1</v>
      </c>
      <c r="B2" t="s">
        <v>543</v>
      </c>
      <c r="C2" t="s">
        <v>588</v>
      </c>
    </row>
    <row r="3" spans="1:4" x14ac:dyDescent="0.25">
      <c r="A3">
        <v>2</v>
      </c>
      <c r="B3" t="s">
        <v>589</v>
      </c>
      <c r="C3" t="s">
        <v>590</v>
      </c>
    </row>
    <row r="4" spans="1:4" x14ac:dyDescent="0.25">
      <c r="A4">
        <v>3</v>
      </c>
      <c r="B4" t="s">
        <v>589</v>
      </c>
      <c r="C4" t="s">
        <v>591</v>
      </c>
    </row>
    <row r="5" spans="1:4" x14ac:dyDescent="0.25">
      <c r="A5">
        <v>4</v>
      </c>
      <c r="B5" t="s">
        <v>589</v>
      </c>
      <c r="C5" t="s">
        <v>592</v>
      </c>
    </row>
    <row r="6" spans="1:4" x14ac:dyDescent="0.25">
      <c r="A6">
        <v>5</v>
      </c>
      <c r="B6" t="s">
        <v>556</v>
      </c>
      <c r="C6" t="s">
        <v>593</v>
      </c>
    </row>
    <row r="7" spans="1:4" x14ac:dyDescent="0.25">
      <c r="A7">
        <v>6</v>
      </c>
      <c r="B7" t="s">
        <v>594</v>
      </c>
      <c r="C7" t="s">
        <v>595</v>
      </c>
    </row>
    <row r="8" spans="1:4" x14ac:dyDescent="0.25">
      <c r="A8">
        <v>7</v>
      </c>
      <c r="B8" t="s">
        <v>597</v>
      </c>
      <c r="C8" t="s">
        <v>596</v>
      </c>
    </row>
    <row r="9" spans="1:4" x14ac:dyDescent="0.25">
      <c r="A9">
        <v>8</v>
      </c>
      <c r="B9" t="s">
        <v>543</v>
      </c>
      <c r="C9" t="s">
        <v>598</v>
      </c>
    </row>
    <row r="10" spans="1:4" x14ac:dyDescent="0.25">
      <c r="A10">
        <v>9</v>
      </c>
      <c r="B10" t="s">
        <v>599</v>
      </c>
      <c r="C10" t="s">
        <v>600</v>
      </c>
    </row>
    <row r="11" spans="1:4" x14ac:dyDescent="0.25">
      <c r="A11">
        <v>10</v>
      </c>
      <c r="B11" t="s">
        <v>543</v>
      </c>
      <c r="C11" t="s">
        <v>601</v>
      </c>
    </row>
    <row r="12" spans="1:4" x14ac:dyDescent="0.25">
      <c r="A12">
        <v>11</v>
      </c>
      <c r="B12" t="s">
        <v>543</v>
      </c>
      <c r="C12" t="s">
        <v>602</v>
      </c>
    </row>
    <row r="13" spans="1:4" x14ac:dyDescent="0.25">
      <c r="A13">
        <v>12</v>
      </c>
      <c r="B13" t="s">
        <v>607</v>
      </c>
      <c r="C13" t="s">
        <v>603</v>
      </c>
    </row>
    <row r="14" spans="1:4" x14ac:dyDescent="0.25">
      <c r="A14">
        <v>13</v>
      </c>
      <c r="B14" t="s">
        <v>594</v>
      </c>
      <c r="C14" t="s">
        <v>604</v>
      </c>
    </row>
    <row r="15" spans="1:4" x14ac:dyDescent="0.25">
      <c r="A15">
        <v>14</v>
      </c>
      <c r="B15" t="s">
        <v>384</v>
      </c>
      <c r="C15" t="s">
        <v>605</v>
      </c>
    </row>
    <row r="16" spans="1:4" x14ac:dyDescent="0.25">
      <c r="A16">
        <v>15</v>
      </c>
      <c r="B16" t="s">
        <v>543</v>
      </c>
      <c r="C16" t="s">
        <v>606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V69"/>
  <sheetViews>
    <sheetView zoomScaleNormal="100" workbookViewId="0">
      <selection activeCell="H9" sqref="H9"/>
    </sheetView>
  </sheetViews>
  <sheetFormatPr defaultRowHeight="15" x14ac:dyDescent="0.25"/>
  <cols>
    <col min="1" max="1" width="26.28515625" style="53" bestFit="1" customWidth="1"/>
    <col min="2" max="2" width="50.7109375" style="49" customWidth="1"/>
    <col min="3" max="4" width="8.7109375" style="53" customWidth="1"/>
    <col min="5" max="5" width="50.7109375" style="49" customWidth="1"/>
    <col min="6" max="7" width="8.7109375" style="55" customWidth="1"/>
    <col min="8" max="9" width="30.7109375" style="49" customWidth="1"/>
    <col min="10" max="16384" width="9.140625" style="53"/>
  </cols>
  <sheetData>
    <row r="1" spans="1:22" s="36" customFormat="1" ht="25.5" x14ac:dyDescent="0.25">
      <c r="A1" s="34" t="str">
        <f ca="1">MID(CELL("filename",A1),FIND("]",CELL("filename",A1))+1,255)</f>
        <v>1. Dealers</v>
      </c>
      <c r="B1" s="35"/>
      <c r="E1" s="35"/>
      <c r="F1" s="37"/>
      <c r="G1" s="37"/>
      <c r="H1" s="77"/>
      <c r="I1" s="77"/>
      <c r="J1" s="38"/>
      <c r="M1" s="39" t="s">
        <v>18</v>
      </c>
      <c r="N1" s="38">
        <f ca="1">INDEX('0. Overview'!L:L,MATCH(A1,'0. Overview'!$O:$O,0))</f>
        <v>6.25E-2</v>
      </c>
      <c r="P1" s="39" t="s">
        <v>11</v>
      </c>
      <c r="Q1" s="38">
        <f ca="1">INDEX('0. Overview'!H:H,MATCH($A$1,'0. Overview'!$O:$O,0))</f>
        <v>0.38541666666666669</v>
      </c>
      <c r="R1" s="39" t="s">
        <v>12</v>
      </c>
      <c r="S1" s="38">
        <f ca="1">INDEX('0. Overview'!I:I,MATCH($A$1,'0. Overview'!$O:$O,0))</f>
        <v>0.44791666666666669</v>
      </c>
      <c r="U1" s="39" t="s">
        <v>359</v>
      </c>
      <c r="V1" s="40">
        <f>COUNTA(B6:B69)</f>
        <v>64</v>
      </c>
    </row>
    <row r="2" spans="1:22" s="36" customFormat="1" ht="25.5" x14ac:dyDescent="0.25">
      <c r="A2" s="79" t="str">
        <f ca="1">_xlfn.CONCAT(M1," ",TEXT(N1,"hh:mm")," ",P1," ",TEXT(Q1,"hh:mm")," ",R1," ",TEXT(S1,"hh:mm")," ",U1," ",V1)</f>
        <v>Target Runtime 01:30 Start 09:15 Stop 10:45 Use Cases 64</v>
      </c>
      <c r="B2" s="35"/>
      <c r="E2" s="35"/>
      <c r="F2" s="37"/>
      <c r="G2" s="37"/>
      <c r="H2" s="77"/>
      <c r="I2" s="56" t="s">
        <v>473</v>
      </c>
      <c r="J2" s="38">
        <f>SUM(J4:J69)</f>
        <v>7.3263888888888865E-2</v>
      </c>
      <c r="M2" s="39"/>
      <c r="N2" s="38"/>
      <c r="P2" s="39"/>
      <c r="Q2" s="38"/>
      <c r="R2" s="39"/>
      <c r="S2" s="38"/>
      <c r="U2" s="39"/>
      <c r="V2" s="40"/>
    </row>
    <row r="3" spans="1:22" s="40" customFormat="1" ht="30" customHeight="1" x14ac:dyDescent="0.25">
      <c r="A3" s="40" t="s">
        <v>124</v>
      </c>
      <c r="B3" s="43" t="s">
        <v>25</v>
      </c>
      <c r="C3" s="40" t="s">
        <v>150</v>
      </c>
      <c r="D3" s="44" t="s">
        <v>151</v>
      </c>
      <c r="E3" s="43" t="s">
        <v>152</v>
      </c>
      <c r="F3" s="43" t="s">
        <v>365</v>
      </c>
      <c r="G3" s="43" t="s">
        <v>509</v>
      </c>
      <c r="H3" s="78" t="s">
        <v>363</v>
      </c>
      <c r="I3" s="78" t="s">
        <v>399</v>
      </c>
      <c r="J3" s="40" t="s">
        <v>364</v>
      </c>
    </row>
    <row r="4" spans="1:22" s="48" customFormat="1" x14ac:dyDescent="0.25">
      <c r="A4" s="45" t="s">
        <v>1</v>
      </c>
      <c r="B4" s="45" t="s">
        <v>451</v>
      </c>
      <c r="C4" s="46"/>
      <c r="D4" s="46"/>
      <c r="E4" s="45"/>
      <c r="F4" s="100" t="s">
        <v>367</v>
      </c>
      <c r="G4" s="45"/>
      <c r="H4" s="75" t="s">
        <v>443</v>
      </c>
      <c r="I4" s="75"/>
      <c r="J4" s="47">
        <v>6.9444444444444441E-3</v>
      </c>
      <c r="K4" s="45"/>
      <c r="L4" s="45"/>
    </row>
    <row r="5" spans="1:22" s="48" customFormat="1" x14ac:dyDescent="0.25">
      <c r="A5" s="45" t="s">
        <v>1</v>
      </c>
      <c r="B5" s="45" t="s">
        <v>442</v>
      </c>
      <c r="C5" s="46"/>
      <c r="D5" s="46"/>
      <c r="E5" s="45"/>
      <c r="F5" s="100" t="s">
        <v>368</v>
      </c>
      <c r="G5" s="45"/>
      <c r="H5" s="75" t="s">
        <v>452</v>
      </c>
      <c r="I5" s="75"/>
      <c r="J5" s="47">
        <v>3.472222222222222E-3</v>
      </c>
      <c r="K5" s="45"/>
      <c r="L5" s="45"/>
    </row>
    <row r="6" spans="1:22" ht="60" x14ac:dyDescent="0.25">
      <c r="A6" s="45" t="s">
        <v>26</v>
      </c>
      <c r="B6" s="49" t="s">
        <v>123</v>
      </c>
      <c r="C6" s="50" t="s">
        <v>27</v>
      </c>
      <c r="D6" s="51" t="s">
        <v>28</v>
      </c>
      <c r="E6" s="49" t="s">
        <v>30</v>
      </c>
      <c r="F6" s="52" t="s">
        <v>368</v>
      </c>
      <c r="G6" s="52"/>
      <c r="H6" s="76" t="s">
        <v>444</v>
      </c>
      <c r="I6" s="101" t="s">
        <v>29</v>
      </c>
      <c r="J6" s="47">
        <v>3.472222222222222E-3</v>
      </c>
    </row>
    <row r="7" spans="1:22" ht="60" x14ac:dyDescent="0.25">
      <c r="A7" s="45" t="s">
        <v>26</v>
      </c>
      <c r="B7" s="49" t="s">
        <v>31</v>
      </c>
      <c r="C7" s="50" t="s">
        <v>27</v>
      </c>
      <c r="D7" s="51" t="s">
        <v>28</v>
      </c>
      <c r="E7" s="49" t="s">
        <v>32</v>
      </c>
      <c r="F7" s="52" t="s">
        <v>368</v>
      </c>
      <c r="G7" s="52"/>
      <c r="H7" s="76" t="s">
        <v>445</v>
      </c>
      <c r="I7" s="101"/>
      <c r="J7" s="47">
        <v>2.0833333333333333E-3</v>
      </c>
    </row>
    <row r="8" spans="1:22" ht="45" x14ac:dyDescent="0.25">
      <c r="A8" s="45" t="s">
        <v>26</v>
      </c>
      <c r="B8" s="49" t="s">
        <v>33</v>
      </c>
      <c r="C8" s="50" t="s">
        <v>27</v>
      </c>
      <c r="D8" s="51" t="s">
        <v>28</v>
      </c>
      <c r="E8" s="49" t="s">
        <v>34</v>
      </c>
      <c r="F8" s="52" t="s">
        <v>368</v>
      </c>
      <c r="G8" s="52"/>
      <c r="H8" s="76" t="s">
        <v>445</v>
      </c>
      <c r="I8" s="76"/>
      <c r="J8" s="47">
        <v>1.736111111111111E-3</v>
      </c>
    </row>
    <row r="9" spans="1:22" ht="75" x14ac:dyDescent="0.25">
      <c r="A9" s="45" t="s">
        <v>26</v>
      </c>
      <c r="B9" s="49" t="s">
        <v>35</v>
      </c>
      <c r="C9" s="51" t="s">
        <v>36</v>
      </c>
      <c r="D9" s="51" t="s">
        <v>28</v>
      </c>
      <c r="E9" s="49" t="s">
        <v>37</v>
      </c>
      <c r="F9" s="52" t="s">
        <v>368</v>
      </c>
      <c r="G9" s="52"/>
      <c r="H9" s="76" t="s">
        <v>446</v>
      </c>
      <c r="I9" s="76"/>
      <c r="J9" s="47">
        <v>1.736111111111111E-3</v>
      </c>
    </row>
    <row r="10" spans="1:22" ht="75" x14ac:dyDescent="0.25">
      <c r="A10" s="45" t="s">
        <v>26</v>
      </c>
      <c r="B10" s="49" t="s">
        <v>38</v>
      </c>
      <c r="C10" s="50" t="s">
        <v>27</v>
      </c>
      <c r="D10" s="51" t="s">
        <v>28</v>
      </c>
      <c r="E10" s="49" t="s">
        <v>39</v>
      </c>
      <c r="F10" s="52" t="s">
        <v>368</v>
      </c>
      <c r="G10" s="52"/>
      <c r="H10" s="76" t="s">
        <v>445</v>
      </c>
      <c r="I10" s="76"/>
      <c r="J10" s="47"/>
    </row>
    <row r="11" spans="1:22" ht="60" x14ac:dyDescent="0.25">
      <c r="A11" s="45" t="s">
        <v>26</v>
      </c>
      <c r="B11" s="49" t="s">
        <v>40</v>
      </c>
      <c r="C11" s="50" t="s">
        <v>27</v>
      </c>
      <c r="D11" s="51" t="s">
        <v>28</v>
      </c>
      <c r="E11" s="49" t="s">
        <v>41</v>
      </c>
      <c r="F11" s="52" t="s">
        <v>368</v>
      </c>
      <c r="G11" s="52"/>
      <c r="H11" s="76" t="s">
        <v>447</v>
      </c>
      <c r="I11" s="76"/>
      <c r="J11" s="47">
        <v>2.7777777777777779E-3</v>
      </c>
    </row>
    <row r="12" spans="1:22" ht="45" x14ac:dyDescent="0.25">
      <c r="A12" s="45" t="s">
        <v>26</v>
      </c>
      <c r="B12" s="49" t="s">
        <v>42</v>
      </c>
      <c r="C12" s="50" t="s">
        <v>27</v>
      </c>
      <c r="D12" s="51" t="s">
        <v>28</v>
      </c>
      <c r="E12" s="49" t="s">
        <v>43</v>
      </c>
      <c r="F12" s="52" t="s">
        <v>366</v>
      </c>
      <c r="G12" s="52"/>
      <c r="H12" s="76" t="s">
        <v>381</v>
      </c>
      <c r="I12" s="76"/>
      <c r="J12" s="47">
        <v>1.736111111111111E-3</v>
      </c>
    </row>
    <row r="13" spans="1:22" ht="45" x14ac:dyDescent="0.25">
      <c r="A13" s="45" t="s">
        <v>26</v>
      </c>
      <c r="B13" s="49" t="s">
        <v>44</v>
      </c>
      <c r="C13" s="50" t="s">
        <v>27</v>
      </c>
      <c r="D13" s="51" t="s">
        <v>28</v>
      </c>
      <c r="E13" s="49" t="s">
        <v>45</v>
      </c>
      <c r="F13" s="52" t="s">
        <v>366</v>
      </c>
      <c r="G13" s="52"/>
      <c r="H13" s="76" t="s">
        <v>382</v>
      </c>
      <c r="I13" s="76" t="s">
        <v>448</v>
      </c>
      <c r="J13" s="47">
        <v>2.0833333333333333E-3</v>
      </c>
    </row>
    <row r="14" spans="1:22" ht="45" x14ac:dyDescent="0.25">
      <c r="A14" s="45" t="s">
        <v>26</v>
      </c>
      <c r="B14" s="49" t="s">
        <v>46</v>
      </c>
      <c r="C14" s="50" t="s">
        <v>27</v>
      </c>
      <c r="D14" s="51" t="s">
        <v>28</v>
      </c>
      <c r="E14" s="49" t="s">
        <v>47</v>
      </c>
      <c r="F14" s="52" t="s">
        <v>366</v>
      </c>
      <c r="G14" s="52"/>
      <c r="H14" s="76" t="s">
        <v>496</v>
      </c>
      <c r="I14" s="76" t="s">
        <v>449</v>
      </c>
      <c r="J14" s="47">
        <v>1.736111111111111E-3</v>
      </c>
    </row>
    <row r="15" spans="1:22" ht="45" x14ac:dyDescent="0.25">
      <c r="A15" s="45" t="s">
        <v>26</v>
      </c>
      <c r="B15" s="49" t="s">
        <v>48</v>
      </c>
      <c r="C15" s="50" t="s">
        <v>27</v>
      </c>
      <c r="D15" s="51" t="s">
        <v>28</v>
      </c>
      <c r="E15" s="49" t="s">
        <v>49</v>
      </c>
      <c r="F15" s="52" t="s">
        <v>366</v>
      </c>
      <c r="G15" s="52"/>
      <c r="H15" s="76" t="s">
        <v>383</v>
      </c>
      <c r="I15" s="76"/>
      <c r="J15" s="47"/>
    </row>
    <row r="16" spans="1:22" ht="60" x14ac:dyDescent="0.25">
      <c r="A16" s="45" t="s">
        <v>26</v>
      </c>
      <c r="B16" s="49" t="s">
        <v>50</v>
      </c>
      <c r="C16" s="50" t="s">
        <v>27</v>
      </c>
      <c r="D16" s="51" t="s">
        <v>28</v>
      </c>
      <c r="E16" s="49" t="s">
        <v>51</v>
      </c>
      <c r="F16" s="52" t="s">
        <v>368</v>
      </c>
      <c r="G16" s="52"/>
      <c r="H16" s="76" t="s">
        <v>384</v>
      </c>
      <c r="I16" s="76"/>
      <c r="J16" s="47">
        <v>2.0833333333333333E-3</v>
      </c>
    </row>
    <row r="17" spans="1:10" ht="60" x14ac:dyDescent="0.25">
      <c r="A17" s="45" t="s">
        <v>26</v>
      </c>
      <c r="B17" s="49" t="s">
        <v>52</v>
      </c>
      <c r="C17" s="50" t="s">
        <v>27</v>
      </c>
      <c r="D17" s="51" t="s">
        <v>28</v>
      </c>
      <c r="E17" s="49" t="s">
        <v>53</v>
      </c>
      <c r="F17" s="52" t="s">
        <v>368</v>
      </c>
      <c r="G17" s="52"/>
      <c r="H17" s="76" t="s">
        <v>480</v>
      </c>
      <c r="I17" s="76"/>
      <c r="J17" s="47">
        <v>1.736111111111111E-3</v>
      </c>
    </row>
    <row r="18" spans="1:10" ht="45" x14ac:dyDescent="0.25">
      <c r="A18" s="45" t="s">
        <v>26</v>
      </c>
      <c r="B18" s="49" t="s">
        <v>54</v>
      </c>
      <c r="C18" s="50" t="s">
        <v>27</v>
      </c>
      <c r="D18" s="51" t="s">
        <v>28</v>
      </c>
      <c r="E18" s="49" t="s">
        <v>55</v>
      </c>
      <c r="F18" s="52" t="s">
        <v>368</v>
      </c>
      <c r="G18" s="52"/>
      <c r="H18" s="76" t="s">
        <v>481</v>
      </c>
      <c r="I18" s="76"/>
      <c r="J18" s="47">
        <v>1.736111111111111E-3</v>
      </c>
    </row>
    <row r="19" spans="1:10" ht="45" x14ac:dyDescent="0.25">
      <c r="A19" s="45" t="s">
        <v>26</v>
      </c>
      <c r="B19" s="49" t="s">
        <v>56</v>
      </c>
      <c r="C19" s="50" t="s">
        <v>27</v>
      </c>
      <c r="D19" s="51" t="s">
        <v>28</v>
      </c>
      <c r="E19" s="49" t="s">
        <v>57</v>
      </c>
      <c r="F19" s="52" t="s">
        <v>368</v>
      </c>
      <c r="G19" s="52"/>
      <c r="H19" s="76" t="s">
        <v>482</v>
      </c>
      <c r="I19" s="76"/>
      <c r="J19" s="47">
        <v>1.736111111111111E-3</v>
      </c>
    </row>
    <row r="20" spans="1:10" ht="75" x14ac:dyDescent="0.25">
      <c r="A20" s="45" t="s">
        <v>26</v>
      </c>
      <c r="B20" s="49" t="s">
        <v>58</v>
      </c>
      <c r="C20" s="50" t="s">
        <v>27</v>
      </c>
      <c r="D20" s="51" t="s">
        <v>28</v>
      </c>
      <c r="E20" s="49" t="s">
        <v>59</v>
      </c>
      <c r="F20" s="52" t="s">
        <v>368</v>
      </c>
      <c r="G20" s="52"/>
      <c r="H20" s="76" t="s">
        <v>483</v>
      </c>
      <c r="I20" s="76"/>
      <c r="J20" s="47">
        <v>1.736111111111111E-3</v>
      </c>
    </row>
    <row r="21" spans="1:10" ht="60" x14ac:dyDescent="0.25">
      <c r="A21" s="45" t="s">
        <v>26</v>
      </c>
      <c r="B21" s="49" t="s">
        <v>60</v>
      </c>
      <c r="C21" s="50" t="s">
        <v>27</v>
      </c>
      <c r="D21" s="51" t="s">
        <v>28</v>
      </c>
      <c r="E21" s="49" t="s">
        <v>61</v>
      </c>
      <c r="F21" s="52" t="s">
        <v>368</v>
      </c>
      <c r="G21" s="52"/>
      <c r="H21" s="76" t="s">
        <v>384</v>
      </c>
      <c r="I21" s="76"/>
      <c r="J21" s="47"/>
    </row>
    <row r="22" spans="1:10" ht="210" x14ac:dyDescent="0.25">
      <c r="A22" s="45" t="s">
        <v>26</v>
      </c>
      <c r="B22" s="49" t="s">
        <v>62</v>
      </c>
      <c r="C22" s="51" t="s">
        <v>36</v>
      </c>
      <c r="D22" s="51" t="s">
        <v>28</v>
      </c>
      <c r="E22" s="49" t="s">
        <v>63</v>
      </c>
      <c r="F22" s="52" t="s">
        <v>368</v>
      </c>
      <c r="G22" s="52"/>
      <c r="H22" s="76" t="s">
        <v>385</v>
      </c>
      <c r="I22" s="76"/>
      <c r="J22" s="47">
        <v>3.472222222222222E-3</v>
      </c>
    </row>
    <row r="23" spans="1:10" ht="60" x14ac:dyDescent="0.25">
      <c r="A23" s="45" t="s">
        <v>26</v>
      </c>
      <c r="B23" s="49" t="s">
        <v>64</v>
      </c>
      <c r="C23" s="50" t="s">
        <v>27</v>
      </c>
      <c r="D23" s="51" t="s">
        <v>28</v>
      </c>
      <c r="E23" s="49" t="s">
        <v>65</v>
      </c>
      <c r="F23" s="52" t="s">
        <v>368</v>
      </c>
      <c r="G23" s="52"/>
      <c r="H23" s="76" t="s">
        <v>484</v>
      </c>
      <c r="I23" s="76"/>
      <c r="J23" s="47">
        <v>1.736111111111111E-3</v>
      </c>
    </row>
    <row r="24" spans="1:10" ht="105" x14ac:dyDescent="0.25">
      <c r="A24" s="45" t="s">
        <v>26</v>
      </c>
      <c r="B24" s="49" t="s">
        <v>66</v>
      </c>
      <c r="D24" s="51" t="s">
        <v>28</v>
      </c>
      <c r="E24" s="49" t="s">
        <v>67</v>
      </c>
      <c r="F24" s="52" t="s">
        <v>367</v>
      </c>
      <c r="G24" s="52"/>
      <c r="H24" s="76" t="s">
        <v>386</v>
      </c>
      <c r="I24" s="76"/>
      <c r="J24" s="47"/>
    </row>
    <row r="25" spans="1:10" ht="60" x14ac:dyDescent="0.25">
      <c r="A25" s="45" t="s">
        <v>26</v>
      </c>
      <c r="B25" s="49" t="s">
        <v>68</v>
      </c>
      <c r="C25" s="51" t="s">
        <v>36</v>
      </c>
      <c r="D25" s="51" t="s">
        <v>28</v>
      </c>
      <c r="E25" s="49" t="s">
        <v>69</v>
      </c>
      <c r="F25" s="52" t="s">
        <v>367</v>
      </c>
      <c r="G25" s="52"/>
      <c r="H25" s="76" t="s">
        <v>386</v>
      </c>
      <c r="I25" s="76"/>
      <c r="J25" s="47"/>
    </row>
    <row r="26" spans="1:10" ht="45" x14ac:dyDescent="0.25">
      <c r="A26" s="45" t="s">
        <v>26</v>
      </c>
      <c r="B26" s="49" t="s">
        <v>70</v>
      </c>
      <c r="C26" s="50" t="s">
        <v>27</v>
      </c>
      <c r="D26" s="51" t="s">
        <v>28</v>
      </c>
      <c r="E26" s="49" t="s">
        <v>71</v>
      </c>
      <c r="F26" s="52" t="s">
        <v>368</v>
      </c>
      <c r="G26" s="52"/>
      <c r="H26" s="76" t="s">
        <v>485</v>
      </c>
      <c r="I26" s="76"/>
      <c r="J26" s="47">
        <v>1.736111111111111E-3</v>
      </c>
    </row>
    <row r="27" spans="1:10" ht="60" x14ac:dyDescent="0.25">
      <c r="A27" s="45" t="s">
        <v>26</v>
      </c>
      <c r="B27" s="49" t="s">
        <v>72</v>
      </c>
      <c r="C27" s="51" t="s">
        <v>36</v>
      </c>
      <c r="D27" s="51" t="s">
        <v>28</v>
      </c>
      <c r="E27" s="49" t="s">
        <v>73</v>
      </c>
      <c r="F27" s="52" t="s">
        <v>368</v>
      </c>
      <c r="G27" s="52"/>
      <c r="H27" s="76" t="s">
        <v>387</v>
      </c>
      <c r="I27" s="76"/>
      <c r="J27" s="47">
        <v>1.736111111111111E-3</v>
      </c>
    </row>
    <row r="28" spans="1:10" ht="45" x14ac:dyDescent="0.25">
      <c r="A28" s="45" t="s">
        <v>26</v>
      </c>
      <c r="B28" s="49" t="s">
        <v>74</v>
      </c>
      <c r="C28" s="51" t="s">
        <v>36</v>
      </c>
      <c r="D28" s="51" t="s">
        <v>28</v>
      </c>
      <c r="E28" s="49" t="s">
        <v>75</v>
      </c>
      <c r="F28" s="52" t="s">
        <v>368</v>
      </c>
      <c r="G28" s="52"/>
      <c r="H28" s="76" t="s">
        <v>388</v>
      </c>
      <c r="I28" s="76"/>
      <c r="J28" s="47"/>
    </row>
    <row r="29" spans="1:10" ht="60" x14ac:dyDescent="0.25">
      <c r="A29" s="45" t="s">
        <v>26</v>
      </c>
      <c r="B29" s="49" t="s">
        <v>76</v>
      </c>
      <c r="C29" s="50" t="s">
        <v>27</v>
      </c>
      <c r="D29" s="51" t="s">
        <v>28</v>
      </c>
      <c r="E29" s="49" t="s">
        <v>77</v>
      </c>
      <c r="F29" s="52" t="s">
        <v>368</v>
      </c>
      <c r="G29" s="52"/>
      <c r="H29" s="76" t="s">
        <v>487</v>
      </c>
      <c r="I29" s="76"/>
      <c r="J29" s="47">
        <v>1.736111111111111E-3</v>
      </c>
    </row>
    <row r="30" spans="1:10" ht="45" x14ac:dyDescent="0.25">
      <c r="A30" s="45" t="s">
        <v>26</v>
      </c>
      <c r="B30" s="49" t="s">
        <v>78</v>
      </c>
      <c r="C30" s="50" t="s">
        <v>27</v>
      </c>
      <c r="D30" s="51" t="s">
        <v>28</v>
      </c>
      <c r="E30" s="49" t="s">
        <v>79</v>
      </c>
      <c r="F30" s="52" t="s">
        <v>368</v>
      </c>
      <c r="G30" s="52"/>
      <c r="H30" s="76" t="s">
        <v>486</v>
      </c>
      <c r="I30" s="76" t="s">
        <v>450</v>
      </c>
      <c r="J30" s="47"/>
    </row>
    <row r="31" spans="1:10" ht="45" x14ac:dyDescent="0.25">
      <c r="A31" s="45" t="s">
        <v>26</v>
      </c>
      <c r="B31" s="49" t="s">
        <v>80</v>
      </c>
      <c r="C31" s="50" t="s">
        <v>27</v>
      </c>
      <c r="D31" s="51" t="s">
        <v>28</v>
      </c>
      <c r="E31" s="49" t="s">
        <v>79</v>
      </c>
      <c r="F31" s="52" t="s">
        <v>368</v>
      </c>
      <c r="G31" s="52"/>
      <c r="H31" s="76" t="s">
        <v>486</v>
      </c>
      <c r="I31" s="76"/>
      <c r="J31" s="47"/>
    </row>
    <row r="32" spans="1:10" ht="45" x14ac:dyDescent="0.25">
      <c r="A32" s="45" t="s">
        <v>26</v>
      </c>
      <c r="B32" s="49" t="s">
        <v>81</v>
      </c>
      <c r="C32" s="50" t="s">
        <v>27</v>
      </c>
      <c r="D32" s="51" t="s">
        <v>28</v>
      </c>
      <c r="E32" s="49" t="s">
        <v>82</v>
      </c>
      <c r="F32" s="52" t="s">
        <v>368</v>
      </c>
      <c r="G32" s="52"/>
      <c r="H32" s="76" t="s">
        <v>488</v>
      </c>
      <c r="I32" s="76"/>
      <c r="J32" s="47"/>
    </row>
    <row r="33" spans="1:10" ht="30" x14ac:dyDescent="0.25">
      <c r="A33" s="45" t="s">
        <v>26</v>
      </c>
      <c r="B33" s="49" t="s">
        <v>83</v>
      </c>
      <c r="C33" s="50" t="s">
        <v>27</v>
      </c>
      <c r="D33" s="51" t="s">
        <v>28</v>
      </c>
      <c r="E33" s="49" t="s">
        <v>84</v>
      </c>
      <c r="F33" s="52" t="s">
        <v>368</v>
      </c>
      <c r="G33" s="52"/>
      <c r="H33" s="76" t="s">
        <v>478</v>
      </c>
      <c r="I33" s="76"/>
      <c r="J33" s="47"/>
    </row>
    <row r="34" spans="1:10" ht="45" x14ac:dyDescent="0.25">
      <c r="A34" s="45" t="s">
        <v>26</v>
      </c>
      <c r="B34" s="49" t="s">
        <v>85</v>
      </c>
      <c r="C34" s="54" t="s">
        <v>86</v>
      </c>
      <c r="D34" s="51" t="s">
        <v>28</v>
      </c>
      <c r="E34" s="49" t="s">
        <v>87</v>
      </c>
      <c r="F34" s="52" t="s">
        <v>368</v>
      </c>
      <c r="G34" s="52"/>
      <c r="H34" s="76" t="s">
        <v>390</v>
      </c>
      <c r="I34" s="76"/>
      <c r="J34" s="47"/>
    </row>
    <row r="35" spans="1:10" ht="75" x14ac:dyDescent="0.25">
      <c r="A35" s="45" t="s">
        <v>26</v>
      </c>
      <c r="B35" s="49" t="s">
        <v>88</v>
      </c>
      <c r="C35" s="54" t="s">
        <v>86</v>
      </c>
      <c r="D35" s="51" t="s">
        <v>28</v>
      </c>
      <c r="E35" s="49" t="s">
        <v>89</v>
      </c>
      <c r="F35" s="52" t="s">
        <v>368</v>
      </c>
      <c r="G35" s="52"/>
      <c r="H35" s="76" t="s">
        <v>391</v>
      </c>
      <c r="I35" s="76"/>
      <c r="J35" s="47"/>
    </row>
    <row r="36" spans="1:10" ht="45" x14ac:dyDescent="0.25">
      <c r="A36" s="45" t="s">
        <v>26</v>
      </c>
      <c r="B36" s="49" t="s">
        <v>90</v>
      </c>
      <c r="C36" s="51" t="s">
        <v>36</v>
      </c>
      <c r="D36" s="51" t="s">
        <v>28</v>
      </c>
      <c r="E36" s="49" t="s">
        <v>91</v>
      </c>
      <c r="F36" s="52" t="s">
        <v>368</v>
      </c>
      <c r="G36" s="52"/>
      <c r="H36" s="76" t="s">
        <v>391</v>
      </c>
      <c r="I36" s="76"/>
      <c r="J36" s="47"/>
    </row>
    <row r="37" spans="1:10" ht="60" x14ac:dyDescent="0.25">
      <c r="A37" s="45" t="s">
        <v>26</v>
      </c>
      <c r="B37" s="49" t="s">
        <v>92</v>
      </c>
      <c r="C37" s="51" t="s">
        <v>36</v>
      </c>
      <c r="D37" s="50" t="s">
        <v>93</v>
      </c>
      <c r="E37" s="49" t="s">
        <v>94</v>
      </c>
      <c r="F37" s="52" t="s">
        <v>367</v>
      </c>
      <c r="G37" s="52"/>
      <c r="H37" s="76" t="s">
        <v>392</v>
      </c>
      <c r="I37" s="76"/>
      <c r="J37" s="47"/>
    </row>
    <row r="38" spans="1:10" ht="90" x14ac:dyDescent="0.25">
      <c r="A38" s="45" t="s">
        <v>26</v>
      </c>
      <c r="B38" s="49" t="s">
        <v>95</v>
      </c>
      <c r="C38" s="50" t="s">
        <v>27</v>
      </c>
      <c r="D38" s="51" t="s">
        <v>28</v>
      </c>
      <c r="E38" s="49" t="s">
        <v>96</v>
      </c>
      <c r="F38" s="52" t="s">
        <v>367</v>
      </c>
      <c r="G38" s="52"/>
      <c r="H38" s="76" t="s">
        <v>393</v>
      </c>
      <c r="I38" s="76"/>
      <c r="J38" s="47"/>
    </row>
    <row r="39" spans="1:10" ht="45" x14ac:dyDescent="0.25">
      <c r="A39" s="45" t="s">
        <v>26</v>
      </c>
      <c r="B39" s="49" t="s">
        <v>97</v>
      </c>
      <c r="C39" s="50" t="s">
        <v>27</v>
      </c>
      <c r="D39" s="51" t="s">
        <v>28</v>
      </c>
      <c r="E39" s="49" t="s">
        <v>98</v>
      </c>
      <c r="F39" s="52" t="s">
        <v>368</v>
      </c>
      <c r="G39" s="52"/>
      <c r="H39" s="76" t="s">
        <v>385</v>
      </c>
      <c r="I39" s="76"/>
      <c r="J39" s="47">
        <v>1.736111111111111E-3</v>
      </c>
    </row>
    <row r="40" spans="1:10" ht="60" x14ac:dyDescent="0.25">
      <c r="A40" s="45" t="s">
        <v>26</v>
      </c>
      <c r="B40" s="49" t="s">
        <v>99</v>
      </c>
      <c r="C40" s="50" t="s">
        <v>27</v>
      </c>
      <c r="D40" s="51" t="s">
        <v>28</v>
      </c>
      <c r="E40" s="49" t="s">
        <v>100</v>
      </c>
      <c r="F40" s="52" t="s">
        <v>366</v>
      </c>
      <c r="G40" s="52"/>
      <c r="H40" s="76" t="s">
        <v>489</v>
      </c>
      <c r="I40" s="76"/>
      <c r="J40" s="47">
        <v>1.736111111111111E-3</v>
      </c>
    </row>
    <row r="41" spans="1:10" ht="45" x14ac:dyDescent="0.25">
      <c r="A41" s="45" t="s">
        <v>26</v>
      </c>
      <c r="B41" s="49" t="s">
        <v>101</v>
      </c>
      <c r="C41" s="54" t="s">
        <v>86</v>
      </c>
      <c r="D41" s="51" t="s">
        <v>28</v>
      </c>
      <c r="E41" s="49" t="s">
        <v>102</v>
      </c>
      <c r="F41" s="52" t="s">
        <v>368</v>
      </c>
      <c r="G41" s="52"/>
      <c r="H41" s="76" t="s">
        <v>385</v>
      </c>
      <c r="I41" s="76"/>
      <c r="J41" s="47"/>
    </row>
    <row r="42" spans="1:10" ht="45" x14ac:dyDescent="0.25">
      <c r="A42" s="45" t="s">
        <v>26</v>
      </c>
      <c r="B42" s="49" t="s">
        <v>103</v>
      </c>
      <c r="C42" s="50" t="s">
        <v>27</v>
      </c>
      <c r="D42" s="51" t="s">
        <v>28</v>
      </c>
      <c r="E42" s="49" t="s">
        <v>104</v>
      </c>
      <c r="F42" s="52"/>
      <c r="G42" s="52"/>
      <c r="H42" s="76" t="s">
        <v>396</v>
      </c>
      <c r="I42" s="76" t="s">
        <v>490</v>
      </c>
      <c r="J42" s="47"/>
    </row>
    <row r="43" spans="1:10" ht="45" x14ac:dyDescent="0.25">
      <c r="A43" s="45" t="s">
        <v>26</v>
      </c>
      <c r="B43" s="49" t="s">
        <v>105</v>
      </c>
      <c r="C43" s="50" t="s">
        <v>27</v>
      </c>
      <c r="D43" s="51" t="s">
        <v>28</v>
      </c>
      <c r="E43" s="49" t="s">
        <v>106</v>
      </c>
      <c r="F43" s="52" t="s">
        <v>368</v>
      </c>
      <c r="G43" s="52"/>
      <c r="H43" s="76" t="s">
        <v>395</v>
      </c>
      <c r="I43" s="76"/>
      <c r="J43" s="47"/>
    </row>
    <row r="44" spans="1:10" ht="45" x14ac:dyDescent="0.25">
      <c r="A44" s="45" t="s">
        <v>26</v>
      </c>
      <c r="B44" s="49" t="s">
        <v>107</v>
      </c>
      <c r="C44" s="50" t="s">
        <v>27</v>
      </c>
      <c r="D44" s="51" t="s">
        <v>28</v>
      </c>
      <c r="E44" s="49" t="s">
        <v>106</v>
      </c>
      <c r="F44" s="52" t="s">
        <v>368</v>
      </c>
      <c r="G44" s="52"/>
      <c r="H44" s="76" t="s">
        <v>394</v>
      </c>
      <c r="I44" s="76"/>
      <c r="J44" s="47"/>
    </row>
    <row r="45" spans="1:10" ht="90" x14ac:dyDescent="0.25">
      <c r="A45" s="45" t="s">
        <v>26</v>
      </c>
      <c r="B45" s="49" t="s">
        <v>108</v>
      </c>
      <c r="C45" s="51" t="s">
        <v>36</v>
      </c>
      <c r="D45" s="50" t="s">
        <v>109</v>
      </c>
      <c r="E45" s="49" t="s">
        <v>110</v>
      </c>
      <c r="F45" s="52" t="s">
        <v>367</v>
      </c>
      <c r="G45" s="52"/>
      <c r="H45" s="76" t="s">
        <v>386</v>
      </c>
      <c r="I45" s="76"/>
      <c r="J45" s="47"/>
    </row>
    <row r="46" spans="1:10" ht="30" x14ac:dyDescent="0.25">
      <c r="A46" s="45" t="s">
        <v>111</v>
      </c>
      <c r="B46" s="49" t="s">
        <v>112</v>
      </c>
      <c r="C46" s="50" t="s">
        <v>27</v>
      </c>
      <c r="D46" s="51" t="s">
        <v>28</v>
      </c>
      <c r="E46" s="49" t="s">
        <v>113</v>
      </c>
      <c r="F46" s="52" t="s">
        <v>368</v>
      </c>
      <c r="G46" s="52"/>
      <c r="H46" s="76" t="s">
        <v>396</v>
      </c>
      <c r="I46" s="76"/>
      <c r="J46" s="47">
        <v>3.472222222222222E-3</v>
      </c>
    </row>
    <row r="47" spans="1:10" ht="30" x14ac:dyDescent="0.25">
      <c r="A47" s="45" t="s">
        <v>111</v>
      </c>
      <c r="B47" s="49" t="s">
        <v>114</v>
      </c>
      <c r="C47" s="50" t="s">
        <v>27</v>
      </c>
      <c r="D47" s="51" t="s">
        <v>28</v>
      </c>
      <c r="E47" s="49" t="s">
        <v>113</v>
      </c>
      <c r="F47" s="52" t="s">
        <v>368</v>
      </c>
      <c r="G47" s="52"/>
      <c r="H47" s="76" t="s">
        <v>396</v>
      </c>
      <c r="I47" s="76"/>
      <c r="J47" s="47"/>
    </row>
    <row r="48" spans="1:10" ht="30" x14ac:dyDescent="0.25">
      <c r="A48" s="45" t="s">
        <v>111</v>
      </c>
      <c r="B48" s="49" t="s">
        <v>115</v>
      </c>
      <c r="C48" s="50" t="s">
        <v>27</v>
      </c>
      <c r="D48" s="51" t="s">
        <v>28</v>
      </c>
      <c r="E48" s="49" t="s">
        <v>116</v>
      </c>
      <c r="F48" s="52" t="s">
        <v>368</v>
      </c>
      <c r="G48" s="52"/>
      <c r="H48" s="76" t="s">
        <v>396</v>
      </c>
      <c r="I48" s="76"/>
      <c r="J48" s="47"/>
    </row>
    <row r="49" spans="1:10" ht="45" x14ac:dyDescent="0.25">
      <c r="A49" s="45" t="s">
        <v>111</v>
      </c>
      <c r="B49" s="49" t="s">
        <v>117</v>
      </c>
      <c r="C49" s="50" t="s">
        <v>27</v>
      </c>
      <c r="D49" s="51" t="s">
        <v>28</v>
      </c>
      <c r="E49" s="49" t="s">
        <v>118</v>
      </c>
      <c r="F49" s="52" t="s">
        <v>368</v>
      </c>
      <c r="G49" s="52"/>
      <c r="H49" s="76" t="s">
        <v>396</v>
      </c>
      <c r="I49" s="76"/>
      <c r="J49" s="47"/>
    </row>
    <row r="50" spans="1:10" ht="60" x14ac:dyDescent="0.25">
      <c r="A50" s="45" t="s">
        <v>111</v>
      </c>
      <c r="B50" s="49" t="s">
        <v>119</v>
      </c>
      <c r="C50" s="51" t="s">
        <v>36</v>
      </c>
      <c r="D50" s="51" t="s">
        <v>28</v>
      </c>
      <c r="E50" s="49" t="s">
        <v>113</v>
      </c>
      <c r="F50" s="52" t="s">
        <v>368</v>
      </c>
      <c r="G50" s="52"/>
      <c r="H50" s="76" t="s">
        <v>388</v>
      </c>
      <c r="I50" s="76"/>
      <c r="J50" s="47"/>
    </row>
    <row r="51" spans="1:10" ht="45" x14ac:dyDescent="0.25">
      <c r="A51" s="45" t="s">
        <v>111</v>
      </c>
      <c r="B51" s="49" t="s">
        <v>120</v>
      </c>
      <c r="C51" s="50" t="s">
        <v>27</v>
      </c>
      <c r="D51" s="51" t="s">
        <v>28</v>
      </c>
      <c r="E51" s="49" t="s">
        <v>113</v>
      </c>
      <c r="F51" s="52" t="s">
        <v>368</v>
      </c>
      <c r="G51" s="52"/>
      <c r="H51" s="76" t="s">
        <v>384</v>
      </c>
      <c r="I51" s="76"/>
      <c r="J51" s="47">
        <v>1.736111111111111E-3</v>
      </c>
    </row>
    <row r="52" spans="1:10" ht="60" x14ac:dyDescent="0.25">
      <c r="A52" s="45" t="s">
        <v>111</v>
      </c>
      <c r="B52" s="49" t="s">
        <v>121</v>
      </c>
      <c r="C52" s="50" t="s">
        <v>27</v>
      </c>
      <c r="D52" s="51" t="s">
        <v>28</v>
      </c>
      <c r="E52" s="49" t="s">
        <v>113</v>
      </c>
      <c r="F52" s="52" t="s">
        <v>368</v>
      </c>
      <c r="G52" s="52"/>
      <c r="H52" s="76" t="s">
        <v>396</v>
      </c>
      <c r="I52" s="76" t="s">
        <v>479</v>
      </c>
      <c r="J52" s="47"/>
    </row>
    <row r="53" spans="1:10" ht="60" x14ac:dyDescent="0.25">
      <c r="A53" s="45" t="s">
        <v>111</v>
      </c>
      <c r="B53" s="49" t="s">
        <v>122</v>
      </c>
      <c r="C53" s="50" t="s">
        <v>27</v>
      </c>
      <c r="D53" s="51" t="s">
        <v>28</v>
      </c>
      <c r="E53" s="49" t="s">
        <v>113</v>
      </c>
      <c r="F53" s="52" t="s">
        <v>368</v>
      </c>
      <c r="G53" s="52"/>
      <c r="H53" s="76" t="s">
        <v>396</v>
      </c>
      <c r="I53" s="76" t="s">
        <v>479</v>
      </c>
      <c r="J53" s="47"/>
    </row>
    <row r="54" spans="1:10" ht="60" x14ac:dyDescent="0.25">
      <c r="A54" s="45" t="s">
        <v>357</v>
      </c>
      <c r="B54" s="49" t="s">
        <v>125</v>
      </c>
      <c r="C54" s="50" t="s">
        <v>27</v>
      </c>
      <c r="D54" s="51" t="s">
        <v>28</v>
      </c>
      <c r="E54" s="49" t="s">
        <v>126</v>
      </c>
      <c r="F54" s="52" t="s">
        <v>368</v>
      </c>
      <c r="G54" s="52"/>
      <c r="H54" s="76" t="s">
        <v>491</v>
      </c>
      <c r="I54" s="76"/>
      <c r="J54" s="47">
        <v>1.736111111111111E-3</v>
      </c>
    </row>
    <row r="55" spans="1:10" ht="45" x14ac:dyDescent="0.25">
      <c r="A55" s="45" t="s">
        <v>357</v>
      </c>
      <c r="B55" s="49" t="s">
        <v>127</v>
      </c>
      <c r="C55" s="50" t="s">
        <v>27</v>
      </c>
      <c r="D55" s="51" t="s">
        <v>28</v>
      </c>
      <c r="E55" s="49" t="s">
        <v>128</v>
      </c>
      <c r="F55" s="52" t="s">
        <v>368</v>
      </c>
      <c r="G55" s="52"/>
      <c r="H55" s="76" t="s">
        <v>492</v>
      </c>
      <c r="I55" s="76"/>
      <c r="J55" s="47">
        <v>1.736111111111111E-3</v>
      </c>
    </row>
    <row r="56" spans="1:10" ht="30" x14ac:dyDescent="0.25">
      <c r="A56" s="45" t="s">
        <v>357</v>
      </c>
      <c r="B56" s="49" t="s">
        <v>129</v>
      </c>
      <c r="C56" s="50" t="s">
        <v>27</v>
      </c>
      <c r="D56" s="51" t="s">
        <v>28</v>
      </c>
      <c r="E56" s="49" t="s">
        <v>113</v>
      </c>
      <c r="F56" s="52" t="s">
        <v>368</v>
      </c>
      <c r="G56" s="52"/>
      <c r="H56" s="76" t="s">
        <v>493</v>
      </c>
      <c r="I56" s="76"/>
      <c r="J56" s="47"/>
    </row>
    <row r="57" spans="1:10" ht="60" x14ac:dyDescent="0.25">
      <c r="A57" s="45" t="s">
        <v>357</v>
      </c>
      <c r="B57" s="49" t="s">
        <v>130</v>
      </c>
      <c r="C57" s="50" t="s">
        <v>27</v>
      </c>
      <c r="D57" s="51" t="s">
        <v>28</v>
      </c>
      <c r="E57" s="49" t="s">
        <v>131</v>
      </c>
      <c r="F57" s="52" t="s">
        <v>368</v>
      </c>
      <c r="G57" s="52"/>
      <c r="H57" s="76" t="s">
        <v>494</v>
      </c>
      <c r="I57" s="76"/>
      <c r="J57" s="47">
        <v>1.736111111111111E-3</v>
      </c>
    </row>
    <row r="58" spans="1:10" ht="45" x14ac:dyDescent="0.25">
      <c r="A58" s="45" t="s">
        <v>357</v>
      </c>
      <c r="B58" s="49" t="s">
        <v>132</v>
      </c>
      <c r="C58" s="51" t="s">
        <v>36</v>
      </c>
      <c r="D58" s="51" t="s">
        <v>28</v>
      </c>
      <c r="E58" s="49" t="s">
        <v>133</v>
      </c>
      <c r="F58" s="52" t="s">
        <v>367</v>
      </c>
      <c r="G58" s="52"/>
      <c r="H58" s="76" t="s">
        <v>397</v>
      </c>
      <c r="I58" s="76"/>
      <c r="J58" s="47"/>
    </row>
    <row r="59" spans="1:10" ht="75" x14ac:dyDescent="0.25">
      <c r="A59" s="45" t="s">
        <v>357</v>
      </c>
      <c r="B59" s="49" t="s">
        <v>134</v>
      </c>
      <c r="C59" s="50" t="s">
        <v>27</v>
      </c>
      <c r="D59" s="51" t="s">
        <v>28</v>
      </c>
      <c r="E59" s="49" t="s">
        <v>135</v>
      </c>
      <c r="F59" s="52" t="s">
        <v>367</v>
      </c>
      <c r="G59" s="52"/>
      <c r="H59" s="76" t="s">
        <v>398</v>
      </c>
      <c r="I59" s="76"/>
      <c r="J59" s="47"/>
    </row>
    <row r="60" spans="1:10" ht="45" x14ac:dyDescent="0.25">
      <c r="A60" s="45" t="s">
        <v>357</v>
      </c>
      <c r="B60" s="49" t="s">
        <v>136</v>
      </c>
      <c r="C60" s="50" t="s">
        <v>27</v>
      </c>
      <c r="D60" s="51" t="s">
        <v>28</v>
      </c>
      <c r="E60" s="49" t="s">
        <v>137</v>
      </c>
      <c r="F60" s="52" t="s">
        <v>367</v>
      </c>
      <c r="G60" s="52"/>
      <c r="H60" s="76" t="s">
        <v>398</v>
      </c>
      <c r="I60" s="76"/>
      <c r="J60" s="47"/>
    </row>
    <row r="61" spans="1:10" ht="30" x14ac:dyDescent="0.25">
      <c r="A61" s="45" t="s">
        <v>357</v>
      </c>
      <c r="B61" s="49" t="s">
        <v>138</v>
      </c>
      <c r="C61" s="50" t="s">
        <v>27</v>
      </c>
      <c r="D61" s="51" t="s">
        <v>28</v>
      </c>
      <c r="E61" s="49" t="s">
        <v>113</v>
      </c>
      <c r="F61" s="52" t="s">
        <v>368</v>
      </c>
      <c r="G61" s="52"/>
      <c r="H61" s="76" t="s">
        <v>495</v>
      </c>
      <c r="I61" s="76"/>
      <c r="J61" s="47">
        <v>1.736111111111111E-3</v>
      </c>
    </row>
    <row r="62" spans="1:10" ht="60" x14ac:dyDescent="0.25">
      <c r="A62" s="45" t="s">
        <v>357</v>
      </c>
      <c r="B62" s="49" t="s">
        <v>139</v>
      </c>
      <c r="C62" s="51" t="s">
        <v>36</v>
      </c>
      <c r="D62" s="50" t="s">
        <v>140</v>
      </c>
      <c r="E62" s="49" t="s">
        <v>141</v>
      </c>
      <c r="F62" s="52" t="s">
        <v>367</v>
      </c>
      <c r="G62" s="52"/>
      <c r="H62" s="76" t="s">
        <v>398</v>
      </c>
      <c r="I62" s="76"/>
      <c r="J62" s="47"/>
    </row>
    <row r="63" spans="1:10" ht="45" x14ac:dyDescent="0.25">
      <c r="A63" s="45" t="s">
        <v>357</v>
      </c>
      <c r="B63" s="49" t="s">
        <v>142</v>
      </c>
      <c r="C63" s="51" t="s">
        <v>36</v>
      </c>
      <c r="D63" s="51" t="s">
        <v>28</v>
      </c>
      <c r="E63" s="49" t="s">
        <v>113</v>
      </c>
      <c r="F63" s="52" t="s">
        <v>368</v>
      </c>
      <c r="G63" s="52"/>
      <c r="H63" s="76" t="s">
        <v>384</v>
      </c>
      <c r="I63" s="76"/>
      <c r="J63" s="47">
        <v>1.736111111111111E-3</v>
      </c>
    </row>
    <row r="64" spans="1:10" ht="30" x14ac:dyDescent="0.25">
      <c r="A64" s="45" t="s">
        <v>357</v>
      </c>
      <c r="B64" s="49" t="s">
        <v>143</v>
      </c>
      <c r="C64" s="50" t="s">
        <v>27</v>
      </c>
      <c r="D64" s="51" t="s">
        <v>28</v>
      </c>
      <c r="E64" s="49" t="s">
        <v>113</v>
      </c>
      <c r="F64" s="52" t="s">
        <v>368</v>
      </c>
      <c r="G64" s="52"/>
      <c r="H64" s="76" t="s">
        <v>384</v>
      </c>
      <c r="I64" s="76"/>
      <c r="J64" s="47">
        <v>1.736111111111111E-3</v>
      </c>
    </row>
    <row r="65" spans="1:10" ht="45" x14ac:dyDescent="0.25">
      <c r="A65" s="45" t="s">
        <v>357</v>
      </c>
      <c r="B65" s="49" t="s">
        <v>144</v>
      </c>
      <c r="C65" s="50" t="s">
        <v>27</v>
      </c>
      <c r="D65" s="51" t="s">
        <v>28</v>
      </c>
      <c r="E65" s="49" t="s">
        <v>113</v>
      </c>
      <c r="F65" s="52" t="s">
        <v>368</v>
      </c>
      <c r="G65" s="52"/>
      <c r="H65" s="76" t="s">
        <v>384</v>
      </c>
      <c r="I65" s="76"/>
      <c r="J65" s="47">
        <v>1.736111111111111E-3</v>
      </c>
    </row>
    <row r="66" spans="1:10" ht="45" x14ac:dyDescent="0.25">
      <c r="A66" s="45" t="s">
        <v>357</v>
      </c>
      <c r="B66" s="49" t="s">
        <v>145</v>
      </c>
      <c r="C66" s="50" t="s">
        <v>27</v>
      </c>
      <c r="D66" s="51" t="s">
        <v>28</v>
      </c>
      <c r="E66" s="49" t="s">
        <v>113</v>
      </c>
      <c r="F66" s="52" t="s">
        <v>368</v>
      </c>
      <c r="G66" s="52"/>
      <c r="H66" s="76" t="s">
        <v>384</v>
      </c>
      <c r="I66" s="76"/>
      <c r="J66" s="47">
        <v>1.736111111111111E-3</v>
      </c>
    </row>
    <row r="67" spans="1:10" ht="60" x14ac:dyDescent="0.25">
      <c r="A67" s="45" t="s">
        <v>357</v>
      </c>
      <c r="B67" s="49" t="s">
        <v>146</v>
      </c>
      <c r="C67" s="50" t="s">
        <v>27</v>
      </c>
      <c r="D67" s="51" t="s">
        <v>28</v>
      </c>
      <c r="E67" s="49" t="s">
        <v>113</v>
      </c>
      <c r="F67" s="52" t="s">
        <v>368</v>
      </c>
      <c r="G67" s="52"/>
      <c r="H67" s="76" t="s">
        <v>384</v>
      </c>
      <c r="I67" s="76"/>
      <c r="J67" s="47">
        <v>1.736111111111111E-3</v>
      </c>
    </row>
    <row r="68" spans="1:10" ht="45" x14ac:dyDescent="0.25">
      <c r="A68" s="45" t="s">
        <v>357</v>
      </c>
      <c r="B68" s="49" t="s">
        <v>147</v>
      </c>
      <c r="C68" s="50" t="s">
        <v>27</v>
      </c>
      <c r="D68" s="51" t="s">
        <v>28</v>
      </c>
      <c r="E68" s="49" t="s">
        <v>113</v>
      </c>
      <c r="F68" s="52" t="s">
        <v>368</v>
      </c>
      <c r="G68" s="52"/>
      <c r="H68" s="76" t="s">
        <v>384</v>
      </c>
      <c r="I68" s="76"/>
      <c r="J68" s="47">
        <v>1.736111111111111E-3</v>
      </c>
    </row>
    <row r="69" spans="1:10" ht="45" x14ac:dyDescent="0.25">
      <c r="A69" s="45" t="s">
        <v>357</v>
      </c>
      <c r="B69" s="49" t="s">
        <v>148</v>
      </c>
      <c r="C69" s="51" t="s">
        <v>36</v>
      </c>
      <c r="D69" s="51" t="s">
        <v>28</v>
      </c>
      <c r="E69" s="49" t="s">
        <v>149</v>
      </c>
      <c r="F69" s="52" t="s">
        <v>367</v>
      </c>
      <c r="G69" s="52"/>
      <c r="H69" s="76" t="s">
        <v>398</v>
      </c>
      <c r="I69" s="76"/>
      <c r="J69" s="47"/>
    </row>
  </sheetData>
  <autoFilter ref="A3:V69"/>
  <pageMargins left="0.70866141732283472" right="0.70866141732283472" top="0.74803149606299213" bottom="0.74803149606299213" header="0.31496062992125984" footer="0.31496062992125984"/>
  <pageSetup paperSize="8" scale="58"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35"/>
  <sheetViews>
    <sheetView workbookViewId="0">
      <selection activeCell="I18" sqref="I18"/>
    </sheetView>
  </sheetViews>
  <sheetFormatPr defaultRowHeight="15" x14ac:dyDescent="0.25"/>
  <cols>
    <col min="2" max="2" width="19.28515625" bestFit="1" customWidth="1"/>
    <col min="3" max="3" width="27.7109375" bestFit="1" customWidth="1"/>
  </cols>
  <sheetData>
    <row r="1" spans="1:4" x14ac:dyDescent="0.25">
      <c r="A1" t="s">
        <v>511</v>
      </c>
      <c r="B1" t="s">
        <v>513</v>
      </c>
      <c r="C1" t="s">
        <v>512</v>
      </c>
      <c r="D1" t="s">
        <v>514</v>
      </c>
    </row>
    <row r="2" spans="1:4" x14ac:dyDescent="0.25">
      <c r="A2">
        <v>1</v>
      </c>
      <c r="B2" t="s">
        <v>29</v>
      </c>
      <c r="C2" t="s">
        <v>444</v>
      </c>
    </row>
    <row r="3" spans="1:4" x14ac:dyDescent="0.25">
      <c r="A3">
        <v>2</v>
      </c>
      <c r="B3" t="s">
        <v>29</v>
      </c>
      <c r="C3" t="s">
        <v>515</v>
      </c>
    </row>
    <row r="4" spans="1:4" x14ac:dyDescent="0.25">
      <c r="A4">
        <v>3</v>
      </c>
      <c r="B4" t="s">
        <v>516</v>
      </c>
      <c r="C4" t="s">
        <v>517</v>
      </c>
    </row>
    <row r="5" spans="1:4" x14ac:dyDescent="0.25">
      <c r="A5">
        <v>4</v>
      </c>
      <c r="B5" t="s">
        <v>384</v>
      </c>
      <c r="C5" t="s">
        <v>518</v>
      </c>
    </row>
    <row r="6" spans="1:4" x14ac:dyDescent="0.25">
      <c r="A6">
        <v>5</v>
      </c>
      <c r="B6" t="s">
        <v>384</v>
      </c>
      <c r="C6" t="s">
        <v>519</v>
      </c>
    </row>
    <row r="7" spans="1:4" x14ac:dyDescent="0.25">
      <c r="A7">
        <v>6</v>
      </c>
      <c r="B7" t="s">
        <v>384</v>
      </c>
      <c r="C7" t="s">
        <v>520</v>
      </c>
    </row>
    <row r="8" spans="1:4" x14ac:dyDescent="0.25">
      <c r="A8">
        <v>7</v>
      </c>
      <c r="B8" t="s">
        <v>516</v>
      </c>
      <c r="C8" t="s">
        <v>521</v>
      </c>
    </row>
    <row r="9" spans="1:4" x14ac:dyDescent="0.25">
      <c r="A9">
        <v>8</v>
      </c>
      <c r="B9" t="s">
        <v>384</v>
      </c>
      <c r="C9" t="s">
        <v>522</v>
      </c>
    </row>
    <row r="10" spans="1:4" x14ac:dyDescent="0.25">
      <c r="A10">
        <v>9</v>
      </c>
      <c r="B10" t="s">
        <v>384</v>
      </c>
      <c r="C10" t="s">
        <v>523</v>
      </c>
    </row>
    <row r="11" spans="1:4" x14ac:dyDescent="0.25">
      <c r="A11">
        <v>10</v>
      </c>
      <c r="B11" t="s">
        <v>384</v>
      </c>
      <c r="C11" t="s">
        <v>524</v>
      </c>
    </row>
    <row r="12" spans="1:4" x14ac:dyDescent="0.25">
      <c r="A12">
        <v>11</v>
      </c>
      <c r="B12" t="s">
        <v>384</v>
      </c>
      <c r="C12" t="s">
        <v>525</v>
      </c>
    </row>
    <row r="13" spans="1:4" x14ac:dyDescent="0.25">
      <c r="A13">
        <v>12</v>
      </c>
      <c r="B13" t="s">
        <v>384</v>
      </c>
      <c r="C13" t="s">
        <v>526</v>
      </c>
    </row>
    <row r="14" spans="1:4" x14ac:dyDescent="0.25">
      <c r="A14">
        <v>13</v>
      </c>
      <c r="B14" t="s">
        <v>384</v>
      </c>
      <c r="C14" t="s">
        <v>527</v>
      </c>
    </row>
    <row r="15" spans="1:4" x14ac:dyDescent="0.25">
      <c r="A15">
        <v>14</v>
      </c>
      <c r="B15" t="s">
        <v>516</v>
      </c>
      <c r="C15" t="s">
        <v>528</v>
      </c>
    </row>
    <row r="16" spans="1:4" x14ac:dyDescent="0.25">
      <c r="A16">
        <v>15</v>
      </c>
      <c r="B16" t="s">
        <v>529</v>
      </c>
      <c r="C16" t="s">
        <v>530</v>
      </c>
    </row>
    <row r="17" spans="1:4" x14ac:dyDescent="0.25">
      <c r="A17">
        <v>16</v>
      </c>
      <c r="B17" t="s">
        <v>384</v>
      </c>
      <c r="C17" t="s">
        <v>531</v>
      </c>
    </row>
    <row r="18" spans="1:4" x14ac:dyDescent="0.25">
      <c r="A18">
        <v>17</v>
      </c>
      <c r="B18" t="s">
        <v>516</v>
      </c>
      <c r="C18" t="s">
        <v>532</v>
      </c>
    </row>
    <row r="19" spans="1:4" x14ac:dyDescent="0.25">
      <c r="A19">
        <v>18</v>
      </c>
      <c r="B19" t="s">
        <v>384</v>
      </c>
      <c r="C19" t="s">
        <v>533</v>
      </c>
    </row>
    <row r="20" spans="1:4" x14ac:dyDescent="0.25">
      <c r="A20">
        <v>19</v>
      </c>
      <c r="B20" t="s">
        <v>384</v>
      </c>
      <c r="C20" t="s">
        <v>534</v>
      </c>
    </row>
    <row r="21" spans="1:4" x14ac:dyDescent="0.25">
      <c r="A21">
        <v>20</v>
      </c>
      <c r="B21" t="s">
        <v>389</v>
      </c>
      <c r="C21" t="s">
        <v>536</v>
      </c>
      <c r="D21" t="s">
        <v>535</v>
      </c>
    </row>
    <row r="22" spans="1:4" x14ac:dyDescent="0.25">
      <c r="A22">
        <v>21</v>
      </c>
      <c r="B22" t="s">
        <v>537</v>
      </c>
      <c r="C22" t="s">
        <v>538</v>
      </c>
    </row>
    <row r="23" spans="1:4" x14ac:dyDescent="0.25">
      <c r="A23">
        <v>22</v>
      </c>
      <c r="B23" t="s">
        <v>539</v>
      </c>
      <c r="C23" t="s">
        <v>540</v>
      </c>
    </row>
    <row r="24" spans="1:4" x14ac:dyDescent="0.25">
      <c r="A24">
        <v>23</v>
      </c>
      <c r="B24" t="s">
        <v>541</v>
      </c>
      <c r="C24" t="s">
        <v>542</v>
      </c>
    </row>
    <row r="25" spans="1:4" x14ac:dyDescent="0.25">
      <c r="A25">
        <v>24</v>
      </c>
      <c r="B25" t="s">
        <v>543</v>
      </c>
      <c r="C25" t="s">
        <v>544</v>
      </c>
    </row>
    <row r="26" spans="1:4" x14ac:dyDescent="0.25">
      <c r="A26">
        <v>25</v>
      </c>
      <c r="B26" t="s">
        <v>516</v>
      </c>
      <c r="C26" t="s">
        <v>545</v>
      </c>
    </row>
    <row r="27" spans="1:4" x14ac:dyDescent="0.25">
      <c r="A27">
        <v>26</v>
      </c>
      <c r="B27" t="s">
        <v>516</v>
      </c>
      <c r="C27" t="s">
        <v>546</v>
      </c>
    </row>
    <row r="28" spans="1:4" x14ac:dyDescent="0.25">
      <c r="A28">
        <v>27</v>
      </c>
      <c r="B28" t="s">
        <v>547</v>
      </c>
      <c r="C28" t="s">
        <v>549</v>
      </c>
      <c r="D28" t="s">
        <v>548</v>
      </c>
    </row>
    <row r="29" spans="1:4" x14ac:dyDescent="0.25">
      <c r="A29">
        <v>28</v>
      </c>
      <c r="B29" t="s">
        <v>516</v>
      </c>
      <c r="C29" t="s">
        <v>550</v>
      </c>
    </row>
    <row r="30" spans="1:4" x14ac:dyDescent="0.25">
      <c r="A30">
        <v>29</v>
      </c>
      <c r="B30" t="s">
        <v>516</v>
      </c>
      <c r="C30" t="s">
        <v>551</v>
      </c>
    </row>
    <row r="31" spans="1:4" x14ac:dyDescent="0.25">
      <c r="A31">
        <v>30</v>
      </c>
      <c r="B31" t="s">
        <v>516</v>
      </c>
      <c r="C31" t="s">
        <v>552</v>
      </c>
    </row>
    <row r="32" spans="1:4" x14ac:dyDescent="0.25">
      <c r="A32">
        <v>31</v>
      </c>
      <c r="B32" t="s">
        <v>553</v>
      </c>
      <c r="C32" t="s">
        <v>554</v>
      </c>
    </row>
    <row r="33" spans="1:3" x14ac:dyDescent="0.25">
      <c r="A33">
        <v>32</v>
      </c>
      <c r="B33" t="s">
        <v>384</v>
      </c>
      <c r="C33" t="s">
        <v>555</v>
      </c>
    </row>
    <row r="34" spans="1:3" x14ac:dyDescent="0.25">
      <c r="A34">
        <v>33</v>
      </c>
      <c r="B34" t="s">
        <v>384</v>
      </c>
      <c r="C34" t="s">
        <v>557</v>
      </c>
    </row>
    <row r="35" spans="1:3" x14ac:dyDescent="0.25">
      <c r="A35">
        <v>34</v>
      </c>
      <c r="B35" t="s">
        <v>384</v>
      </c>
      <c r="C35" t="s">
        <v>558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U27"/>
  <sheetViews>
    <sheetView zoomScale="115" zoomScaleNormal="115" workbookViewId="0">
      <selection activeCell="H25" sqref="H1:H1048576"/>
    </sheetView>
  </sheetViews>
  <sheetFormatPr defaultRowHeight="15" x14ac:dyDescent="0.25"/>
  <cols>
    <col min="1" max="1" width="26.28515625" style="61" customWidth="1"/>
    <col min="2" max="2" width="50.7109375" style="61" customWidth="1"/>
    <col min="3" max="4" width="8.7109375" style="53" customWidth="1"/>
    <col min="5" max="5" width="50.7109375" style="71" customWidth="1"/>
    <col min="6" max="6" width="8.7109375" style="55" customWidth="1"/>
    <col min="7" max="7" width="30.7109375" style="71" customWidth="1"/>
    <col min="8" max="8" width="30.7109375" style="61" hidden="1" customWidth="1"/>
    <col min="9" max="9" width="9.5703125" style="21" bestFit="1" customWidth="1"/>
    <col min="10" max="16384" width="9.140625" style="21"/>
  </cols>
  <sheetData>
    <row r="1" spans="1:21" s="57" customFormat="1" ht="25.5" x14ac:dyDescent="0.25">
      <c r="A1" s="41" t="str">
        <f ca="1">MID(CELL("filename",A1),FIND("]",CELL("filename",A1))+1,255)</f>
        <v>2. Credit Risk</v>
      </c>
      <c r="B1" s="35"/>
      <c r="C1" s="36"/>
      <c r="D1" s="36"/>
      <c r="E1" s="95"/>
      <c r="F1" s="37"/>
      <c r="G1" s="92"/>
      <c r="H1" s="56"/>
      <c r="I1" s="38"/>
      <c r="L1" s="42" t="s">
        <v>18</v>
      </c>
      <c r="M1" s="38">
        <f ca="1">INDEX('0. Overview'!L:L,MATCH(A1,'0. Overview'!$O:$O,0))</f>
        <v>2.0833333333333315E-2</v>
      </c>
      <c r="N1" s="58"/>
      <c r="O1" s="42" t="s">
        <v>11</v>
      </c>
      <c r="P1" s="38">
        <f ca="1">INDEX('0. Overview'!H:H,MATCH($A$1,'0. Overview'!$O:$O,0))</f>
        <v>0.44791666666666669</v>
      </c>
      <c r="Q1" s="42" t="s">
        <v>12</v>
      </c>
      <c r="R1" s="38">
        <f ca="1">INDEX('0. Overview'!I:I,MATCH($A$1,'0. Overview'!$O:$O,0))</f>
        <v>0.46875</v>
      </c>
      <c r="T1" s="59" t="s">
        <v>359</v>
      </c>
      <c r="U1" s="40">
        <f>COUNTA(B6:B69)</f>
        <v>22</v>
      </c>
    </row>
    <row r="2" spans="1:21" s="57" customFormat="1" ht="25.5" x14ac:dyDescent="0.25">
      <c r="A2" s="79" t="str">
        <f ca="1">_xlfn.CONCAT(L1," ",TEXT(M1,"hh:mm")," ",O1," ",TEXT(P1,"hh:mm")," ",Q1," ",TEXT(R1,"hh:mm")," ",T1," ",U1)</f>
        <v>Target Runtime 00:30 Start 10:45 Stop 11:15 Use Cases 22</v>
      </c>
      <c r="B2" s="35"/>
      <c r="C2" s="36"/>
      <c r="D2" s="36"/>
      <c r="E2" s="95"/>
      <c r="F2" s="37"/>
      <c r="G2" s="92"/>
      <c r="H2" s="56" t="str">
        <f>'1. Dealers'!I2</f>
        <v>Estimated Demo Period</v>
      </c>
      <c r="I2" s="38">
        <f>SUM(I4:I69)</f>
        <v>2.2569444444444448E-2</v>
      </c>
      <c r="L2" s="42"/>
      <c r="M2" s="38"/>
      <c r="N2" s="58"/>
      <c r="O2" s="42"/>
      <c r="P2" s="38"/>
      <c r="Q2" s="42"/>
      <c r="R2" s="38"/>
      <c r="T2" s="59"/>
      <c r="U2" s="40"/>
    </row>
    <row r="3" spans="1:21" s="40" customFormat="1" ht="30" x14ac:dyDescent="0.25">
      <c r="A3" s="40" t="s">
        <v>124</v>
      </c>
      <c r="B3" s="43" t="s">
        <v>25</v>
      </c>
      <c r="C3" s="40" t="s">
        <v>150</v>
      </c>
      <c r="D3" s="44" t="s">
        <v>151</v>
      </c>
      <c r="E3" s="93" t="s">
        <v>152</v>
      </c>
      <c r="F3" s="43" t="s">
        <v>365</v>
      </c>
      <c r="G3" s="93" t="s">
        <v>363</v>
      </c>
      <c r="H3" s="43" t="s">
        <v>399</v>
      </c>
      <c r="I3" s="40" t="s">
        <v>364</v>
      </c>
    </row>
    <row r="4" spans="1:21" s="48" customFormat="1" x14ac:dyDescent="0.25">
      <c r="A4" s="45" t="s">
        <v>1</v>
      </c>
      <c r="B4" s="61" t="s">
        <v>451</v>
      </c>
      <c r="C4" s="61"/>
      <c r="D4" s="61"/>
      <c r="E4" s="71"/>
      <c r="F4" s="69" t="s">
        <v>367</v>
      </c>
      <c r="G4" s="71" t="str">
        <f>B4</f>
        <v>Intro to Siena Topic Area</v>
      </c>
      <c r="H4" s="61"/>
      <c r="I4" s="47">
        <v>3.472222222222222E-3</v>
      </c>
      <c r="J4" s="45"/>
      <c r="K4" s="45"/>
    </row>
    <row r="5" spans="1:21" s="48" customFormat="1" x14ac:dyDescent="0.25">
      <c r="A5" s="45" t="s">
        <v>1</v>
      </c>
      <c r="B5" s="61" t="s">
        <v>442</v>
      </c>
      <c r="C5" s="61"/>
      <c r="D5" s="61"/>
      <c r="E5" s="71"/>
      <c r="F5" s="69" t="s">
        <v>368</v>
      </c>
      <c r="G5" s="71" t="s">
        <v>452</v>
      </c>
      <c r="H5" s="61"/>
      <c r="I5" s="47">
        <v>3.472222222222222E-3</v>
      </c>
      <c r="J5" s="45"/>
      <c r="K5" s="45"/>
    </row>
    <row r="6" spans="1:21" ht="60" x14ac:dyDescent="0.25">
      <c r="A6" s="60" t="s">
        <v>289</v>
      </c>
      <c r="B6" s="61" t="s">
        <v>153</v>
      </c>
      <c r="C6" s="50" t="s">
        <v>27</v>
      </c>
      <c r="D6" s="51" t="s">
        <v>28</v>
      </c>
      <c r="E6" s="71" t="s">
        <v>154</v>
      </c>
      <c r="F6" s="52" t="s">
        <v>368</v>
      </c>
      <c r="G6" s="94" t="s">
        <v>497</v>
      </c>
      <c r="H6" s="62" t="s">
        <v>400</v>
      </c>
      <c r="I6" s="47">
        <v>1.736111111111111E-3</v>
      </c>
    </row>
    <row r="7" spans="1:21" ht="60" x14ac:dyDescent="0.25">
      <c r="A7" s="60" t="s">
        <v>289</v>
      </c>
      <c r="B7" s="61" t="s">
        <v>155</v>
      </c>
      <c r="C7" s="51" t="s">
        <v>36</v>
      </c>
      <c r="D7" s="51" t="s">
        <v>28</v>
      </c>
      <c r="E7" s="71" t="s">
        <v>156</v>
      </c>
      <c r="F7" s="52" t="s">
        <v>368</v>
      </c>
      <c r="G7" s="94" t="s">
        <v>498</v>
      </c>
      <c r="H7" s="62"/>
      <c r="I7" s="63"/>
    </row>
    <row r="8" spans="1:21" ht="60" x14ac:dyDescent="0.25">
      <c r="A8" s="60" t="s">
        <v>289</v>
      </c>
      <c r="B8" s="61" t="s">
        <v>157</v>
      </c>
      <c r="C8" s="50" t="s">
        <v>27</v>
      </c>
      <c r="D8" s="51" t="s">
        <v>28</v>
      </c>
      <c r="E8" s="71" t="s">
        <v>158</v>
      </c>
      <c r="F8" s="52" t="s">
        <v>368</v>
      </c>
      <c r="G8" s="94" t="s">
        <v>499</v>
      </c>
      <c r="H8" s="62"/>
      <c r="I8" s="63"/>
    </row>
    <row r="9" spans="1:21" ht="45" x14ac:dyDescent="0.25">
      <c r="A9" s="60" t="s">
        <v>289</v>
      </c>
      <c r="B9" s="61" t="s">
        <v>159</v>
      </c>
      <c r="C9" s="50" t="s">
        <v>27</v>
      </c>
      <c r="D9" s="51" t="s">
        <v>28</v>
      </c>
      <c r="E9" s="71" t="s">
        <v>160</v>
      </c>
      <c r="F9" s="52" t="s">
        <v>368</v>
      </c>
      <c r="G9" s="94" t="s">
        <v>501</v>
      </c>
      <c r="H9" s="62" t="s">
        <v>500</v>
      </c>
      <c r="I9" s="63"/>
    </row>
    <row r="10" spans="1:21" ht="60" x14ac:dyDescent="0.25">
      <c r="A10" s="60" t="s">
        <v>289</v>
      </c>
      <c r="B10" s="61" t="s">
        <v>161</v>
      </c>
      <c r="C10" s="50" t="s">
        <v>27</v>
      </c>
      <c r="D10" s="51" t="s">
        <v>28</v>
      </c>
      <c r="E10" s="71" t="s">
        <v>162</v>
      </c>
      <c r="F10" s="52" t="s">
        <v>366</v>
      </c>
      <c r="G10" s="94" t="s">
        <v>401</v>
      </c>
      <c r="H10" s="62"/>
      <c r="I10" s="63"/>
    </row>
    <row r="11" spans="1:21" ht="45" x14ac:dyDescent="0.25">
      <c r="A11" s="60" t="s">
        <v>289</v>
      </c>
      <c r="B11" s="61" t="s">
        <v>163</v>
      </c>
      <c r="C11" s="50" t="s">
        <v>27</v>
      </c>
      <c r="D11" s="51" t="s">
        <v>28</v>
      </c>
      <c r="E11" s="71" t="s">
        <v>113</v>
      </c>
      <c r="F11" s="52" t="s">
        <v>368</v>
      </c>
      <c r="G11" s="94" t="s">
        <v>502</v>
      </c>
      <c r="H11" s="62"/>
      <c r="I11" s="63"/>
    </row>
    <row r="12" spans="1:21" ht="60" x14ac:dyDescent="0.25">
      <c r="A12" s="60" t="s">
        <v>289</v>
      </c>
      <c r="B12" s="61" t="s">
        <v>164</v>
      </c>
      <c r="C12" s="50" t="s">
        <v>27</v>
      </c>
      <c r="D12" s="51" t="s">
        <v>28</v>
      </c>
      <c r="E12" s="71" t="s">
        <v>165</v>
      </c>
      <c r="F12" s="52" t="s">
        <v>368</v>
      </c>
      <c r="G12" s="94" t="s">
        <v>503</v>
      </c>
      <c r="H12" s="62"/>
      <c r="I12" s="47">
        <v>1.736111111111111E-3</v>
      </c>
    </row>
    <row r="13" spans="1:21" ht="30" x14ac:dyDescent="0.25">
      <c r="A13" s="60" t="s">
        <v>289</v>
      </c>
      <c r="B13" s="61" t="s">
        <v>166</v>
      </c>
      <c r="C13" s="50" t="s">
        <v>27</v>
      </c>
      <c r="D13" s="51" t="s">
        <v>28</v>
      </c>
      <c r="E13" s="71" t="s">
        <v>113</v>
      </c>
      <c r="F13" s="52" t="s">
        <v>368</v>
      </c>
      <c r="G13" s="94" t="s">
        <v>504</v>
      </c>
      <c r="H13" s="62"/>
      <c r="I13" s="63"/>
    </row>
    <row r="14" spans="1:21" ht="75" x14ac:dyDescent="0.25">
      <c r="A14" s="60" t="s">
        <v>289</v>
      </c>
      <c r="B14" s="61" t="s">
        <v>167</v>
      </c>
      <c r="C14" s="50" t="s">
        <v>27</v>
      </c>
      <c r="D14" s="51"/>
      <c r="E14" s="71" t="s">
        <v>113</v>
      </c>
      <c r="F14" s="52" t="s">
        <v>368</v>
      </c>
      <c r="G14" s="94" t="s">
        <v>505</v>
      </c>
      <c r="H14" s="62"/>
      <c r="I14" s="63"/>
    </row>
    <row r="15" spans="1:21" ht="45" x14ac:dyDescent="0.25">
      <c r="A15" s="60" t="s">
        <v>289</v>
      </c>
      <c r="B15" s="61" t="s">
        <v>168</v>
      </c>
      <c r="C15" s="50" t="s">
        <v>27</v>
      </c>
      <c r="D15" s="51" t="s">
        <v>28</v>
      </c>
      <c r="E15" s="71" t="s">
        <v>165</v>
      </c>
      <c r="F15" s="52" t="s">
        <v>368</v>
      </c>
      <c r="G15" s="94" t="s">
        <v>506</v>
      </c>
      <c r="H15" s="62"/>
      <c r="I15" s="63"/>
    </row>
    <row r="16" spans="1:21" ht="45" x14ac:dyDescent="0.25">
      <c r="A16" s="60" t="s">
        <v>3</v>
      </c>
      <c r="B16" s="61" t="s">
        <v>169</v>
      </c>
      <c r="C16" s="54" t="s">
        <v>86</v>
      </c>
      <c r="D16" s="51" t="s">
        <v>28</v>
      </c>
      <c r="E16" s="71" t="s">
        <v>170</v>
      </c>
      <c r="F16" s="52" t="s">
        <v>367</v>
      </c>
      <c r="G16" s="94" t="s">
        <v>403</v>
      </c>
      <c r="H16" s="62"/>
      <c r="I16" s="63"/>
    </row>
    <row r="17" spans="1:9" ht="75" x14ac:dyDescent="0.25">
      <c r="A17" s="60" t="s">
        <v>3</v>
      </c>
      <c r="B17" s="61" t="s">
        <v>171</v>
      </c>
      <c r="C17" s="51" t="s">
        <v>36</v>
      </c>
      <c r="D17" s="51" t="s">
        <v>28</v>
      </c>
      <c r="E17" s="71" t="s">
        <v>172</v>
      </c>
      <c r="F17" s="52" t="s">
        <v>368</v>
      </c>
      <c r="G17" s="94" t="s">
        <v>505</v>
      </c>
      <c r="H17" s="62"/>
      <c r="I17" s="63"/>
    </row>
    <row r="18" spans="1:9" ht="45" x14ac:dyDescent="0.25">
      <c r="A18" s="60" t="s">
        <v>3</v>
      </c>
      <c r="B18" s="61" t="s">
        <v>173</v>
      </c>
      <c r="C18" s="51" t="s">
        <v>36</v>
      </c>
      <c r="D18" s="51" t="s">
        <v>28</v>
      </c>
      <c r="E18" s="71" t="s">
        <v>172</v>
      </c>
      <c r="F18" s="52" t="s">
        <v>368</v>
      </c>
      <c r="G18" s="94" t="s">
        <v>402</v>
      </c>
      <c r="H18" s="62"/>
      <c r="I18" s="64"/>
    </row>
    <row r="19" spans="1:9" ht="360" x14ac:dyDescent="0.25">
      <c r="A19" s="60" t="s">
        <v>3</v>
      </c>
      <c r="B19" s="71" t="s">
        <v>174</v>
      </c>
      <c r="C19" s="50" t="s">
        <v>27</v>
      </c>
      <c r="D19" s="51" t="s">
        <v>28</v>
      </c>
      <c r="E19" s="71" t="s">
        <v>175</v>
      </c>
      <c r="F19" s="52" t="s">
        <v>368</v>
      </c>
      <c r="G19" s="94" t="s">
        <v>453</v>
      </c>
      <c r="H19" s="62"/>
      <c r="I19" s="64">
        <v>3.472222222222222E-3</v>
      </c>
    </row>
    <row r="20" spans="1:9" ht="45" x14ac:dyDescent="0.25">
      <c r="A20" s="60" t="s">
        <v>3</v>
      </c>
      <c r="B20" s="61" t="s">
        <v>176</v>
      </c>
      <c r="C20" s="50" t="s">
        <v>27</v>
      </c>
      <c r="D20" s="51" t="s">
        <v>28</v>
      </c>
      <c r="E20" s="71" t="s">
        <v>177</v>
      </c>
      <c r="F20" s="52" t="s">
        <v>367</v>
      </c>
      <c r="G20" s="94" t="s">
        <v>403</v>
      </c>
      <c r="H20" s="62"/>
      <c r="I20" s="63"/>
    </row>
    <row r="21" spans="1:9" ht="75" x14ac:dyDescent="0.25">
      <c r="A21" s="60" t="s">
        <v>3</v>
      </c>
      <c r="B21" s="61" t="s">
        <v>178</v>
      </c>
      <c r="C21" s="50" t="s">
        <v>27</v>
      </c>
      <c r="D21" s="51" t="s">
        <v>28</v>
      </c>
      <c r="E21" s="71" t="s">
        <v>179</v>
      </c>
      <c r="F21" s="52" t="s">
        <v>368</v>
      </c>
      <c r="G21" s="94" t="s">
        <v>404</v>
      </c>
      <c r="H21" s="62"/>
      <c r="I21" s="65">
        <v>1.736111111111111E-3</v>
      </c>
    </row>
    <row r="22" spans="1:9" ht="45" x14ac:dyDescent="0.25">
      <c r="A22" s="60" t="s">
        <v>3</v>
      </c>
      <c r="B22" s="61" t="s">
        <v>180</v>
      </c>
      <c r="C22" s="50" t="s">
        <v>27</v>
      </c>
      <c r="D22" s="51" t="s">
        <v>28</v>
      </c>
      <c r="E22" s="71" t="s">
        <v>181</v>
      </c>
      <c r="F22" s="52" t="s">
        <v>368</v>
      </c>
      <c r="G22" s="94" t="s">
        <v>507</v>
      </c>
      <c r="H22" s="62"/>
      <c r="I22" s="65">
        <v>1.736111111111111E-3</v>
      </c>
    </row>
    <row r="23" spans="1:9" ht="45" x14ac:dyDescent="0.25">
      <c r="A23" s="60" t="s">
        <v>3</v>
      </c>
      <c r="B23" s="61" t="s">
        <v>182</v>
      </c>
      <c r="C23" s="50" t="s">
        <v>27</v>
      </c>
      <c r="D23" s="51" t="s">
        <v>28</v>
      </c>
      <c r="E23" s="71" t="s">
        <v>165</v>
      </c>
      <c r="F23" s="52" t="s">
        <v>368</v>
      </c>
      <c r="G23" s="94" t="s">
        <v>508</v>
      </c>
      <c r="H23" s="62"/>
      <c r="I23" s="63"/>
    </row>
    <row r="24" spans="1:9" ht="60" x14ac:dyDescent="0.25">
      <c r="A24" s="60" t="s">
        <v>3</v>
      </c>
      <c r="B24" s="61" t="s">
        <v>183</v>
      </c>
      <c r="C24" s="50" t="s">
        <v>27</v>
      </c>
      <c r="D24" s="51" t="s">
        <v>28</v>
      </c>
      <c r="E24" s="71" t="s">
        <v>184</v>
      </c>
      <c r="F24" s="52" t="s">
        <v>368</v>
      </c>
      <c r="G24" s="94" t="s">
        <v>389</v>
      </c>
      <c r="H24" s="62"/>
      <c r="I24" s="99">
        <v>1.736111111111111E-3</v>
      </c>
    </row>
    <row r="25" spans="1:9" ht="75" x14ac:dyDescent="0.25">
      <c r="A25" s="60" t="s">
        <v>3</v>
      </c>
      <c r="B25" s="61" t="s">
        <v>185</v>
      </c>
      <c r="C25" s="50" t="s">
        <v>27</v>
      </c>
      <c r="D25" s="51" t="s">
        <v>28</v>
      </c>
      <c r="E25" s="71" t="s">
        <v>186</v>
      </c>
      <c r="F25" s="52" t="s">
        <v>367</v>
      </c>
      <c r="G25" s="94" t="s">
        <v>403</v>
      </c>
      <c r="H25" s="62"/>
      <c r="I25" s="63"/>
    </row>
    <row r="26" spans="1:9" ht="60" x14ac:dyDescent="0.25">
      <c r="A26" s="60" t="s">
        <v>3</v>
      </c>
      <c r="B26" s="61" t="s">
        <v>187</v>
      </c>
      <c r="C26" s="50" t="s">
        <v>27</v>
      </c>
      <c r="D26" s="51" t="s">
        <v>28</v>
      </c>
      <c r="E26" s="71" t="s">
        <v>186</v>
      </c>
      <c r="F26" s="52" t="s">
        <v>367</v>
      </c>
      <c r="G26" s="94" t="s">
        <v>403</v>
      </c>
      <c r="H26" s="62"/>
      <c r="I26" s="64">
        <v>3.472222222222222E-3</v>
      </c>
    </row>
    <row r="27" spans="1:9" ht="45" x14ac:dyDescent="0.25">
      <c r="A27" s="60" t="s">
        <v>3</v>
      </c>
      <c r="B27" s="61" t="s">
        <v>188</v>
      </c>
      <c r="C27" s="50" t="s">
        <v>27</v>
      </c>
      <c r="D27" s="51" t="s">
        <v>28</v>
      </c>
      <c r="E27" s="71" t="s">
        <v>113</v>
      </c>
      <c r="F27" s="52" t="s">
        <v>368</v>
      </c>
      <c r="G27" s="94" t="s">
        <v>405</v>
      </c>
      <c r="H27" s="62"/>
      <c r="I27" s="63"/>
    </row>
  </sheetData>
  <autoFilter ref="A3:U27"/>
  <hyperlinks>
    <hyperlink ref="I24" r:id="rId1" display="00@2:30"/>
  </hyperlinks>
  <pageMargins left="0.7" right="0.7" top="0.75" bottom="0.75" header="0.3" footer="0.3"/>
  <pageSetup paperSize="8" scale="71" fitToHeight="0"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24"/>
  <sheetViews>
    <sheetView workbookViewId="0">
      <selection activeCell="C16" sqref="C16"/>
    </sheetView>
  </sheetViews>
  <sheetFormatPr defaultRowHeight="15" x14ac:dyDescent="0.25"/>
  <cols>
    <col min="2" max="2" width="19.28515625" bestFit="1" customWidth="1"/>
    <col min="3" max="3" width="49.7109375" bestFit="1" customWidth="1"/>
  </cols>
  <sheetData>
    <row r="1" spans="1:4" x14ac:dyDescent="0.25">
      <c r="A1" t="s">
        <v>511</v>
      </c>
      <c r="B1" t="s">
        <v>513</v>
      </c>
      <c r="C1" t="s">
        <v>512</v>
      </c>
      <c r="D1" t="s">
        <v>514</v>
      </c>
    </row>
    <row r="2" spans="1:4" x14ac:dyDescent="0.25">
      <c r="A2">
        <v>1</v>
      </c>
      <c r="B2" t="s">
        <v>560</v>
      </c>
      <c r="C2" t="s">
        <v>561</v>
      </c>
    </row>
    <row r="3" spans="1:4" x14ac:dyDescent="0.25">
      <c r="A3">
        <v>2</v>
      </c>
      <c r="B3" t="s">
        <v>563</v>
      </c>
      <c r="C3" t="s">
        <v>562</v>
      </c>
    </row>
    <row r="4" spans="1:4" x14ac:dyDescent="0.25">
      <c r="A4">
        <v>3</v>
      </c>
      <c r="B4" t="s">
        <v>389</v>
      </c>
      <c r="C4" t="s">
        <v>564</v>
      </c>
    </row>
    <row r="5" spans="1:4" x14ac:dyDescent="0.25">
      <c r="A5">
        <v>4</v>
      </c>
      <c r="B5" t="s">
        <v>384</v>
      </c>
      <c r="C5" t="s">
        <v>565</v>
      </c>
      <c r="D5" t="s">
        <v>566</v>
      </c>
    </row>
    <row r="6" spans="1:4" x14ac:dyDescent="0.25">
      <c r="A6">
        <v>5</v>
      </c>
      <c r="B6" t="s">
        <v>389</v>
      </c>
      <c r="C6" t="s">
        <v>567</v>
      </c>
    </row>
    <row r="7" spans="1:4" x14ac:dyDescent="0.25">
      <c r="A7">
        <v>6</v>
      </c>
      <c r="B7" t="s">
        <v>389</v>
      </c>
      <c r="C7" t="s">
        <v>568</v>
      </c>
    </row>
    <row r="8" spans="1:4" x14ac:dyDescent="0.25">
      <c r="A8">
        <v>7</v>
      </c>
      <c r="B8" t="s">
        <v>389</v>
      </c>
      <c r="C8" t="s">
        <v>569</v>
      </c>
    </row>
    <row r="9" spans="1:4" x14ac:dyDescent="0.25">
      <c r="A9">
        <v>8</v>
      </c>
      <c r="B9" t="s">
        <v>384</v>
      </c>
      <c r="D9" t="s">
        <v>570</v>
      </c>
    </row>
    <row r="10" spans="1:4" x14ac:dyDescent="0.25">
      <c r="A10">
        <v>9</v>
      </c>
      <c r="B10" t="s">
        <v>389</v>
      </c>
      <c r="C10" t="s">
        <v>571</v>
      </c>
    </row>
    <row r="11" spans="1:4" x14ac:dyDescent="0.25">
      <c r="A11">
        <v>10</v>
      </c>
      <c r="B11" t="s">
        <v>384</v>
      </c>
      <c r="C11" t="s">
        <v>572</v>
      </c>
    </row>
    <row r="12" spans="1:4" x14ac:dyDescent="0.25">
      <c r="A12">
        <v>11</v>
      </c>
      <c r="B12" t="s">
        <v>384</v>
      </c>
      <c r="C12" t="s">
        <v>573</v>
      </c>
    </row>
    <row r="13" spans="1:4" x14ac:dyDescent="0.25">
      <c r="A13">
        <v>12</v>
      </c>
      <c r="B13" t="s">
        <v>578</v>
      </c>
      <c r="C13" t="s">
        <v>574</v>
      </c>
    </row>
    <row r="14" spans="1:4" x14ac:dyDescent="0.25">
      <c r="A14">
        <v>13</v>
      </c>
      <c r="B14" t="s">
        <v>516</v>
      </c>
      <c r="C14" t="s">
        <v>575</v>
      </c>
    </row>
    <row r="15" spans="1:4" x14ac:dyDescent="0.25">
      <c r="A15">
        <v>14</v>
      </c>
      <c r="B15" t="s">
        <v>578</v>
      </c>
      <c r="C15" t="s">
        <v>576</v>
      </c>
    </row>
    <row r="16" spans="1:4" x14ac:dyDescent="0.25">
      <c r="A16">
        <v>15</v>
      </c>
      <c r="B16" t="s">
        <v>578</v>
      </c>
      <c r="C16" t="s">
        <v>577</v>
      </c>
    </row>
    <row r="17" spans="1:3" x14ac:dyDescent="0.25">
      <c r="A17">
        <v>16</v>
      </c>
      <c r="B17" t="s">
        <v>384</v>
      </c>
      <c r="C17" t="s">
        <v>579</v>
      </c>
    </row>
    <row r="18" spans="1:3" x14ac:dyDescent="0.25">
      <c r="A18">
        <v>17</v>
      </c>
      <c r="B18" t="s">
        <v>389</v>
      </c>
      <c r="C18" t="s">
        <v>580</v>
      </c>
    </row>
    <row r="19" spans="1:3" x14ac:dyDescent="0.25">
      <c r="A19">
        <v>18</v>
      </c>
      <c r="B19" t="s">
        <v>389</v>
      </c>
      <c r="C19" t="s">
        <v>581</v>
      </c>
    </row>
    <row r="20" spans="1:3" x14ac:dyDescent="0.25">
      <c r="A20">
        <v>19</v>
      </c>
      <c r="B20" t="s">
        <v>389</v>
      </c>
      <c r="C20" t="s">
        <v>582</v>
      </c>
    </row>
    <row r="21" spans="1:3" x14ac:dyDescent="0.25">
      <c r="A21">
        <v>20</v>
      </c>
      <c r="B21" t="s">
        <v>389</v>
      </c>
      <c r="C21" t="s">
        <v>583</v>
      </c>
    </row>
    <row r="22" spans="1:3" x14ac:dyDescent="0.25">
      <c r="A22">
        <v>21</v>
      </c>
      <c r="B22" t="s">
        <v>389</v>
      </c>
      <c r="C22" t="s">
        <v>584</v>
      </c>
    </row>
    <row r="23" spans="1:3" x14ac:dyDescent="0.25">
      <c r="A23">
        <v>22</v>
      </c>
      <c r="B23" t="s">
        <v>384</v>
      </c>
      <c r="C23" t="s">
        <v>585</v>
      </c>
    </row>
    <row r="24" spans="1:3" x14ac:dyDescent="0.25">
      <c r="A24">
        <v>23</v>
      </c>
      <c r="B24" t="s">
        <v>563</v>
      </c>
      <c r="C24" t="s">
        <v>586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U13"/>
  <sheetViews>
    <sheetView workbookViewId="0">
      <selection activeCell="G7" sqref="G7"/>
    </sheetView>
  </sheetViews>
  <sheetFormatPr defaultRowHeight="15" x14ac:dyDescent="0.25"/>
  <cols>
    <col min="1" max="1" width="26.28515625" style="61" customWidth="1"/>
    <col min="2" max="2" width="50.7109375" style="61" customWidth="1"/>
    <col min="3" max="4" width="8.7109375" style="53" customWidth="1"/>
    <col min="5" max="5" width="50.7109375" style="61" customWidth="1"/>
    <col min="6" max="6" width="8.7109375" style="55" customWidth="1"/>
    <col min="7" max="7" width="30.7109375" style="97" customWidth="1"/>
    <col min="8" max="8" width="30.7109375" style="97" hidden="1" customWidth="1"/>
    <col min="9" max="9" width="9.5703125" style="21" bestFit="1" customWidth="1"/>
    <col min="10" max="16384" width="9.140625" style="21"/>
  </cols>
  <sheetData>
    <row r="1" spans="1:21" s="58" customFormat="1" ht="25.5" x14ac:dyDescent="0.25">
      <c r="A1" s="41" t="str">
        <f ca="1">MID(CELL("filename",A1),FIND("]",CELL("filename",A1))+1,255)</f>
        <v>3. Post Trade - Reg Reporting</v>
      </c>
      <c r="B1" s="66"/>
      <c r="C1" s="36"/>
      <c r="D1" s="36"/>
      <c r="E1" s="66"/>
      <c r="F1" s="37"/>
      <c r="G1" s="96"/>
      <c r="H1" s="96"/>
      <c r="L1" s="42" t="s">
        <v>18</v>
      </c>
      <c r="M1" s="38">
        <f ca="1">INDEX('0. Overview'!L:L,MATCH(A1,'0. Overview'!$O:$O,0))</f>
        <v>4.1666666666666685E-2</v>
      </c>
      <c r="O1" s="42" t="s">
        <v>11</v>
      </c>
      <c r="P1" s="38">
        <f ca="1">INDEX('0. Overview'!H:H,MATCH($A$1,'0. Overview'!$O:$O,0))</f>
        <v>0.47916666666666669</v>
      </c>
      <c r="Q1" s="42" t="s">
        <v>12</v>
      </c>
      <c r="R1" s="38">
        <f ca="1">INDEX('0. Overview'!I:I,MATCH($A$1,'0. Overview'!$O:$O,0))</f>
        <v>0.52083333333333337</v>
      </c>
      <c r="T1" s="59" t="s">
        <v>359</v>
      </c>
      <c r="U1" s="40">
        <f>COUNTA(B6:B69)</f>
        <v>8</v>
      </c>
    </row>
    <row r="2" spans="1:21" s="58" customFormat="1" ht="25.5" x14ac:dyDescent="0.25">
      <c r="A2" s="79" t="str">
        <f ca="1">_xlfn.CONCAT(L1," ",TEXT(M1,"hh:mm")," ",O1," ",TEXT(P1,"hh:mm")," ",Q1," ",TEXT(R1,"hh:mm")," ",T1," ",U1)</f>
        <v>Target Runtime 01:00 Start 11:30 Stop 12:30 Use Cases 8</v>
      </c>
      <c r="B2" s="66"/>
      <c r="C2" s="36"/>
      <c r="D2" s="36"/>
      <c r="E2" s="66"/>
      <c r="F2" s="37"/>
      <c r="G2" s="96"/>
      <c r="H2" s="56" t="str">
        <f>'1. Dealers'!I2</f>
        <v>Estimated Demo Period</v>
      </c>
      <c r="I2" s="38">
        <f>SUM(I4:I69)</f>
        <v>3.4722222222222231E-2</v>
      </c>
      <c r="L2" s="42"/>
      <c r="M2" s="38"/>
      <c r="O2" s="42"/>
      <c r="P2" s="38"/>
      <c r="Q2" s="42"/>
      <c r="R2" s="38"/>
      <c r="T2" s="59"/>
      <c r="U2" s="40"/>
    </row>
    <row r="3" spans="1:21" s="40" customFormat="1" ht="30" x14ac:dyDescent="0.25">
      <c r="A3" s="40" t="s">
        <v>124</v>
      </c>
      <c r="B3" s="43" t="s">
        <v>25</v>
      </c>
      <c r="C3" s="40" t="s">
        <v>150</v>
      </c>
      <c r="D3" s="44" t="s">
        <v>151</v>
      </c>
      <c r="E3" s="43" t="s">
        <v>152</v>
      </c>
      <c r="F3" s="43" t="s">
        <v>365</v>
      </c>
      <c r="G3" s="43" t="s">
        <v>363</v>
      </c>
      <c r="H3" s="43" t="s">
        <v>399</v>
      </c>
      <c r="I3" s="40" t="s">
        <v>364</v>
      </c>
    </row>
    <row r="4" spans="1:21" s="48" customFormat="1" x14ac:dyDescent="0.25">
      <c r="A4" s="45" t="s">
        <v>1</v>
      </c>
      <c r="B4" s="61" t="s">
        <v>451</v>
      </c>
      <c r="C4" s="61"/>
      <c r="D4" s="61"/>
      <c r="E4" s="61"/>
      <c r="F4" s="69" t="s">
        <v>367</v>
      </c>
      <c r="G4" s="97" t="s">
        <v>443</v>
      </c>
      <c r="H4" s="97"/>
      <c r="I4" s="47">
        <v>3.472222222222222E-3</v>
      </c>
      <c r="J4" s="45"/>
      <c r="K4" s="45"/>
    </row>
    <row r="5" spans="1:21" s="48" customFormat="1" x14ac:dyDescent="0.25">
      <c r="A5" s="45" t="s">
        <v>1</v>
      </c>
      <c r="B5" s="61" t="s">
        <v>442</v>
      </c>
      <c r="C5" s="61"/>
      <c r="D5" s="61"/>
      <c r="E5" s="61"/>
      <c r="F5" s="69" t="s">
        <v>368</v>
      </c>
      <c r="G5" s="97" t="s">
        <v>452</v>
      </c>
      <c r="H5" s="97"/>
      <c r="I5" s="47">
        <v>3.472222222222222E-3</v>
      </c>
      <c r="J5" s="45"/>
      <c r="K5" s="45"/>
    </row>
    <row r="6" spans="1:21" ht="60" x14ac:dyDescent="0.25">
      <c r="A6" s="67" t="s">
        <v>5</v>
      </c>
      <c r="B6" s="61" t="s">
        <v>275</v>
      </c>
      <c r="C6" s="51" t="s">
        <v>36</v>
      </c>
      <c r="D6" s="51" t="s">
        <v>28</v>
      </c>
      <c r="E6" s="61" t="s">
        <v>276</v>
      </c>
      <c r="F6" s="52" t="s">
        <v>366</v>
      </c>
      <c r="G6" s="98" t="s">
        <v>475</v>
      </c>
      <c r="H6" s="98"/>
      <c r="I6" s="47">
        <v>6.9444444444444441E-3</v>
      </c>
    </row>
    <row r="7" spans="1:21" ht="60" x14ac:dyDescent="0.25">
      <c r="A7" s="67" t="s">
        <v>5</v>
      </c>
      <c r="B7" s="61" t="s">
        <v>277</v>
      </c>
      <c r="C7" s="51" t="s">
        <v>36</v>
      </c>
      <c r="D7" s="51" t="s">
        <v>28</v>
      </c>
      <c r="E7" s="61" t="s">
        <v>278</v>
      </c>
      <c r="F7" s="52" t="s">
        <v>368</v>
      </c>
      <c r="G7" s="98" t="s">
        <v>406</v>
      </c>
      <c r="H7" s="98" t="s">
        <v>476</v>
      </c>
      <c r="I7" s="47">
        <v>1.736111111111111E-3</v>
      </c>
    </row>
    <row r="8" spans="1:21" ht="60" x14ac:dyDescent="0.25">
      <c r="A8" s="67" t="s">
        <v>5</v>
      </c>
      <c r="B8" s="61" t="s">
        <v>279</v>
      </c>
      <c r="C8" s="51" t="s">
        <v>36</v>
      </c>
      <c r="D8" s="51" t="s">
        <v>28</v>
      </c>
      <c r="E8" s="61" t="s">
        <v>280</v>
      </c>
      <c r="F8" s="52" t="s">
        <v>368</v>
      </c>
      <c r="G8" s="98" t="s">
        <v>408</v>
      </c>
      <c r="H8" s="98" t="s">
        <v>407</v>
      </c>
      <c r="I8" s="47">
        <v>3.472222222222222E-3</v>
      </c>
    </row>
    <row r="9" spans="1:21" ht="60" x14ac:dyDescent="0.25">
      <c r="A9" s="67" t="s">
        <v>5</v>
      </c>
      <c r="B9" s="61" t="s">
        <v>281</v>
      </c>
      <c r="C9" s="51" t="s">
        <v>36</v>
      </c>
      <c r="D9" s="51" t="s">
        <v>28</v>
      </c>
      <c r="E9" s="61" t="s">
        <v>282</v>
      </c>
      <c r="F9" s="52" t="s">
        <v>367</v>
      </c>
      <c r="G9" s="98" t="s">
        <v>409</v>
      </c>
      <c r="H9" s="98" t="s">
        <v>474</v>
      </c>
      <c r="I9" s="47">
        <v>3.472222222222222E-3</v>
      </c>
    </row>
    <row r="10" spans="1:21" ht="60" x14ac:dyDescent="0.25">
      <c r="A10" s="67" t="s">
        <v>5</v>
      </c>
      <c r="B10" s="61" t="s">
        <v>283</v>
      </c>
      <c r="C10" s="51" t="s">
        <v>36</v>
      </c>
      <c r="D10" s="51" t="s">
        <v>28</v>
      </c>
      <c r="E10" s="61" t="s">
        <v>284</v>
      </c>
      <c r="F10" s="52" t="s">
        <v>368</v>
      </c>
      <c r="G10" s="98" t="s">
        <v>477</v>
      </c>
      <c r="H10" s="98"/>
      <c r="I10" s="47">
        <v>3.472222222222222E-3</v>
      </c>
    </row>
    <row r="11" spans="1:21" ht="45" x14ac:dyDescent="0.25">
      <c r="A11" s="67" t="s">
        <v>5</v>
      </c>
      <c r="B11" s="61" t="s">
        <v>285</v>
      </c>
      <c r="C11" s="51" t="s">
        <v>36</v>
      </c>
      <c r="D11" s="51" t="s">
        <v>28</v>
      </c>
      <c r="E11" s="61" t="s">
        <v>113</v>
      </c>
      <c r="F11" s="52" t="s">
        <v>368</v>
      </c>
      <c r="G11" s="98"/>
      <c r="H11" s="98"/>
      <c r="I11" s="47">
        <v>1.736111111111111E-3</v>
      </c>
    </row>
    <row r="12" spans="1:21" ht="75" x14ac:dyDescent="0.25">
      <c r="A12" s="67" t="s">
        <v>5</v>
      </c>
      <c r="B12" s="61" t="s">
        <v>286</v>
      </c>
      <c r="C12" s="51" t="s">
        <v>36</v>
      </c>
      <c r="D12" s="51" t="s">
        <v>28</v>
      </c>
      <c r="E12" s="61" t="s">
        <v>287</v>
      </c>
      <c r="F12" s="52" t="s">
        <v>368</v>
      </c>
      <c r="G12" s="98" t="s">
        <v>410</v>
      </c>
      <c r="H12" s="98" t="s">
        <v>411</v>
      </c>
      <c r="I12" s="47">
        <v>3.472222222222222E-3</v>
      </c>
    </row>
    <row r="13" spans="1:21" ht="45" x14ac:dyDescent="0.25">
      <c r="A13" s="67" t="s">
        <v>5</v>
      </c>
      <c r="B13" s="61" t="s">
        <v>288</v>
      </c>
      <c r="C13" s="51" t="s">
        <v>36</v>
      </c>
      <c r="D13" s="51" t="s">
        <v>28</v>
      </c>
      <c r="E13" s="61" t="s">
        <v>65</v>
      </c>
      <c r="F13" s="52" t="s">
        <v>368</v>
      </c>
      <c r="G13" s="98" t="s">
        <v>412</v>
      </c>
      <c r="H13" s="98"/>
      <c r="I13" s="47">
        <v>3.472222222222222E-3</v>
      </c>
    </row>
  </sheetData>
  <autoFilter ref="A3:U3"/>
  <pageMargins left="0.7" right="0.7" top="0.75" bottom="0.75" header="0.3" footer="0.3"/>
  <pageSetup paperSize="8"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T33"/>
  <sheetViews>
    <sheetView topLeftCell="A4" zoomScaleNormal="100" workbookViewId="0">
      <selection activeCell="E6" sqref="E6"/>
    </sheetView>
  </sheetViews>
  <sheetFormatPr defaultRowHeight="15" x14ac:dyDescent="0.25"/>
  <cols>
    <col min="1" max="1" width="26.28515625" style="61" customWidth="1"/>
    <col min="2" max="2" width="50.7109375" style="61" customWidth="1"/>
    <col min="3" max="4" width="8.7109375" style="53" customWidth="1"/>
    <col min="5" max="5" width="50.7109375" style="61" customWidth="1"/>
    <col min="6" max="6" width="8.7109375" style="55" customWidth="1"/>
    <col min="7" max="7" width="30.7109375" style="61" customWidth="1"/>
    <col min="8" max="8" width="30.7109375" style="61" hidden="1" customWidth="1"/>
    <col min="9" max="9" width="9.5703125" style="21" bestFit="1" customWidth="1"/>
    <col min="10" max="16384" width="9.140625" style="21"/>
  </cols>
  <sheetData>
    <row r="1" spans="1:20" s="58" customFormat="1" ht="25.5" x14ac:dyDescent="0.25">
      <c r="A1" s="41" t="str">
        <f ca="1">MID(CELL("filename",A1),FIND("]",CELL("filename",A1))+1,255)</f>
        <v>4. Post Trade - Back Office</v>
      </c>
      <c r="B1" s="66"/>
      <c r="C1" s="36"/>
      <c r="D1" s="36"/>
      <c r="E1" s="66"/>
      <c r="F1" s="37"/>
      <c r="G1" s="66"/>
      <c r="H1" s="66"/>
      <c r="L1" s="42" t="s">
        <v>18</v>
      </c>
      <c r="M1" s="38">
        <f ca="1">INDEX('0. Overview'!L:L,MATCH(A1,'0. Overview'!$O:$O,0))</f>
        <v>4.166666666666663E-2</v>
      </c>
      <c r="O1" s="42" t="s">
        <v>11</v>
      </c>
      <c r="P1" s="38">
        <f ca="1">INDEX('0. Overview'!H:H,MATCH($A$1,'0. Overview'!$O:$O,0))</f>
        <v>0.5625</v>
      </c>
      <c r="Q1" s="42" t="s">
        <v>12</v>
      </c>
      <c r="R1" s="38">
        <f ca="1">INDEX('0. Overview'!I:I,MATCH($A$1,'0. Overview'!$O:$O,0))</f>
        <v>0.60416666666666663</v>
      </c>
      <c r="S1" s="59" t="s">
        <v>359</v>
      </c>
      <c r="T1" s="40">
        <f>COUNTA(B6:B69)</f>
        <v>28</v>
      </c>
    </row>
    <row r="2" spans="1:20" s="58" customFormat="1" ht="25.5" x14ac:dyDescent="0.25">
      <c r="A2" s="79" t="str">
        <f ca="1">_xlfn.CONCAT(L1," ",TEXT(M1,"hh:mm")," ",O1," ",TEXT(P1,"hh:mm")," ",Q1," ",TEXT(R1,"hh:mm")," ",S1," ",T1)</f>
        <v>Target Runtime 01:00 Start 13:30 Stop 14:30 Use Cases 28</v>
      </c>
      <c r="B2" s="66"/>
      <c r="C2" s="36"/>
      <c r="D2" s="36"/>
      <c r="E2" s="66"/>
      <c r="F2" s="37"/>
      <c r="G2" s="66"/>
      <c r="H2" s="56" t="str">
        <f>'1. Dealers'!I2</f>
        <v>Estimated Demo Period</v>
      </c>
      <c r="I2" s="38">
        <f>SUM(I4:I69)</f>
        <v>4.8611111111111119E-2</v>
      </c>
      <c r="L2" s="42"/>
      <c r="M2" s="38"/>
      <c r="O2" s="42"/>
      <c r="P2" s="38"/>
      <c r="Q2" s="42"/>
      <c r="R2" s="38"/>
      <c r="S2" s="59"/>
      <c r="T2" s="40"/>
    </row>
    <row r="3" spans="1:20" s="40" customFormat="1" ht="30" x14ac:dyDescent="0.25">
      <c r="A3" s="40" t="s">
        <v>124</v>
      </c>
      <c r="B3" s="43" t="s">
        <v>25</v>
      </c>
      <c r="C3" s="40" t="s">
        <v>150</v>
      </c>
      <c r="D3" s="44" t="s">
        <v>151</v>
      </c>
      <c r="E3" s="43" t="s">
        <v>152</v>
      </c>
      <c r="F3" s="43" t="s">
        <v>365</v>
      </c>
      <c r="G3" s="43" t="s">
        <v>363</v>
      </c>
      <c r="H3" s="43" t="s">
        <v>399</v>
      </c>
      <c r="I3" s="40" t="s">
        <v>364</v>
      </c>
    </row>
    <row r="4" spans="1:20" s="48" customFormat="1" x14ac:dyDescent="0.25">
      <c r="A4" s="45" t="s">
        <v>1</v>
      </c>
      <c r="B4" s="61" t="s">
        <v>451</v>
      </c>
      <c r="C4" s="61"/>
      <c r="D4" s="61"/>
      <c r="E4" s="61"/>
      <c r="F4" s="69" t="s">
        <v>367</v>
      </c>
      <c r="G4" s="61" t="s">
        <v>443</v>
      </c>
      <c r="H4" s="61"/>
      <c r="I4" s="47">
        <v>3.472222222222222E-3</v>
      </c>
      <c r="J4" s="45"/>
      <c r="K4" s="45"/>
    </row>
    <row r="5" spans="1:20" s="48" customFormat="1" x14ac:dyDescent="0.25">
      <c r="A5" s="45" t="s">
        <v>1</v>
      </c>
      <c r="B5" s="61" t="s">
        <v>442</v>
      </c>
      <c r="C5" s="61"/>
      <c r="D5" s="61"/>
      <c r="E5" s="61"/>
      <c r="F5" s="69" t="s">
        <v>368</v>
      </c>
      <c r="G5" s="61" t="s">
        <v>452</v>
      </c>
      <c r="H5" s="61"/>
      <c r="I5" s="47">
        <v>3.472222222222222E-3</v>
      </c>
      <c r="J5" s="45"/>
      <c r="K5" s="45"/>
    </row>
    <row r="6" spans="1:20" ht="60" x14ac:dyDescent="0.25">
      <c r="A6" s="67" t="s">
        <v>7</v>
      </c>
      <c r="B6" s="61" t="s">
        <v>220</v>
      </c>
      <c r="C6" s="50" t="s">
        <v>27</v>
      </c>
      <c r="D6" s="51" t="s">
        <v>28</v>
      </c>
      <c r="E6" s="61" t="s">
        <v>221</v>
      </c>
      <c r="F6" s="52" t="s">
        <v>368</v>
      </c>
      <c r="G6" s="62" t="s">
        <v>413</v>
      </c>
      <c r="H6" s="62"/>
      <c r="I6" s="47">
        <v>3.472222222222222E-3</v>
      </c>
    </row>
    <row r="7" spans="1:20" ht="60" x14ac:dyDescent="0.25">
      <c r="A7" s="67" t="s">
        <v>7</v>
      </c>
      <c r="B7" s="61" t="s">
        <v>222</v>
      </c>
      <c r="C7" s="50" t="s">
        <v>27</v>
      </c>
      <c r="D7" s="51" t="s">
        <v>28</v>
      </c>
      <c r="E7" s="61" t="s">
        <v>223</v>
      </c>
      <c r="F7" s="52" t="s">
        <v>368</v>
      </c>
      <c r="G7" s="62" t="s">
        <v>415</v>
      </c>
      <c r="H7" s="62" t="s">
        <v>414</v>
      </c>
      <c r="I7" s="65">
        <v>1.736111111111111E-3</v>
      </c>
    </row>
    <row r="8" spans="1:20" ht="30" x14ac:dyDescent="0.25">
      <c r="A8" s="67" t="s">
        <v>7</v>
      </c>
      <c r="B8" s="61" t="s">
        <v>224</v>
      </c>
      <c r="C8" s="50" t="s">
        <v>27</v>
      </c>
      <c r="D8" s="51" t="s">
        <v>28</v>
      </c>
      <c r="E8" s="61" t="s">
        <v>225</v>
      </c>
      <c r="F8" s="52" t="s">
        <v>368</v>
      </c>
      <c r="G8" s="62" t="s">
        <v>416</v>
      </c>
      <c r="H8" s="62"/>
      <c r="I8" s="64">
        <v>3.472222222222222E-3</v>
      </c>
    </row>
    <row r="9" spans="1:20" ht="45" x14ac:dyDescent="0.25">
      <c r="A9" s="67" t="s">
        <v>7</v>
      </c>
      <c r="B9" s="61" t="s">
        <v>226</v>
      </c>
      <c r="C9" s="50" t="s">
        <v>27</v>
      </c>
      <c r="D9" s="50" t="s">
        <v>140</v>
      </c>
      <c r="E9" s="61" t="s">
        <v>227</v>
      </c>
      <c r="F9" s="52" t="s">
        <v>367</v>
      </c>
      <c r="G9" s="62" t="s">
        <v>417</v>
      </c>
      <c r="H9" s="62"/>
      <c r="I9" s="63"/>
    </row>
    <row r="10" spans="1:20" ht="105" x14ac:dyDescent="0.25">
      <c r="A10" s="67" t="s">
        <v>7</v>
      </c>
      <c r="B10" s="61" t="s">
        <v>228</v>
      </c>
      <c r="C10" s="50" t="s">
        <v>27</v>
      </c>
      <c r="D10" s="51" t="s">
        <v>28</v>
      </c>
      <c r="E10" s="61" t="s">
        <v>113</v>
      </c>
      <c r="F10" s="52" t="s">
        <v>368</v>
      </c>
      <c r="G10" s="62" t="s">
        <v>418</v>
      </c>
      <c r="H10" s="62" t="s">
        <v>419</v>
      </c>
      <c r="I10" s="64">
        <v>3.472222222222222E-3</v>
      </c>
    </row>
    <row r="11" spans="1:20" ht="120" x14ac:dyDescent="0.25">
      <c r="A11" s="67" t="s">
        <v>7</v>
      </c>
      <c r="B11" s="61" t="s">
        <v>229</v>
      </c>
      <c r="C11" s="50" t="s">
        <v>27</v>
      </c>
      <c r="D11" s="51" t="s">
        <v>28</v>
      </c>
      <c r="E11" s="61" t="s">
        <v>230</v>
      </c>
      <c r="F11" s="52" t="s">
        <v>368</v>
      </c>
      <c r="G11" s="62" t="s">
        <v>420</v>
      </c>
      <c r="H11" s="62"/>
      <c r="I11" s="64">
        <v>3.472222222222222E-3</v>
      </c>
    </row>
    <row r="12" spans="1:20" ht="90" x14ac:dyDescent="0.25">
      <c r="A12" s="67" t="s">
        <v>7</v>
      </c>
      <c r="B12" s="61" t="s">
        <v>231</v>
      </c>
      <c r="C12" s="50" t="s">
        <v>27</v>
      </c>
      <c r="D12" s="51" t="s">
        <v>28</v>
      </c>
      <c r="E12" s="61" t="s">
        <v>232</v>
      </c>
      <c r="F12" s="52" t="s">
        <v>368</v>
      </c>
      <c r="G12" s="62" t="s">
        <v>421</v>
      </c>
      <c r="H12" s="62"/>
      <c r="I12" s="64">
        <v>3.472222222222222E-3</v>
      </c>
    </row>
    <row r="13" spans="1:20" ht="60" x14ac:dyDescent="0.25">
      <c r="A13" s="67" t="s">
        <v>7</v>
      </c>
      <c r="B13" s="61" t="s">
        <v>233</v>
      </c>
      <c r="C13" s="50" t="s">
        <v>27</v>
      </c>
      <c r="D13" s="51" t="s">
        <v>28</v>
      </c>
      <c r="E13" s="61" t="s">
        <v>234</v>
      </c>
      <c r="F13" s="52" t="s">
        <v>368</v>
      </c>
      <c r="G13" s="62" t="s">
        <v>422</v>
      </c>
      <c r="H13" s="62"/>
      <c r="I13" s="64">
        <v>3.472222222222222E-3</v>
      </c>
    </row>
    <row r="14" spans="1:20" ht="90" x14ac:dyDescent="0.25">
      <c r="A14" s="67" t="s">
        <v>7</v>
      </c>
      <c r="B14" s="61" t="s">
        <v>235</v>
      </c>
      <c r="C14" s="50" t="s">
        <v>27</v>
      </c>
      <c r="D14" s="50" t="s">
        <v>93</v>
      </c>
      <c r="E14" s="61" t="s">
        <v>236</v>
      </c>
      <c r="F14" s="52" t="s">
        <v>367</v>
      </c>
      <c r="G14" s="62" t="s">
        <v>423</v>
      </c>
      <c r="H14" s="62" t="s">
        <v>454</v>
      </c>
      <c r="I14" s="64">
        <v>3.472222222222222E-3</v>
      </c>
    </row>
    <row r="15" spans="1:20" ht="75" x14ac:dyDescent="0.25">
      <c r="A15" s="67" t="s">
        <v>7</v>
      </c>
      <c r="B15" s="61" t="s">
        <v>237</v>
      </c>
      <c r="C15" s="50" t="s">
        <v>27</v>
      </c>
      <c r="D15" s="51" t="s">
        <v>28</v>
      </c>
      <c r="E15" s="61" t="s">
        <v>238</v>
      </c>
      <c r="F15" s="52" t="s">
        <v>368</v>
      </c>
      <c r="G15" s="62" t="s">
        <v>424</v>
      </c>
      <c r="H15" s="62"/>
      <c r="I15" s="65">
        <v>1.736111111111111E-3</v>
      </c>
    </row>
    <row r="16" spans="1:20" ht="45" x14ac:dyDescent="0.25">
      <c r="A16" s="67" t="s">
        <v>7</v>
      </c>
      <c r="B16" s="61" t="s">
        <v>239</v>
      </c>
      <c r="C16" s="50" t="s">
        <v>27</v>
      </c>
      <c r="D16" s="51" t="s">
        <v>28</v>
      </c>
      <c r="E16" s="61" t="s">
        <v>240</v>
      </c>
      <c r="F16" s="52" t="s">
        <v>367</v>
      </c>
      <c r="G16" s="62" t="s">
        <v>425</v>
      </c>
      <c r="H16" s="62"/>
      <c r="I16" s="63"/>
    </row>
    <row r="17" spans="1:9" ht="60" x14ac:dyDescent="0.25">
      <c r="A17" s="67" t="s">
        <v>7</v>
      </c>
      <c r="B17" s="61" t="s">
        <v>241</v>
      </c>
      <c r="C17" s="50" t="s">
        <v>27</v>
      </c>
      <c r="D17" s="51" t="s">
        <v>28</v>
      </c>
      <c r="E17" s="61" t="s">
        <v>242</v>
      </c>
      <c r="F17" s="52" t="s">
        <v>368</v>
      </c>
      <c r="G17" s="62" t="s">
        <v>426</v>
      </c>
      <c r="H17" s="62"/>
      <c r="I17" s="65">
        <v>1.736111111111111E-3</v>
      </c>
    </row>
    <row r="18" spans="1:9" ht="60" x14ac:dyDescent="0.25">
      <c r="A18" s="67" t="s">
        <v>7</v>
      </c>
      <c r="B18" s="61" t="s">
        <v>243</v>
      </c>
      <c r="C18" s="50" t="s">
        <v>27</v>
      </c>
      <c r="D18" s="51" t="s">
        <v>28</v>
      </c>
      <c r="E18" s="61" t="s">
        <v>244</v>
      </c>
      <c r="F18" s="52" t="s">
        <v>368</v>
      </c>
      <c r="G18" s="62" t="s">
        <v>427</v>
      </c>
      <c r="H18" s="62"/>
      <c r="I18" s="65">
        <v>1.736111111111111E-3</v>
      </c>
    </row>
    <row r="19" spans="1:9" ht="75" x14ac:dyDescent="0.25">
      <c r="A19" s="67" t="s">
        <v>7</v>
      </c>
      <c r="B19" s="61" t="s">
        <v>245</v>
      </c>
      <c r="C19" s="50" t="s">
        <v>27</v>
      </c>
      <c r="D19" s="50" t="s">
        <v>93</v>
      </c>
      <c r="E19" s="61" t="s">
        <v>246</v>
      </c>
      <c r="F19" s="52" t="s">
        <v>368</v>
      </c>
      <c r="G19" s="62" t="s">
        <v>429</v>
      </c>
      <c r="H19" s="62" t="s">
        <v>428</v>
      </c>
      <c r="I19" s="65">
        <v>1.736111111111111E-3</v>
      </c>
    </row>
    <row r="20" spans="1:9" ht="75" x14ac:dyDescent="0.25">
      <c r="A20" s="67" t="s">
        <v>7</v>
      </c>
      <c r="B20" s="61" t="s">
        <v>247</v>
      </c>
      <c r="C20" s="50" t="s">
        <v>27</v>
      </c>
      <c r="D20" s="50" t="s">
        <v>248</v>
      </c>
      <c r="E20" s="61" t="s">
        <v>249</v>
      </c>
      <c r="F20" s="52" t="s">
        <v>367</v>
      </c>
      <c r="G20" s="62" t="s">
        <v>430</v>
      </c>
      <c r="H20" s="62"/>
      <c r="I20" s="63"/>
    </row>
    <row r="21" spans="1:9" ht="285" x14ac:dyDescent="0.25">
      <c r="A21" s="67" t="s">
        <v>7</v>
      </c>
      <c r="B21" s="61" t="s">
        <v>250</v>
      </c>
      <c r="C21" s="50" t="s">
        <v>27</v>
      </c>
      <c r="D21" s="50" t="s">
        <v>140</v>
      </c>
      <c r="E21" s="61" t="s">
        <v>251</v>
      </c>
      <c r="F21" s="52" t="s">
        <v>367</v>
      </c>
      <c r="G21" s="62" t="s">
        <v>431</v>
      </c>
      <c r="H21" s="62"/>
      <c r="I21" s="64">
        <v>3.472222222222222E-3</v>
      </c>
    </row>
    <row r="22" spans="1:9" ht="60" x14ac:dyDescent="0.25">
      <c r="A22" s="67" t="s">
        <v>7</v>
      </c>
      <c r="B22" s="61" t="s">
        <v>252</v>
      </c>
      <c r="C22" s="50" t="s">
        <v>27</v>
      </c>
      <c r="D22" s="50" t="s">
        <v>140</v>
      </c>
      <c r="E22" s="61" t="s">
        <v>253</v>
      </c>
      <c r="F22" s="52" t="s">
        <v>368</v>
      </c>
      <c r="G22" s="62" t="s">
        <v>432</v>
      </c>
      <c r="H22" s="62"/>
      <c r="I22" s="65">
        <v>1.736111111111111E-3</v>
      </c>
    </row>
    <row r="23" spans="1:9" ht="180" x14ac:dyDescent="0.25">
      <c r="A23" s="67" t="s">
        <v>7</v>
      </c>
      <c r="B23" s="61" t="s">
        <v>254</v>
      </c>
      <c r="C23" s="50" t="s">
        <v>27</v>
      </c>
      <c r="D23" s="50" t="s">
        <v>140</v>
      </c>
      <c r="E23" s="61" t="s">
        <v>255</v>
      </c>
      <c r="F23" s="52" t="s">
        <v>367</v>
      </c>
      <c r="G23" s="62" t="s">
        <v>431</v>
      </c>
      <c r="H23" s="62"/>
      <c r="I23" s="63"/>
    </row>
    <row r="24" spans="1:9" ht="180" x14ac:dyDescent="0.25">
      <c r="A24" s="67" t="s">
        <v>7</v>
      </c>
      <c r="B24" s="61" t="s">
        <v>256</v>
      </c>
      <c r="C24" s="50" t="s">
        <v>27</v>
      </c>
      <c r="D24" s="50" t="s">
        <v>140</v>
      </c>
      <c r="E24" s="61" t="s">
        <v>257</v>
      </c>
      <c r="F24" s="52" t="s">
        <v>367</v>
      </c>
      <c r="G24" s="62" t="s">
        <v>431</v>
      </c>
      <c r="H24" s="62"/>
      <c r="I24" s="63"/>
    </row>
    <row r="25" spans="1:9" ht="180" x14ac:dyDescent="0.25">
      <c r="A25" s="67" t="s">
        <v>7</v>
      </c>
      <c r="B25" s="61" t="s">
        <v>258</v>
      </c>
      <c r="C25" s="50" t="s">
        <v>27</v>
      </c>
      <c r="D25" s="50" t="s">
        <v>140</v>
      </c>
      <c r="E25" s="61" t="s">
        <v>259</v>
      </c>
      <c r="F25" s="52" t="s">
        <v>367</v>
      </c>
      <c r="G25" s="62" t="s">
        <v>431</v>
      </c>
      <c r="H25" s="62"/>
      <c r="I25" s="63"/>
    </row>
    <row r="26" spans="1:9" ht="180" x14ac:dyDescent="0.25">
      <c r="A26" s="67" t="s">
        <v>7</v>
      </c>
      <c r="B26" s="61" t="s">
        <v>260</v>
      </c>
      <c r="C26" s="50" t="s">
        <v>27</v>
      </c>
      <c r="D26" s="50" t="s">
        <v>140</v>
      </c>
      <c r="E26" s="61" t="s">
        <v>261</v>
      </c>
      <c r="F26" s="52" t="s">
        <v>367</v>
      </c>
      <c r="G26" s="62" t="s">
        <v>431</v>
      </c>
      <c r="H26" s="62"/>
      <c r="I26" s="63"/>
    </row>
    <row r="27" spans="1:9" ht="180" x14ac:dyDescent="0.25">
      <c r="A27" s="67" t="s">
        <v>7</v>
      </c>
      <c r="B27" s="61" t="s">
        <v>262</v>
      </c>
      <c r="C27" s="50" t="s">
        <v>27</v>
      </c>
      <c r="D27" s="50" t="s">
        <v>140</v>
      </c>
      <c r="E27" s="61" t="s">
        <v>263</v>
      </c>
      <c r="F27" s="52" t="s">
        <v>367</v>
      </c>
      <c r="G27" s="62" t="s">
        <v>431</v>
      </c>
      <c r="H27" s="62"/>
      <c r="I27" s="63"/>
    </row>
    <row r="28" spans="1:9" ht="180" x14ac:dyDescent="0.25">
      <c r="A28" s="67" t="s">
        <v>7</v>
      </c>
      <c r="B28" s="61" t="s">
        <v>264</v>
      </c>
      <c r="C28" s="50" t="s">
        <v>27</v>
      </c>
      <c r="D28" s="50" t="s">
        <v>140</v>
      </c>
      <c r="E28" s="61" t="s">
        <v>263</v>
      </c>
      <c r="F28" s="52" t="s">
        <v>367</v>
      </c>
      <c r="G28" s="62" t="s">
        <v>431</v>
      </c>
      <c r="H28" s="62"/>
      <c r="I28" s="63"/>
    </row>
    <row r="29" spans="1:9" ht="180" x14ac:dyDescent="0.25">
      <c r="A29" s="67" t="s">
        <v>7</v>
      </c>
      <c r="B29" s="61" t="s">
        <v>265</v>
      </c>
      <c r="C29" s="50" t="s">
        <v>27</v>
      </c>
      <c r="D29" s="50" t="s">
        <v>140</v>
      </c>
      <c r="E29" s="61" t="s">
        <v>266</v>
      </c>
      <c r="F29" s="52" t="s">
        <v>367</v>
      </c>
      <c r="G29" s="62" t="s">
        <v>431</v>
      </c>
      <c r="H29" s="62"/>
      <c r="I29" s="63"/>
    </row>
    <row r="30" spans="1:9" ht="180" x14ac:dyDescent="0.25">
      <c r="A30" s="67" t="s">
        <v>7</v>
      </c>
      <c r="B30" s="61" t="s">
        <v>267</v>
      </c>
      <c r="C30" s="51" t="s">
        <v>36</v>
      </c>
      <c r="D30" s="50" t="s">
        <v>140</v>
      </c>
      <c r="E30" s="61" t="s">
        <v>268</v>
      </c>
      <c r="F30" s="52" t="s">
        <v>367</v>
      </c>
      <c r="G30" s="62" t="s">
        <v>431</v>
      </c>
      <c r="H30" s="62"/>
      <c r="I30" s="63"/>
    </row>
    <row r="31" spans="1:9" ht="180" x14ac:dyDescent="0.25">
      <c r="A31" s="67" t="s">
        <v>7</v>
      </c>
      <c r="B31" s="61" t="s">
        <v>269</v>
      </c>
      <c r="C31" s="51" t="s">
        <v>36</v>
      </c>
      <c r="D31" s="50" t="s">
        <v>140</v>
      </c>
      <c r="E31" s="61" t="s">
        <v>270</v>
      </c>
      <c r="F31" s="52" t="s">
        <v>367</v>
      </c>
      <c r="G31" s="62" t="s">
        <v>431</v>
      </c>
      <c r="H31" s="62"/>
      <c r="I31" s="63"/>
    </row>
    <row r="32" spans="1:9" ht="180" x14ac:dyDescent="0.25">
      <c r="A32" s="67" t="s">
        <v>7</v>
      </c>
      <c r="B32" s="61" t="s">
        <v>271</v>
      </c>
      <c r="C32" s="50" t="s">
        <v>27</v>
      </c>
      <c r="D32" s="50" t="s">
        <v>93</v>
      </c>
      <c r="E32" s="61" t="s">
        <v>272</v>
      </c>
      <c r="F32" s="52" t="s">
        <v>367</v>
      </c>
      <c r="G32" s="62" t="s">
        <v>431</v>
      </c>
      <c r="H32" s="62"/>
      <c r="I32" s="63"/>
    </row>
    <row r="33" spans="1:9" ht="60" x14ac:dyDescent="0.25">
      <c r="A33" s="67" t="s">
        <v>7</v>
      </c>
      <c r="B33" s="61" t="s">
        <v>273</v>
      </c>
      <c r="C33" s="50" t="s">
        <v>27</v>
      </c>
      <c r="D33" s="51" t="s">
        <v>28</v>
      </c>
      <c r="E33" s="61" t="s">
        <v>274</v>
      </c>
      <c r="F33" s="52" t="s">
        <v>368</v>
      </c>
      <c r="G33" s="62" t="s">
        <v>433</v>
      </c>
      <c r="H33" s="62"/>
      <c r="I33" s="64">
        <v>3.472222222222222E-3</v>
      </c>
    </row>
  </sheetData>
  <autoFilter ref="A3:T33"/>
  <pageMargins left="0.7" right="0.7" top="0.75" bottom="0.75" header="0.3" footer="0.3"/>
  <pageSetup paperSize="8" scale="71"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21"/>
  <sheetViews>
    <sheetView workbookViewId="0">
      <selection activeCell="D11" sqref="D11"/>
    </sheetView>
  </sheetViews>
  <sheetFormatPr defaultRowHeight="15" x14ac:dyDescent="0.25"/>
  <cols>
    <col min="3" max="3" width="73.140625" style="102" customWidth="1"/>
  </cols>
  <sheetData>
    <row r="1" spans="1:4" x14ac:dyDescent="0.25">
      <c r="A1" t="s">
        <v>511</v>
      </c>
      <c r="B1" t="s">
        <v>513</v>
      </c>
      <c r="C1" s="102" t="s">
        <v>512</v>
      </c>
      <c r="D1" t="s">
        <v>514</v>
      </c>
    </row>
    <row r="2" spans="1:4" x14ac:dyDescent="0.25">
      <c r="A2">
        <v>1</v>
      </c>
      <c r="C2" s="102" t="str">
        <f>'4. Post Trade - Back Office'!G4</f>
        <v>Intro to siena eSolutions</v>
      </c>
    </row>
    <row r="3" spans="1:4" x14ac:dyDescent="0.25">
      <c r="A3">
        <v>2</v>
      </c>
      <c r="C3" s="102" t="str">
        <f>'4. Post Trade - Back Office'!G5</f>
        <v>Intro to siena</v>
      </c>
    </row>
    <row r="4" spans="1:4" x14ac:dyDescent="0.25">
      <c r="A4">
        <v>3</v>
      </c>
      <c r="B4" t="s">
        <v>608</v>
      </c>
      <c r="C4" s="102" t="str">
        <f>'4. Post Trade - Back Office'!G6</f>
        <v>Show Entry in Counterparty (and Override in Mandated User)</v>
      </c>
    </row>
    <row r="5" spans="1:4" x14ac:dyDescent="0.25">
      <c r="A5">
        <v>4</v>
      </c>
      <c r="C5" s="102" t="str">
        <f>'4. Post Trade - Back Office'!G7</f>
        <v>Show Dealer Based Contract ID's</v>
      </c>
    </row>
    <row r="6" spans="1:4" x14ac:dyDescent="0.25">
      <c r="A6">
        <v>5</v>
      </c>
      <c r="C6" s="102" t="str">
        <f>'4. Post Trade - Back Office'!G8</f>
        <v>Show Rates Coming in through Siena Rate Manager</v>
      </c>
    </row>
    <row r="7" spans="1:4" x14ac:dyDescent="0.25">
      <c r="A7">
        <v>6</v>
      </c>
      <c r="C7" s="102" t="str">
        <f>'4. Post Trade - Back Office'!G9</f>
        <v>Roadmap</v>
      </c>
    </row>
    <row r="8" spans="1:4" x14ac:dyDescent="0.25">
      <c r="A8">
        <v>7</v>
      </c>
      <c r="C8" s="102" t="str">
        <f>'4. Post Trade - Back Office'!G10</f>
        <v>Show Deal Lists and Blotters</v>
      </c>
    </row>
    <row r="9" spans="1:4" x14ac:dyDescent="0.25">
      <c r="A9">
        <v>8</v>
      </c>
      <c r="C9" s="102" t="str">
        <f>'4. Post Trade - Back Office'!G11</f>
        <v>Show Posting from Deals in GL</v>
      </c>
    </row>
    <row r="10" spans="1:4" x14ac:dyDescent="0.25">
      <c r="A10">
        <v>9</v>
      </c>
      <c r="C10" s="102" t="str">
        <f>'4. Post Trade - Back Office'!G12</f>
        <v>Show Cashflows</v>
      </c>
      <c r="D10" t="s">
        <v>609</v>
      </c>
    </row>
    <row r="11" spans="1:4" x14ac:dyDescent="0.25">
      <c r="A11">
        <v>10</v>
      </c>
      <c r="C11" s="102" t="str">
        <f>'4. Post Trade - Back Office'!G13</f>
        <v>Show Reval Cashflows</v>
      </c>
    </row>
    <row r="12" spans="1:4" x14ac:dyDescent="0.25">
      <c r="A12">
        <v>11</v>
      </c>
      <c r="C12" s="102" t="str">
        <f>'4. Post Trade - Back Office'!G14</f>
        <v>Explain we can have two methods/routings of the system</v>
      </c>
    </row>
    <row r="13" spans="1:4" x14ac:dyDescent="0.25">
      <c r="A13">
        <v>12</v>
      </c>
      <c r="C13" s="102" t="str">
        <f>'4. Post Trade - Back Office'!G15</f>
        <v>Show accounting entries</v>
      </c>
    </row>
    <row r="14" spans="1:4" x14ac:dyDescent="0.25">
      <c r="A14">
        <v>13</v>
      </c>
      <c r="C14" s="102" t="str">
        <f>'4. Post Trade - Back Office'!G16</f>
        <v>Explain we can't demo as don’t have a account system to quiries.</v>
      </c>
    </row>
    <row r="15" spans="1:4" x14ac:dyDescent="0.25">
      <c r="A15">
        <v>14</v>
      </c>
      <c r="C15" s="102" t="str">
        <f>'4. Post Trade - Back Office'!G17</f>
        <v>Show a fixing event (Bulk or Single)</v>
      </c>
    </row>
    <row r="16" spans="1:4" x14ac:dyDescent="0.25">
      <c r="A16">
        <v>15</v>
      </c>
      <c r="C16" s="102" t="str">
        <f>'4. Post Trade - Back Office'!G18</f>
        <v>Show Ticket or move status generating an email.</v>
      </c>
    </row>
    <row r="17" spans="1:3" x14ac:dyDescent="0.25">
      <c r="A17">
        <v>16</v>
      </c>
      <c r="C17" s="102" t="str">
        <f>'4. Post Trade - Back Office'!G19</f>
        <v>Demo that trades can only be edited on the same day the were entered.</v>
      </c>
    </row>
    <row r="18" spans="1:3" x14ac:dyDescent="0.25">
      <c r="A18">
        <v>17</v>
      </c>
      <c r="C18" s="102" t="str">
        <f>'4. Post Trade - Back Office'!G20</f>
        <v>Explain we need to get a full requirement</v>
      </c>
    </row>
    <row r="19" spans="1:3" ht="60" x14ac:dyDescent="0.25">
      <c r="A19">
        <v>18</v>
      </c>
      <c r="C19" s="102" t="str">
        <f>'4. Post Trade - Back Office'!G21</f>
        <v>Explain that we have minimal SWIFT functionality, can produce outgoing messages on request, and do not process incoming requests without a 3rd party system. It is notmal in the instances to have the back office payment hub do this. We would API to the payment hub to deal with SWIFT messaging.</v>
      </c>
    </row>
    <row r="20" spans="1:3" x14ac:dyDescent="0.25">
      <c r="A20">
        <v>19</v>
      </c>
      <c r="C20" s="102" t="str">
        <f>'4. Post Trade - Back Office'!G22</f>
        <v>Show a Dummy SWIFT confirmation</v>
      </c>
    </row>
    <row r="21" spans="1:3" ht="30" x14ac:dyDescent="0.25">
      <c r="A21">
        <v>20</v>
      </c>
      <c r="C21" s="102" t="str">
        <f>'4. Post Trade - Back Office'!G33</f>
        <v>Show Activity Log of all transaction for a customer. TCR? Include Rejected Trades etc…</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U23"/>
  <sheetViews>
    <sheetView tabSelected="1" topLeftCell="A17" workbookViewId="0">
      <selection activeCell="E6" sqref="E6:E23"/>
    </sheetView>
  </sheetViews>
  <sheetFormatPr defaultRowHeight="15" x14ac:dyDescent="0.25"/>
  <cols>
    <col min="1" max="1" width="26.28515625" style="61" customWidth="1"/>
    <col min="2" max="2" width="50.7109375" style="61" customWidth="1"/>
    <col min="3" max="4" width="8.7109375" style="53" customWidth="1"/>
    <col min="5" max="5" width="50.7109375" style="61" customWidth="1"/>
    <col min="6" max="6" width="8.7109375" style="70" customWidth="1"/>
    <col min="7" max="7" width="30.7109375" style="61" customWidth="1"/>
    <col min="8" max="8" width="30.7109375" style="61" hidden="1" customWidth="1"/>
    <col min="9" max="16384" width="9.140625" style="21"/>
  </cols>
  <sheetData>
    <row r="1" spans="1:21" s="58" customFormat="1" ht="25.5" x14ac:dyDescent="0.25">
      <c r="A1" s="41" t="str">
        <f ca="1">MID(CELL("filename",A1),FIND("]",CELL("filename",A1))+1,255)</f>
        <v>5. Post Trade - Cust Reporting</v>
      </c>
      <c r="B1" s="66"/>
      <c r="C1" s="36"/>
      <c r="D1" s="36"/>
      <c r="E1" s="66"/>
      <c r="F1" s="68"/>
      <c r="G1" s="66"/>
      <c r="H1" s="66"/>
      <c r="L1" s="42" t="s">
        <v>18</v>
      </c>
      <c r="M1" s="38">
        <f ca="1">INDEX('0. Overview'!L:L,MATCH(A1,'0. Overview'!$O:$O,0))</f>
        <v>2.083333333333337E-2</v>
      </c>
      <c r="O1" s="42" t="s">
        <v>11</v>
      </c>
      <c r="P1" s="38">
        <f ca="1">INDEX('0. Overview'!H:H,MATCH($A$1,'0. Overview'!$O:$O,0))</f>
        <v>0.60416666666666663</v>
      </c>
      <c r="Q1" s="42" t="s">
        <v>12</v>
      </c>
      <c r="R1" s="38">
        <f ca="1">INDEX('0. Overview'!I:I,MATCH($A$1,'0. Overview'!$O:$O,0))</f>
        <v>0.625</v>
      </c>
      <c r="T1" s="59" t="s">
        <v>359</v>
      </c>
      <c r="U1" s="40">
        <f>COUNTA(B6:B69)</f>
        <v>18</v>
      </c>
    </row>
    <row r="2" spans="1:21" s="58" customFormat="1" ht="25.5" x14ac:dyDescent="0.25">
      <c r="A2" s="79" t="str">
        <f ca="1">_xlfn.CONCAT(L1," ",TEXT(M1,"hh:mm")," ",O1," ",TEXT(P1,"hh:mm")," ",Q1," ",TEXT(R1,"hh:mm")," ",T1," ",U1)</f>
        <v>Target Runtime 00:30 Start 14:30 Stop 15:00 Use Cases 18</v>
      </c>
      <c r="B2" s="66"/>
      <c r="C2" s="36"/>
      <c r="D2" s="36"/>
      <c r="E2" s="66"/>
      <c r="F2" s="68"/>
      <c r="G2" s="66"/>
      <c r="H2" s="56" t="str">
        <f>'1. Dealers'!I2</f>
        <v>Estimated Demo Period</v>
      </c>
      <c r="I2" s="38">
        <f>SUM(I4:I69)</f>
        <v>2.2569444444444451E-2</v>
      </c>
      <c r="L2" s="42"/>
      <c r="M2" s="38"/>
      <c r="O2" s="42"/>
      <c r="P2" s="38"/>
      <c r="Q2" s="42"/>
      <c r="R2" s="38"/>
      <c r="T2" s="59"/>
      <c r="U2" s="40"/>
    </row>
    <row r="3" spans="1:21" s="40" customFormat="1" ht="30" x14ac:dyDescent="0.25">
      <c r="A3" s="40" t="s">
        <v>124</v>
      </c>
      <c r="B3" s="43" t="s">
        <v>25</v>
      </c>
      <c r="C3" s="40" t="s">
        <v>150</v>
      </c>
      <c r="D3" s="44" t="s">
        <v>151</v>
      </c>
      <c r="E3" s="43" t="s">
        <v>152</v>
      </c>
      <c r="F3" s="43" t="s">
        <v>365</v>
      </c>
      <c r="G3" s="43" t="s">
        <v>363</v>
      </c>
      <c r="H3" s="43" t="s">
        <v>399</v>
      </c>
      <c r="I3" s="40" t="s">
        <v>364</v>
      </c>
    </row>
    <row r="4" spans="1:21" s="48" customFormat="1" x14ac:dyDescent="0.25">
      <c r="A4" s="45" t="s">
        <v>1</v>
      </c>
      <c r="B4" s="61" t="s">
        <v>451</v>
      </c>
      <c r="C4" s="61"/>
      <c r="D4" s="61"/>
      <c r="E4" s="61"/>
      <c r="F4" s="70" t="s">
        <v>367</v>
      </c>
      <c r="G4" s="61" t="s">
        <v>443</v>
      </c>
      <c r="H4" s="61"/>
      <c r="I4" s="47">
        <v>3.472222222222222E-3</v>
      </c>
      <c r="J4" s="45"/>
      <c r="K4" s="45"/>
    </row>
    <row r="5" spans="1:21" s="48" customFormat="1" x14ac:dyDescent="0.25">
      <c r="A5" s="45" t="s">
        <v>1</v>
      </c>
      <c r="B5" s="61" t="s">
        <v>442</v>
      </c>
      <c r="C5" s="61"/>
      <c r="D5" s="61"/>
      <c r="E5" s="61"/>
      <c r="F5" s="70" t="s">
        <v>368</v>
      </c>
      <c r="G5" s="61" t="s">
        <v>452</v>
      </c>
      <c r="H5" s="61"/>
      <c r="I5" s="47">
        <v>3.472222222222222E-3</v>
      </c>
      <c r="J5" s="45"/>
      <c r="K5" s="45"/>
    </row>
    <row r="6" spans="1:21" ht="45" x14ac:dyDescent="0.25">
      <c r="A6" s="67" t="s">
        <v>358</v>
      </c>
      <c r="B6" s="61" t="s">
        <v>189</v>
      </c>
      <c r="C6" s="50" t="s">
        <v>27</v>
      </c>
      <c r="D6" s="51" t="s">
        <v>28</v>
      </c>
      <c r="E6" s="61" t="s">
        <v>190</v>
      </c>
      <c r="F6" s="69" t="s">
        <v>368</v>
      </c>
      <c r="G6" s="62"/>
      <c r="H6" s="62"/>
      <c r="I6" s="47">
        <v>1.736111111111111E-3</v>
      </c>
    </row>
    <row r="7" spans="1:21" ht="60" x14ac:dyDescent="0.25">
      <c r="A7" s="67" t="s">
        <v>358</v>
      </c>
      <c r="B7" s="61" t="s">
        <v>191</v>
      </c>
      <c r="C7" s="50" t="s">
        <v>27</v>
      </c>
      <c r="D7" s="51" t="s">
        <v>28</v>
      </c>
      <c r="E7" s="61" t="s">
        <v>192</v>
      </c>
      <c r="F7" s="69" t="s">
        <v>368</v>
      </c>
      <c r="G7" s="62"/>
      <c r="H7" s="62"/>
      <c r="I7" s="47">
        <v>1.736111111111111E-3</v>
      </c>
    </row>
    <row r="8" spans="1:21" ht="45" x14ac:dyDescent="0.25">
      <c r="A8" s="67" t="s">
        <v>358</v>
      </c>
      <c r="B8" s="61" t="s">
        <v>193</v>
      </c>
      <c r="C8" s="51" t="s">
        <v>36</v>
      </c>
      <c r="D8" s="51" t="s">
        <v>28</v>
      </c>
      <c r="E8" s="61" t="s">
        <v>194</v>
      </c>
      <c r="F8" s="69" t="s">
        <v>368</v>
      </c>
      <c r="G8" s="62"/>
      <c r="H8" s="62"/>
      <c r="I8" s="47">
        <v>1.736111111111111E-3</v>
      </c>
    </row>
    <row r="9" spans="1:21" ht="75" x14ac:dyDescent="0.25">
      <c r="A9" s="67" t="s">
        <v>358</v>
      </c>
      <c r="B9" s="61" t="s">
        <v>195</v>
      </c>
      <c r="C9" s="50" t="s">
        <v>27</v>
      </c>
      <c r="D9" s="51" t="s">
        <v>28</v>
      </c>
      <c r="E9" s="61" t="s">
        <v>196</v>
      </c>
      <c r="F9" s="69" t="s">
        <v>368</v>
      </c>
      <c r="G9" s="62"/>
      <c r="H9" s="62"/>
      <c r="I9" s="47"/>
    </row>
    <row r="10" spans="1:21" ht="60" x14ac:dyDescent="0.25">
      <c r="A10" s="67" t="s">
        <v>358</v>
      </c>
      <c r="B10" s="61" t="s">
        <v>197</v>
      </c>
      <c r="C10" s="50" t="s">
        <v>27</v>
      </c>
      <c r="D10" s="51" t="s">
        <v>28</v>
      </c>
      <c r="E10" s="61" t="s">
        <v>198</v>
      </c>
      <c r="F10" s="69" t="s">
        <v>368</v>
      </c>
      <c r="G10" s="62"/>
      <c r="H10" s="62"/>
      <c r="I10" s="47"/>
    </row>
    <row r="11" spans="1:21" ht="75" x14ac:dyDescent="0.25">
      <c r="A11" s="67" t="s">
        <v>358</v>
      </c>
      <c r="B11" s="61" t="s">
        <v>199</v>
      </c>
      <c r="C11" s="50" t="s">
        <v>27</v>
      </c>
      <c r="D11" s="51" t="s">
        <v>28</v>
      </c>
      <c r="E11" s="61" t="s">
        <v>200</v>
      </c>
      <c r="F11" s="69" t="s">
        <v>368</v>
      </c>
      <c r="G11" s="62" t="s">
        <v>373</v>
      </c>
      <c r="H11" s="62"/>
      <c r="I11" s="47">
        <v>1.736111111111111E-3</v>
      </c>
    </row>
    <row r="12" spans="1:21" ht="45" x14ac:dyDescent="0.25">
      <c r="A12" s="67" t="s">
        <v>358</v>
      </c>
      <c r="B12" s="61" t="s">
        <v>201</v>
      </c>
      <c r="C12" s="50" t="s">
        <v>27</v>
      </c>
      <c r="D12" s="51" t="s">
        <v>28</v>
      </c>
      <c r="E12" s="61" t="s">
        <v>202</v>
      </c>
      <c r="F12" s="69" t="s">
        <v>368</v>
      </c>
      <c r="G12" s="62" t="s">
        <v>374</v>
      </c>
      <c r="H12" s="62"/>
      <c r="I12" s="47"/>
    </row>
    <row r="13" spans="1:21" ht="45" x14ac:dyDescent="0.25">
      <c r="A13" s="67" t="s">
        <v>358</v>
      </c>
      <c r="B13" s="61" t="s">
        <v>203</v>
      </c>
      <c r="C13" s="50" t="s">
        <v>27</v>
      </c>
      <c r="D13" s="50" t="s">
        <v>93</v>
      </c>
      <c r="E13" s="61" t="s">
        <v>204</v>
      </c>
      <c r="F13" s="69" t="s">
        <v>367</v>
      </c>
      <c r="G13" s="62" t="s">
        <v>375</v>
      </c>
      <c r="H13" s="62"/>
      <c r="I13" s="47">
        <v>1.736111111111111E-3</v>
      </c>
    </row>
    <row r="14" spans="1:21" ht="75" x14ac:dyDescent="0.25">
      <c r="A14" s="67" t="s">
        <v>358</v>
      </c>
      <c r="B14" s="61" t="s">
        <v>205</v>
      </c>
      <c r="C14" s="51" t="s">
        <v>36</v>
      </c>
      <c r="D14" s="50" t="s">
        <v>140</v>
      </c>
      <c r="E14" s="61" t="s">
        <v>206</v>
      </c>
      <c r="F14" s="69" t="s">
        <v>367</v>
      </c>
      <c r="G14" s="62" t="s">
        <v>375</v>
      </c>
      <c r="H14" s="62"/>
      <c r="I14" s="47"/>
    </row>
    <row r="15" spans="1:21" ht="75" x14ac:dyDescent="0.25">
      <c r="A15" s="67" t="s">
        <v>358</v>
      </c>
      <c r="B15" s="61" t="s">
        <v>207</v>
      </c>
      <c r="C15" s="50" t="s">
        <v>27</v>
      </c>
      <c r="D15" s="50" t="s">
        <v>140</v>
      </c>
      <c r="E15" s="61" t="s">
        <v>206</v>
      </c>
      <c r="F15" s="69" t="s">
        <v>367</v>
      </c>
      <c r="G15" s="62" t="s">
        <v>375</v>
      </c>
      <c r="H15" s="62"/>
      <c r="I15" s="47"/>
    </row>
    <row r="16" spans="1:21" ht="75" x14ac:dyDescent="0.25">
      <c r="A16" s="67" t="s">
        <v>358</v>
      </c>
      <c r="B16" s="61" t="s">
        <v>208</v>
      </c>
      <c r="C16" s="51" t="s">
        <v>36</v>
      </c>
      <c r="D16" s="51" t="s">
        <v>28</v>
      </c>
      <c r="E16" s="61" t="s">
        <v>209</v>
      </c>
      <c r="F16" s="69" t="s">
        <v>368</v>
      </c>
      <c r="G16" s="62" t="s">
        <v>376</v>
      </c>
      <c r="H16" s="62"/>
      <c r="I16" s="47">
        <v>1.736111111111111E-3</v>
      </c>
    </row>
    <row r="17" spans="1:9" ht="60" x14ac:dyDescent="0.25">
      <c r="A17" s="67" t="s">
        <v>358</v>
      </c>
      <c r="B17" s="61" t="s">
        <v>210</v>
      </c>
      <c r="C17" s="50" t="s">
        <v>27</v>
      </c>
      <c r="D17" s="51" t="s">
        <v>28</v>
      </c>
      <c r="E17" s="61" t="s">
        <v>209</v>
      </c>
      <c r="F17" s="69" t="s">
        <v>368</v>
      </c>
      <c r="G17" s="62" t="s">
        <v>376</v>
      </c>
      <c r="H17" s="62"/>
      <c r="I17" s="47"/>
    </row>
    <row r="18" spans="1:9" ht="75" x14ac:dyDescent="0.25">
      <c r="A18" s="67" t="s">
        <v>358</v>
      </c>
      <c r="B18" s="61" t="s">
        <v>211</v>
      </c>
      <c r="C18" s="51" t="s">
        <v>36</v>
      </c>
      <c r="D18" s="50" t="s">
        <v>140</v>
      </c>
      <c r="E18" s="61" t="s">
        <v>212</v>
      </c>
      <c r="F18" s="69" t="s">
        <v>367</v>
      </c>
      <c r="G18" s="62" t="s">
        <v>377</v>
      </c>
      <c r="H18" s="62"/>
      <c r="I18" s="47">
        <v>1.736111111111111E-3</v>
      </c>
    </row>
    <row r="19" spans="1:9" ht="75" x14ac:dyDescent="0.25">
      <c r="A19" s="67" t="s">
        <v>358</v>
      </c>
      <c r="B19" s="61" t="s">
        <v>213</v>
      </c>
      <c r="C19" s="50" t="s">
        <v>27</v>
      </c>
      <c r="D19" s="50" t="s">
        <v>140</v>
      </c>
      <c r="E19" s="61" t="s">
        <v>214</v>
      </c>
      <c r="F19" s="69" t="s">
        <v>367</v>
      </c>
      <c r="G19" s="62" t="s">
        <v>377</v>
      </c>
      <c r="H19" s="62"/>
      <c r="I19" s="47"/>
    </row>
    <row r="20" spans="1:9" ht="75" x14ac:dyDescent="0.25">
      <c r="A20" s="67" t="s">
        <v>358</v>
      </c>
      <c r="B20" s="61" t="s">
        <v>215</v>
      </c>
      <c r="C20" s="51" t="s">
        <v>36</v>
      </c>
      <c r="D20" s="50" t="s">
        <v>93</v>
      </c>
      <c r="E20" s="61" t="s">
        <v>94</v>
      </c>
      <c r="F20" s="69" t="s">
        <v>367</v>
      </c>
      <c r="G20" s="62" t="s">
        <v>378</v>
      </c>
      <c r="H20" s="62"/>
      <c r="I20" s="47"/>
    </row>
    <row r="21" spans="1:9" ht="90" x14ac:dyDescent="0.25">
      <c r="A21" s="67" t="s">
        <v>358</v>
      </c>
      <c r="B21" s="61" t="s">
        <v>216</v>
      </c>
      <c r="C21" s="50" t="s">
        <v>27</v>
      </c>
      <c r="D21" s="51" t="s">
        <v>28</v>
      </c>
      <c r="E21" s="61" t="s">
        <v>113</v>
      </c>
      <c r="F21" s="69" t="s">
        <v>368</v>
      </c>
      <c r="G21" s="62"/>
      <c r="H21" s="62"/>
      <c r="I21" s="47">
        <v>1.736111111111111E-3</v>
      </c>
    </row>
    <row r="22" spans="1:9" ht="45" x14ac:dyDescent="0.25">
      <c r="A22" s="67" t="s">
        <v>358</v>
      </c>
      <c r="B22" s="61" t="s">
        <v>217</v>
      </c>
      <c r="C22" s="50" t="s">
        <v>27</v>
      </c>
      <c r="D22" s="51" t="s">
        <v>28</v>
      </c>
      <c r="E22" s="61" t="s">
        <v>218</v>
      </c>
      <c r="F22" s="69" t="s">
        <v>368</v>
      </c>
      <c r="G22" s="62" t="s">
        <v>379</v>
      </c>
      <c r="H22" s="62"/>
      <c r="I22" s="47"/>
    </row>
    <row r="23" spans="1:9" ht="60" x14ac:dyDescent="0.25">
      <c r="A23" s="67" t="s">
        <v>358</v>
      </c>
      <c r="B23" s="61" t="s">
        <v>219</v>
      </c>
      <c r="C23" s="50" t="s">
        <v>27</v>
      </c>
      <c r="D23" s="51" t="s">
        <v>28</v>
      </c>
      <c r="E23" s="61" t="s">
        <v>113</v>
      </c>
      <c r="F23" s="69" t="s">
        <v>368</v>
      </c>
      <c r="G23" s="62" t="s">
        <v>380</v>
      </c>
      <c r="H23" s="62"/>
      <c r="I23" s="47">
        <v>1.736111111111111E-3</v>
      </c>
    </row>
  </sheetData>
  <autoFilter ref="A3:U23"/>
  <pageMargins left="0.7" right="0.7" top="0.75" bottom="0.75" header="0.3" footer="0.3"/>
  <pageSetup paperSize="8" scale="71"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0. Overview</vt:lpstr>
      <vt:lpstr>1. Dealers</vt:lpstr>
      <vt:lpstr>1. Script</vt:lpstr>
      <vt:lpstr>2. Credit Risk</vt:lpstr>
      <vt:lpstr>2. Script</vt:lpstr>
      <vt:lpstr>3. Post Trade - Reg Reporting</vt:lpstr>
      <vt:lpstr>4. Post Trade - Back Office</vt:lpstr>
      <vt:lpstr>4. Script</vt:lpstr>
      <vt:lpstr>5. Post Trade - Cust Reporting</vt:lpstr>
      <vt:lpstr>6. Customer Facing Portal</vt:lpstr>
      <vt:lpstr>6. Script</vt:lpstr>
      <vt:lpstr>'1. Dealers'!Print_Area</vt:lpstr>
      <vt:lpstr>'2. Credit Risk'!Print_Area</vt:lpstr>
      <vt:lpstr>'3. Post Trade - Reg Reporting'!Print_Area</vt:lpstr>
      <vt:lpstr>'4. Post Trade - Back Office'!Print_Area</vt:lpstr>
      <vt:lpstr>'5. Post Trade - Cust Reporting'!Print_Area</vt:lpstr>
      <vt:lpstr>'6. Customer Facing Portal'!Print_Area</vt:lpstr>
      <vt:lpstr>'1. Dealers'!Print_Titles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Townsend</dc:creator>
  <cp:lastModifiedBy>Matt Townsend</cp:lastModifiedBy>
  <cp:lastPrinted>2018-07-09T10:39:46Z</cp:lastPrinted>
  <dcterms:created xsi:type="dcterms:W3CDTF">2018-07-02T08:20:39Z</dcterms:created>
  <dcterms:modified xsi:type="dcterms:W3CDTF">2018-07-09T17:03:32Z</dcterms:modified>
</cp:coreProperties>
</file>