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autoCompressPictures="0" defaultThemeVersion="166925"/>
  <mc:AlternateContent xmlns:mc="http://schemas.openxmlformats.org/markup-compatibility/2006">
    <mc:Choice Requires="x15">
      <x15ac:absPath xmlns:x15ac="http://schemas.microsoft.com/office/spreadsheetml/2010/11/ac" url="C:\Users\mtownsend\Documents\GitHub\ebSiena-DemoSystemData\Prospects\FX Company\"/>
    </mc:Choice>
  </mc:AlternateContent>
  <bookViews>
    <workbookView xWindow="-29265" yWindow="495" windowWidth="25380" windowHeight="6735" tabRatio="881"/>
  </bookViews>
  <sheets>
    <sheet name="EB ESTIMATE" sheetId="36" r:id="rId1"/>
    <sheet name="Company Structure" sheetId="1" r:id="rId2"/>
    <sheet name="FX Trade Ticket" sheetId="2" r:id="rId3"/>
    <sheet name="Tabs" sheetId="3" r:id="rId4"/>
    <sheet name="Swap(Roll)" sheetId="4" r:id="rId5"/>
    <sheet name="Swap(Draw)" sheetId="5" r:id="rId6"/>
    <sheet name="Flow Chart" sheetId="7" r:id="rId7"/>
    <sheet name="Hse Ticket Leg1" sheetId="8" r:id="rId8"/>
    <sheet name="Hse Ticket Leg2" sheetId="9" r:id="rId9"/>
    <sheet name="Hse Broker leg1" sheetId="10" r:id="rId10"/>
    <sheet name="Hse Broker leg2" sheetId="11" r:id="rId11"/>
    <sheet name="Payment Types" sheetId="13" r:id="rId12"/>
    <sheet name="Trades Coming to Value" sheetId="14" r:id="rId13"/>
    <sheet name="Broker Statement" sheetId="15" r:id="rId14"/>
    <sheet name="Bank Statements" sheetId="18" r:id="rId15"/>
    <sheet name="Broker Liquidity Mgmt" sheetId="16" r:id="rId16"/>
    <sheet name="Client Balances" sheetId="19" r:id="rId17"/>
    <sheet name="Ccy Table" sheetId="20" r:id="rId18"/>
    <sheet name="Bank-Broker Table" sheetId="21" r:id="rId19"/>
    <sheet name="Bank-Broker Accounts" sheetId="22" r:id="rId20"/>
    <sheet name="Trades" sheetId="23" r:id="rId21"/>
    <sheet name="Daily Report" sheetId="24" r:id="rId22"/>
    <sheet name="Broker Trade Verification" sheetId="25" r:id="rId23"/>
    <sheet name="Contract Note" sheetId="26" r:id="rId24"/>
    <sheet name="Client Equity" sheetId="27" r:id="rId25"/>
    <sheet name="Board Profits" sheetId="28" r:id="rId26"/>
    <sheet name="Dealer Profits" sheetId="30" r:id="rId27"/>
    <sheet name="Sales Profits" sheetId="31" r:id="rId28"/>
    <sheet name="CRM Card" sheetId="29" r:id="rId29"/>
    <sheet name="Scribble" sheetId="32" r:id="rId30"/>
    <sheet name="CRM Card Improve" sheetId="33" r:id="rId31"/>
    <sheet name="Sheet2" sheetId="35" r:id="rId32"/>
  </sheets>
  <externalReferences>
    <externalReference r:id="rId33"/>
  </externalReferences>
  <definedNames>
    <definedName name="_xlnm._FilterDatabase" localSheetId="18" hidden="1">'Bank-Broker Table'!$C$5:$K$16</definedName>
    <definedName name="_xlnm._FilterDatabase" localSheetId="20" hidden="1">Trades!$A$6:$N$6</definedName>
    <definedName name="_xlnm._FilterDatabase" localSheetId="12" hidden="1">'Trades Coming to Value'!$A$6:$L$6</definedName>
    <definedName name="Rate_BA">[1]Params!$B$6</definedName>
  </definedNam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K12" i="36" l="1"/>
  <c r="K13" i="36"/>
  <c r="K14" i="36"/>
  <c r="K11" i="36"/>
  <c r="G5" i="36"/>
  <c r="M15" i="36"/>
  <c r="A13" i="36" s="1"/>
  <c r="N14" i="36"/>
  <c r="N13" i="36"/>
  <c r="N12" i="36"/>
  <c r="N11" i="36"/>
  <c r="N15" i="36" l="1"/>
  <c r="A11" i="36"/>
  <c r="A14" i="36"/>
  <c r="E14" i="36" s="1"/>
  <c r="E13" i="36"/>
  <c r="A12" i="36"/>
  <c r="E12" i="36" s="1"/>
  <c r="F14" i="36" l="1"/>
  <c r="F12" i="36"/>
  <c r="E11" i="36"/>
  <c r="F13" i="36"/>
  <c r="F11" i="36" l="1"/>
  <c r="F15" i="36" s="1"/>
  <c r="E15" i="36"/>
  <c r="F5" i="36" l="1"/>
  <c r="B5" i="35" l="1"/>
  <c r="B6" i="35"/>
  <c r="B7" i="35"/>
  <c r="B8" i="35"/>
  <c r="B9" i="35"/>
  <c r="B10" i="35"/>
  <c r="B11" i="35"/>
  <c r="B12" i="35"/>
  <c r="B13" i="35"/>
  <c r="B14" i="35"/>
  <c r="B15" i="35"/>
  <c r="B4" i="35"/>
  <c r="N13" i="28"/>
  <c r="N14" i="28"/>
  <c r="I24" i="27"/>
  <c r="M24" i="27"/>
  <c r="O24" i="27"/>
  <c r="F23" i="27"/>
  <c r="M23" i="27"/>
  <c r="O23" i="27"/>
  <c r="I21" i="27"/>
  <c r="M21" i="27"/>
  <c r="O21" i="27"/>
  <c r="I20" i="27"/>
  <c r="M20" i="27"/>
  <c r="O20" i="27"/>
  <c r="I22" i="27"/>
  <c r="M22" i="27"/>
  <c r="O22" i="27"/>
  <c r="O26" i="27"/>
  <c r="F20" i="31"/>
  <c r="F20" i="30"/>
  <c r="K8" i="25"/>
  <c r="K10" i="25"/>
  <c r="K9" i="25"/>
  <c r="J17" i="23"/>
  <c r="J16" i="23"/>
  <c r="J15" i="23"/>
  <c r="J14" i="23"/>
  <c r="J13" i="23"/>
  <c r="J12" i="23"/>
  <c r="J11" i="23"/>
  <c r="J9" i="23"/>
  <c r="J7" i="23"/>
  <c r="N5" i="19"/>
  <c r="N6" i="19"/>
  <c r="N17" i="19"/>
  <c r="O17" i="19"/>
  <c r="P7" i="19"/>
  <c r="P17" i="19"/>
  <c r="F74" i="2"/>
  <c r="F8" i="18"/>
  <c r="F7" i="18"/>
  <c r="E25" i="16"/>
  <c r="J10" i="16"/>
  <c r="J11" i="16"/>
  <c r="J12" i="16"/>
  <c r="J13" i="16"/>
  <c r="E24" i="16"/>
  <c r="F19" i="15"/>
  <c r="F18" i="15"/>
  <c r="F9" i="15"/>
  <c r="F8" i="15"/>
  <c r="H18" i="14"/>
  <c r="H12" i="14"/>
  <c r="H24" i="14"/>
  <c r="F30" i="14"/>
  <c r="H17" i="14"/>
  <c r="H11" i="14"/>
  <c r="H23" i="14"/>
  <c r="F29" i="14"/>
  <c r="H16" i="14"/>
  <c r="H10" i="14"/>
  <c r="H22" i="14"/>
  <c r="F28" i="14"/>
  <c r="H15" i="14"/>
  <c r="H9" i="14"/>
  <c r="H21" i="14"/>
  <c r="F27" i="14"/>
  <c r="H14" i="14"/>
  <c r="H8" i="14"/>
  <c r="H20" i="14"/>
  <c r="F26" i="14"/>
  <c r="H13" i="14"/>
  <c r="H7" i="14"/>
  <c r="H19" i="14"/>
  <c r="F25" i="14"/>
  <c r="F83" i="11"/>
  <c r="F84" i="11"/>
  <c r="F74" i="11"/>
  <c r="F75" i="11"/>
  <c r="F63" i="11"/>
  <c r="F64" i="11"/>
  <c r="F65" i="11"/>
  <c r="F66" i="11"/>
  <c r="F67" i="11"/>
  <c r="F68" i="11"/>
  <c r="F54" i="11"/>
  <c r="F55" i="11"/>
  <c r="F56" i="11"/>
  <c r="F57" i="11"/>
  <c r="F58" i="11"/>
  <c r="F59" i="11"/>
  <c r="F45" i="11"/>
  <c r="F46" i="11"/>
  <c r="F37" i="11"/>
  <c r="F38" i="11"/>
  <c r="M9" i="11"/>
  <c r="M7" i="11"/>
  <c r="R12" i="11"/>
  <c r="I25" i="11"/>
  <c r="F61" i="10"/>
  <c r="F62" i="10"/>
  <c r="F63" i="10"/>
  <c r="F54" i="10"/>
  <c r="F55" i="10"/>
  <c r="F56" i="10"/>
  <c r="F69" i="10"/>
  <c r="F78" i="10"/>
  <c r="F45" i="10"/>
  <c r="F37" i="10"/>
  <c r="C37" i="10"/>
  <c r="B37" i="10"/>
  <c r="I25" i="10"/>
  <c r="R9" i="10"/>
  <c r="R7" i="10"/>
  <c r="R12" i="10"/>
  <c r="F87" i="9"/>
  <c r="F88" i="9"/>
  <c r="F77" i="9"/>
  <c r="F78" i="9"/>
  <c r="F65" i="9"/>
  <c r="F66" i="9"/>
  <c r="F67" i="9"/>
  <c r="F68" i="9"/>
  <c r="F69" i="9"/>
  <c r="F54" i="9"/>
  <c r="F55" i="9"/>
  <c r="F56" i="9"/>
  <c r="F57" i="9"/>
  <c r="F58" i="9"/>
  <c r="F59" i="9"/>
  <c r="F70" i="9"/>
  <c r="M9" i="9"/>
  <c r="M7" i="9"/>
  <c r="R12" i="9"/>
  <c r="R9" i="8"/>
  <c r="R7" i="8"/>
  <c r="F45" i="9"/>
  <c r="F46" i="9"/>
  <c r="D45" i="9"/>
  <c r="D37" i="9"/>
  <c r="F37" i="9"/>
  <c r="F38" i="9"/>
  <c r="C37" i="9"/>
  <c r="B37" i="9"/>
  <c r="J30" i="9"/>
  <c r="I29" i="9"/>
  <c r="I25" i="9"/>
  <c r="F62" i="8"/>
  <c r="F63" i="8"/>
  <c r="F64" i="8"/>
  <c r="F54" i="8"/>
  <c r="F55" i="8"/>
  <c r="F56" i="8"/>
  <c r="F71" i="8"/>
  <c r="F80" i="8"/>
  <c r="F45" i="8"/>
  <c r="F46" i="8"/>
  <c r="D45" i="8"/>
  <c r="D37" i="8"/>
  <c r="F37" i="8"/>
  <c r="F38" i="8"/>
  <c r="C37" i="8"/>
  <c r="B37" i="8"/>
  <c r="I25" i="8"/>
  <c r="R12" i="8"/>
  <c r="F48" i="2"/>
  <c r="F49" i="2"/>
  <c r="D40" i="2"/>
  <c r="F40" i="2"/>
  <c r="F41" i="2"/>
  <c r="F86" i="2"/>
  <c r="F85" i="2"/>
  <c r="F75" i="2"/>
  <c r="F66" i="2"/>
  <c r="F65" i="2"/>
  <c r="D48" i="2"/>
  <c r="B57" i="2"/>
  <c r="D57" i="2"/>
  <c r="F57" i="2"/>
  <c r="F58" i="2"/>
  <c r="R11" i="2"/>
  <c r="J33" i="2"/>
  <c r="B40" i="2"/>
  <c r="C40" i="2"/>
  <c r="R9" i="2"/>
  <c r="I32" i="2"/>
  <c r="I28" i="2"/>
  <c r="P28" i="5"/>
  <c r="P26" i="5"/>
  <c r="K20" i="5"/>
  <c r="K18" i="5"/>
  <c r="P10" i="5"/>
  <c r="P8" i="5"/>
  <c r="K20" i="4"/>
  <c r="K18" i="4"/>
  <c r="P28" i="4"/>
  <c r="P26" i="4"/>
  <c r="P10" i="4"/>
  <c r="P8" i="4"/>
  <c r="P30" i="4"/>
  <c r="P13" i="4"/>
  <c r="P22" i="5"/>
  <c r="P30" i="5"/>
  <c r="P13" i="5"/>
  <c r="P22" i="4"/>
  <c r="R14" i="2"/>
</calcChain>
</file>

<file path=xl/sharedStrings.xml><?xml version="1.0" encoding="utf-8"?>
<sst xmlns="http://schemas.openxmlformats.org/spreadsheetml/2006/main" count="2697" uniqueCount="655">
  <si>
    <t>BROKER DEALING</t>
  </si>
  <si>
    <t>TREASURY OPERATIONS</t>
  </si>
  <si>
    <t>FINANCE</t>
  </si>
  <si>
    <t>COMPLIANCE/MLRO</t>
  </si>
  <si>
    <t>HR/PAYROLL SERVICES</t>
  </si>
  <si>
    <t>IT/SYSTEMS</t>
  </si>
  <si>
    <t>SALES</t>
  </si>
  <si>
    <t>Client trading relationship management</t>
  </si>
  <si>
    <t>Client trade execution</t>
  </si>
  <si>
    <t>FX and Interest rate  risk management</t>
  </si>
  <si>
    <t xml:space="preserve">FRONT </t>
  </si>
  <si>
    <t>MIDDLE</t>
  </si>
  <si>
    <t>BACK</t>
  </si>
  <si>
    <t>Payments</t>
  </si>
  <si>
    <t>Investigations</t>
  </si>
  <si>
    <t>Cash flow forecasting</t>
  </si>
  <si>
    <t>Reconcilliations</t>
  </si>
  <si>
    <t>Client services</t>
  </si>
  <si>
    <t>Client Sourcing</t>
  </si>
  <si>
    <t>Client sales relationship management</t>
  </si>
  <si>
    <t>Management accounts</t>
  </si>
  <si>
    <t>Company accounts</t>
  </si>
  <si>
    <t>Regulatory compliance</t>
  </si>
  <si>
    <t>MLRO function</t>
  </si>
  <si>
    <t>Bank/Broker account relationship management</t>
  </si>
  <si>
    <t>Financial Regulatory reporting ILAAP/ICAAP</t>
  </si>
  <si>
    <t>Compliance Regulatory reporting EMIR</t>
  </si>
  <si>
    <t>KYC/Client on-boarding</t>
  </si>
  <si>
    <t>AML Policy</t>
  </si>
  <si>
    <t>Company employee compliance training</t>
  </si>
  <si>
    <t>HR services</t>
  </si>
  <si>
    <t>Payroll services</t>
  </si>
  <si>
    <t>ALCO</t>
  </si>
  <si>
    <t>IT support</t>
  </si>
  <si>
    <t>Internal audit</t>
  </si>
  <si>
    <t>Client Swaps (rolls/draws)</t>
  </si>
  <si>
    <t>Funding Swap management</t>
  </si>
  <si>
    <t>Cash and Liquidity management</t>
  </si>
  <si>
    <t>Trade Flow Allocation</t>
  </si>
  <si>
    <t>Morning Report for client distribution</t>
  </si>
  <si>
    <t>Client trading agreements</t>
  </si>
  <si>
    <t>Client Margin Calls</t>
  </si>
  <si>
    <t>Mark to market</t>
  </si>
  <si>
    <t>Broker Margin Calls</t>
  </si>
  <si>
    <t>Client</t>
  </si>
  <si>
    <t>BUY</t>
  </si>
  <si>
    <t>Treasury Operations</t>
  </si>
  <si>
    <t>Sales</t>
  </si>
  <si>
    <t>Compliance</t>
  </si>
  <si>
    <t>Broker Dealing</t>
  </si>
  <si>
    <t>Management</t>
  </si>
  <si>
    <t>FX Deal Ticket</t>
  </si>
  <si>
    <t>MM Deal Ticket</t>
  </si>
  <si>
    <t>Middle Office</t>
  </si>
  <si>
    <t>Broker Liquidity Management</t>
  </si>
  <si>
    <t>Mark to Market/Client Equity</t>
  </si>
  <si>
    <t>USD</t>
  </si>
  <si>
    <t>GBP</t>
  </si>
  <si>
    <t>SELL</t>
  </si>
  <si>
    <t>Rate</t>
  </si>
  <si>
    <t>Fred Smith</t>
  </si>
  <si>
    <t>Telephone</t>
  </si>
  <si>
    <t>Instructed by</t>
  </si>
  <si>
    <t>Trade Type</t>
  </si>
  <si>
    <t>Spot</t>
  </si>
  <si>
    <t>Value Date</t>
  </si>
  <si>
    <t>Trade Date</t>
  </si>
  <si>
    <t>FX Trade Ticket</t>
  </si>
  <si>
    <t>Client Card</t>
  </si>
  <si>
    <t>Client Statement</t>
  </si>
  <si>
    <t>Hyperlink</t>
  </si>
  <si>
    <t>Value  Date</t>
  </si>
  <si>
    <t>Controls</t>
  </si>
  <si>
    <t>Roll</t>
  </si>
  <si>
    <t>Draw</t>
  </si>
  <si>
    <t>Contract Note</t>
  </si>
  <si>
    <t>Produce Contract Note (email)</t>
  </si>
  <si>
    <t>ABC Private Equity</t>
  </si>
  <si>
    <t>Trade Reference</t>
  </si>
  <si>
    <t>TR18051500001</t>
  </si>
  <si>
    <t>Value Date: 17/05/2018</t>
  </si>
  <si>
    <t>Value Date: 24/05/2018</t>
  </si>
  <si>
    <t>Execute</t>
  </si>
  <si>
    <t>Broker</t>
  </si>
  <si>
    <t>BARCLAYS</t>
  </si>
  <si>
    <t>Reversal Leg.</t>
  </si>
  <si>
    <t>Delivery Leg.</t>
  </si>
  <si>
    <t>Value Date: 19/04/2019</t>
  </si>
  <si>
    <t>Forward</t>
  </si>
  <si>
    <t>Execute Broker Fill</t>
  </si>
  <si>
    <t>Execute Client Fill</t>
  </si>
  <si>
    <t xml:space="preserve">CTA Received </t>
  </si>
  <si>
    <t xml:space="preserve">Compliance DD, KYC </t>
  </si>
  <si>
    <t>Compliance send Welcome Back providing dedicated contact details</t>
  </si>
  <si>
    <t>Client calls broker dealer and executes a trade on recorded line</t>
  </si>
  <si>
    <t>Trade ticket produces: Email confirmation to client</t>
  </si>
  <si>
    <t>Client receives an email payment reminder one day before value date</t>
  </si>
  <si>
    <t>Client pays sold proceeds on value date to FX brokers non seg client a/c</t>
  </si>
  <si>
    <t>Client money receipt booked in to TMS</t>
  </si>
  <si>
    <t>Entry produces: Email notification to client confirming recept of funds</t>
  </si>
  <si>
    <t>Trade ticket produces: TMS account Ledgers, client, broker, broker bank</t>
  </si>
  <si>
    <t>Trade ticket produces: Entry on Trades Coming to Value Screen in TMS</t>
  </si>
  <si>
    <t>Entry produces: Bank a/c ledger and Client a/c ledger in TMS</t>
  </si>
  <si>
    <t xml:space="preserve">Create payment using TMS </t>
  </si>
  <si>
    <t>Entry produces: Swift Payment</t>
  </si>
  <si>
    <t>Entry produces: email notification to client</t>
  </si>
  <si>
    <t>Broker dealer executes B2B trade with liquidity provider</t>
  </si>
  <si>
    <t>B2B Trade ticket input in to TMS</t>
  </si>
  <si>
    <t>*******</t>
  </si>
  <si>
    <t>*</t>
  </si>
  <si>
    <t xml:space="preserve">USD </t>
  </si>
  <si>
    <t>CR</t>
  </si>
  <si>
    <t>DR</t>
  </si>
  <si>
    <t>FX Company Ltd</t>
  </si>
  <si>
    <t>Credit</t>
  </si>
  <si>
    <t>Debit</t>
  </si>
  <si>
    <t>Balance</t>
  </si>
  <si>
    <t>Description</t>
  </si>
  <si>
    <t>Payment Reference</t>
  </si>
  <si>
    <t xml:space="preserve">Client Statement: </t>
  </si>
  <si>
    <t>CURRENCY</t>
  </si>
  <si>
    <t>CCY</t>
  </si>
  <si>
    <t>FX Company</t>
  </si>
  <si>
    <t>Sold -GBP 73,88.74 @ 1.3550</t>
  </si>
  <si>
    <t>Bought USD 100,000.00 @ 1.3550</t>
  </si>
  <si>
    <t>Sold USD 100,000.00 @ 1.3500</t>
  </si>
  <si>
    <t>Sold GBP 73,800.74 @ 1.3550</t>
  </si>
  <si>
    <t>BP18051170005</t>
  </si>
  <si>
    <t>BP18051170004</t>
  </si>
  <si>
    <t>Client Receipt in to Bank</t>
  </si>
  <si>
    <t>Bought GBP 74,074.07 @ 1.3500</t>
  </si>
  <si>
    <t>Sold -GBP 74,074.07 @ 1.3500</t>
  </si>
  <si>
    <t>Bought USD 100,000.00 @ 1.3500</t>
  </si>
  <si>
    <t>ABC Privte Equity</t>
  </si>
  <si>
    <t>Bank a/c ledger</t>
  </si>
  <si>
    <t>Client a/c ledger</t>
  </si>
  <si>
    <t>FX Company Ledger</t>
  </si>
  <si>
    <t>TR18051500002</t>
  </si>
  <si>
    <t>Bought GBP 74,626.87 @ 1.3400</t>
  </si>
  <si>
    <t>Sold -USD 100,000.00 @ 1.3500</t>
  </si>
  <si>
    <t>Sold -USD 100,000.00 @ 1.3400</t>
  </si>
  <si>
    <t>Bought 74,074.07 @ 1.3500</t>
  </si>
  <si>
    <t xml:space="preserve">Client Statement: ABC Private Equity </t>
  </si>
  <si>
    <t>Value Date:</t>
  </si>
  <si>
    <t>CURRENCY:</t>
  </si>
  <si>
    <t>Client Statement: ABC Private Equity</t>
  </si>
  <si>
    <t>Client Statement: FX Company</t>
  </si>
  <si>
    <t>BANK Statement: BARCLAYS</t>
  </si>
  <si>
    <t>Bank Statement: BARCLAYS</t>
  </si>
  <si>
    <t>FINANCE DIRECTOR</t>
  </si>
  <si>
    <t>CFO</t>
  </si>
  <si>
    <t>COO</t>
  </si>
  <si>
    <t>DEALING &amp; TREASURY DIRECTOR</t>
  </si>
  <si>
    <t>MARKETING</t>
  </si>
  <si>
    <t>MANAGING DIRECTOR</t>
  </si>
  <si>
    <t>CEO</t>
  </si>
  <si>
    <t>Oliver Bridgen</t>
  </si>
  <si>
    <t>Mehmet Hussein</t>
  </si>
  <si>
    <t>??????</t>
  </si>
  <si>
    <t>Outsourced ???</t>
  </si>
  <si>
    <t>Outsorced ???</t>
  </si>
  <si>
    <t>???????</t>
  </si>
  <si>
    <t>Financial/Treasury control/Stress testing</t>
  </si>
  <si>
    <t>Marketing</t>
  </si>
  <si>
    <t>ABC Export Ltd</t>
  </si>
  <si>
    <t>FX Co BROKER</t>
  </si>
  <si>
    <t>Client Statement: ABC Export Ltd</t>
  </si>
  <si>
    <t>FX Co BROKER Ledger</t>
  </si>
  <si>
    <t>TR18051500008</t>
  </si>
  <si>
    <t>Broker  Statement: FX Company</t>
  </si>
  <si>
    <t>Broker Statement: FX Company</t>
  </si>
  <si>
    <t>TR18051500009</t>
  </si>
  <si>
    <t>Bought GBP 73,800.74 @ 1.3550</t>
  </si>
  <si>
    <t>Sold USD 100,000.00 @ 1.3550</t>
  </si>
  <si>
    <t>Bought USD 100,000.00 @ 1.35</t>
  </si>
  <si>
    <t>Sold -GBP 73,800.74 @ 1.3550</t>
  </si>
  <si>
    <t>D</t>
  </si>
  <si>
    <t>A</t>
  </si>
  <si>
    <t>B</t>
  </si>
  <si>
    <t>C</t>
  </si>
  <si>
    <t>E</t>
  </si>
  <si>
    <t>F</t>
  </si>
  <si>
    <t>G</t>
  </si>
  <si>
    <t>H</t>
  </si>
  <si>
    <t>I</t>
  </si>
  <si>
    <t>J</t>
  </si>
  <si>
    <t>K</t>
  </si>
  <si>
    <t>L</t>
  </si>
  <si>
    <t>M</t>
  </si>
  <si>
    <t>N</t>
  </si>
  <si>
    <t>O</t>
  </si>
  <si>
    <t>P</t>
  </si>
  <si>
    <t>ledgers derived from broker line only</t>
  </si>
  <si>
    <t xml:space="preserve">House broker trade ledgers </t>
  </si>
  <si>
    <t>derived from client line only</t>
  </si>
  <si>
    <t>plus broker a/c ledgers</t>
  </si>
  <si>
    <t>House client trade</t>
  </si>
  <si>
    <t>plus Bank a/c ledgers or broker a/c ledgers if traded with non bank broker</t>
  </si>
  <si>
    <t>Receipt from Client into Bank</t>
  </si>
  <si>
    <t>Payment to Client from Bank</t>
  </si>
  <si>
    <t>Receipt from Client into Broker</t>
  </si>
  <si>
    <t>Payment to Client from Broker</t>
  </si>
  <si>
    <t>Transfer from Client A/c into Client Margin A/c</t>
  </si>
  <si>
    <t>Transfer from Client Margin A/c into Client A/c</t>
  </si>
  <si>
    <t>Payment from Bank to Broker</t>
  </si>
  <si>
    <t>Payment from Broker to Bank</t>
  </si>
  <si>
    <t>Payment from Bank to Broker Margin A/c</t>
  </si>
  <si>
    <t>Payment from Broker Margin A/c to Bank</t>
  </si>
  <si>
    <t>Bank Charge</t>
  </si>
  <si>
    <t>Bank Charge Refund</t>
  </si>
  <si>
    <t>Broker Charge</t>
  </si>
  <si>
    <t>Broker Charge Refund</t>
  </si>
  <si>
    <t>Bank Interest Received</t>
  </si>
  <si>
    <t>Bank Interest Paid</t>
  </si>
  <si>
    <t>Broker Interest Received</t>
  </si>
  <si>
    <t>Broker Interest Paid</t>
  </si>
  <si>
    <t>Payment from Bank to Corporate A/c</t>
  </si>
  <si>
    <t>Inter A/c Transfer</t>
  </si>
  <si>
    <t>Client Charge</t>
  </si>
  <si>
    <t>Client Charge Refund</t>
  </si>
  <si>
    <t>Interest Paid to Client</t>
  </si>
  <si>
    <t>Interest Charged to Client</t>
  </si>
  <si>
    <t>Payment from Corporate A/c to Bank</t>
  </si>
  <si>
    <t>PT1805000001</t>
  </si>
  <si>
    <t>FX Compny Ltd</t>
  </si>
  <si>
    <t>Barclays</t>
  </si>
  <si>
    <t>Bank A/c ledger</t>
  </si>
  <si>
    <t>PT1805000002</t>
  </si>
  <si>
    <t>RC1805000002</t>
  </si>
  <si>
    <t>Midland Autos Ltd</t>
  </si>
  <si>
    <t>PC1805000005</t>
  </si>
  <si>
    <t>Client A/c Ledger -d a/c</t>
  </si>
  <si>
    <t>Sucden</t>
  </si>
  <si>
    <t>Broker A/c ledger</t>
  </si>
  <si>
    <t>Payment to Client</t>
  </si>
  <si>
    <t>CR18051170004</t>
  </si>
  <si>
    <t>CP18051170005</t>
  </si>
  <si>
    <t xml:space="preserve">Payment to Client </t>
  </si>
  <si>
    <t>Receipt from Client</t>
  </si>
  <si>
    <t xml:space="preserve">Receipt from Client </t>
  </si>
  <si>
    <t xml:space="preserve">Payment to NGK Spark Plugs </t>
  </si>
  <si>
    <t>Payment to Client's - 3rd Party from Bank</t>
  </si>
  <si>
    <t>Payment to Client's - 3rd Party from Broker</t>
  </si>
  <si>
    <t>TM1805000005</t>
  </si>
  <si>
    <t>Client A/c ledger -m a/c</t>
  </si>
  <si>
    <t>Client A/c ledger - t or d a/c</t>
  </si>
  <si>
    <t>Transfer to Client A/c</t>
  </si>
  <si>
    <t xml:space="preserve">Transfer from Margin A/c </t>
  </si>
  <si>
    <t>Transfer to Margin A/c</t>
  </si>
  <si>
    <t xml:space="preserve">Transfer from Client A/c </t>
  </si>
  <si>
    <t>Transfer from Client Trading A/c to Client Delivery A/c</t>
  </si>
  <si>
    <t>Transfer from Client Delivery A/c to Client Trading A/c</t>
  </si>
  <si>
    <t>Client A/c Ledger - t a/c</t>
  </si>
  <si>
    <t>Transfer from Delivery A/c</t>
  </si>
  <si>
    <t>Transfer from Trading A/c</t>
  </si>
  <si>
    <t>Transfer to Delivery A/c</t>
  </si>
  <si>
    <t>No client ledger ref needed only impacts on balances</t>
  </si>
  <si>
    <t>Transfer to Trading A/c</t>
  </si>
  <si>
    <t>dr t a/c</t>
  </si>
  <si>
    <t>cr d a/c</t>
  </si>
  <si>
    <t>dr d a/c</t>
  </si>
  <si>
    <t>cr t a/c</t>
  </si>
  <si>
    <t>BB1805000005</t>
  </si>
  <si>
    <t>Payment to Broker - Sucden</t>
  </si>
  <si>
    <t>Payment from Bank</t>
  </si>
  <si>
    <t>Payment to Bank - Barclays</t>
  </si>
  <si>
    <t>Payment from Broker</t>
  </si>
  <si>
    <t>Bank A/c Ledger</t>
  </si>
  <si>
    <t xml:space="preserve">Broker A/c Ledger </t>
  </si>
  <si>
    <t>BC1805000005</t>
  </si>
  <si>
    <t>BI1805000005</t>
  </si>
  <si>
    <t>Profit Take</t>
  </si>
  <si>
    <t>Reverse Profit Take</t>
  </si>
  <si>
    <t>CC1805000005</t>
  </si>
  <si>
    <t>Client A/c ledger</t>
  </si>
  <si>
    <t>IP1805000005</t>
  </si>
  <si>
    <t>TD1805000005</t>
  </si>
  <si>
    <t>DT1805000005</t>
  </si>
  <si>
    <t>IC1805000005</t>
  </si>
  <si>
    <t>IT1805000005</t>
  </si>
  <si>
    <t>Midland Autos LLP</t>
  </si>
  <si>
    <t>Trading A/c or Delivery A/c)</t>
  </si>
  <si>
    <t>Amount</t>
  </si>
  <si>
    <t>ABC White Goods</t>
  </si>
  <si>
    <t>Pantheon Investment Mgmt</t>
  </si>
  <si>
    <t>MAB Partners</t>
  </si>
  <si>
    <t>EUR</t>
  </si>
  <si>
    <t>Goldmans</t>
  </si>
  <si>
    <t>TR180529000056</t>
  </si>
  <si>
    <t>TR180529000038</t>
  </si>
  <si>
    <t>TR180524000027</t>
  </si>
  <si>
    <t>Status</t>
  </si>
  <si>
    <t>Brokered</t>
  </si>
  <si>
    <t>Settled</t>
  </si>
  <si>
    <t>Tom</t>
  </si>
  <si>
    <t>SAME DAY</t>
  </si>
  <si>
    <t>FX TRADES COMING TO VALUE DATE</t>
  </si>
  <si>
    <t>Settle</t>
  </si>
  <si>
    <t>Deliver</t>
  </si>
  <si>
    <t>Payment from Bank to Bank</t>
  </si>
  <si>
    <t>Saxo Bank</t>
  </si>
  <si>
    <t>Payment to Bank</t>
  </si>
  <si>
    <t>Receipt from Bank</t>
  </si>
  <si>
    <t>Broker Statement: SUCDEN</t>
  </si>
  <si>
    <t>BB18051700005</t>
  </si>
  <si>
    <t>BB18051700006</t>
  </si>
  <si>
    <t>Method</t>
  </si>
  <si>
    <t>Trade Date/Time</t>
  </si>
  <si>
    <t>Dealer</t>
  </si>
  <si>
    <t>Client File</t>
  </si>
  <si>
    <t>Broker:</t>
  </si>
  <si>
    <t>Notes</t>
  </si>
  <si>
    <t>GOLDMANS</t>
  </si>
  <si>
    <t>TR180524000028</t>
  </si>
  <si>
    <t>TR180524000029</t>
  </si>
  <si>
    <t>TR180524000030</t>
  </si>
  <si>
    <t>Upcoming Bank Holidays:</t>
  </si>
  <si>
    <t>HKD</t>
  </si>
  <si>
    <t>CNY</t>
  </si>
  <si>
    <t>Projected Balances for Value Date TODAY</t>
  </si>
  <si>
    <t>Net Totals for Value Date TODAY</t>
  </si>
  <si>
    <t>MH: Do not square balances yet, Glaxo trade to be executed at 1pm ish</t>
  </si>
  <si>
    <t xml:space="preserve">                        Value Date: 17/05/2018                                           CURRENCY: GBP</t>
  </si>
  <si>
    <r>
      <t xml:space="preserve">Status: </t>
    </r>
    <r>
      <rPr>
        <b/>
        <sz val="11"/>
        <color theme="1"/>
        <rFont val="Calibri"/>
        <family val="2"/>
        <scheme val="minor"/>
      </rPr>
      <t>BROKERED</t>
    </r>
  </si>
  <si>
    <t xml:space="preserve">                         SETTLE           DELIVER            EDIT          REVERSE          SCRATCH          ROLL          DRAW </t>
  </si>
  <si>
    <t>Client: Fishpools Ltd</t>
  </si>
  <si>
    <t>Client Balances</t>
  </si>
  <si>
    <t>Trading</t>
  </si>
  <si>
    <t>Margin</t>
  </si>
  <si>
    <t>Delivery</t>
  </si>
  <si>
    <t>Totals</t>
  </si>
  <si>
    <t>GBP100k sent in but no trade yet</t>
  </si>
  <si>
    <t>Total (Ex Margin) Consolidated to GBP</t>
  </si>
  <si>
    <t>Total Margin consolidated to GBP</t>
  </si>
  <si>
    <r>
      <t xml:space="preserve">               Status: </t>
    </r>
    <r>
      <rPr>
        <b/>
        <sz val="11"/>
        <color theme="1"/>
        <rFont val="Calibri"/>
        <family val="2"/>
        <scheme val="minor"/>
      </rPr>
      <t>BROKERED</t>
    </r>
  </si>
  <si>
    <t>Margin      2.50pct</t>
  </si>
  <si>
    <t>Margin      0.00pct</t>
  </si>
  <si>
    <t>Regular trade for client. Captures client side deal and broker side deal. Ticket produces sub ledger a/c's for Client, FX Company and Liquidity Provider. Whatever box you click on for client trade , buy or sell, the same box auto produces for broker trade. BUY and SELL are fised/static. Ccy's available on drop down. GBP, USD, EUR then all other ccys in alphabetical order. There will need to be a ccy list / table to grab from. The Rate 1/x button produces the recipricol rate when clicked. Margin rates come from ccy table</t>
  </si>
  <si>
    <t>Margin             2.50pct</t>
  </si>
  <si>
    <t>Margin             0.00pct</t>
  </si>
  <si>
    <t>FX Company is client on this ticket, different sub ledgers required. Shaded out the ones that can be ommitted.</t>
  </si>
  <si>
    <t>Same as in "Roll" re reversal leg rate auto populate and amounts in boxes auto populate. If you click on the reversal leg client box and change the amount, then all other boxes change to that amount. Same for "Roll" too. This trade was drawn down on 22/05/2018, hence no Margin requirement from client on the new delivery leg. Margin rates auto populate from ccy table, but can be over-ridden</t>
  </si>
  <si>
    <t>Rolling a trade forward, involves a simultaneous buy/sell or vice versa. The window should open up when "ROLL" is clicked on the original ticket. The client reversal leg price should auto populate (same as on original ticket. The amounts in boxes should also auto populate. Should be able to change anything that has auto populated - for partial roll purposes. Trade rolld on 17/05/2018, no margin charged to client on trades dealt for same day, tom and spot trades. Margin charged on fwds only (for client trades)</t>
  </si>
  <si>
    <t>Margin   0.00pct</t>
  </si>
  <si>
    <t>Fwd</t>
  </si>
  <si>
    <r>
      <t xml:space="preserve">       Status: </t>
    </r>
    <r>
      <rPr>
        <b/>
        <sz val="11"/>
        <color theme="1"/>
        <rFont val="Calibri"/>
        <family val="2"/>
        <scheme val="minor"/>
      </rPr>
      <t>BROKERED</t>
    </r>
  </si>
  <si>
    <t>On house Broker deals, no margin required. Default zero.</t>
  </si>
  <si>
    <t>Rate 1/x</t>
  </si>
  <si>
    <t>Select Broker from drop down. Value date defaults to "today". Upcoming Bank Jolidays default to next three business days. Projected Balances for Value Date TODAY come from "Broker Account Statement"</t>
  </si>
  <si>
    <t>When clients send money in, we book it as "Receipt from Client into Bank", the funds hit the client's "Trading A/c". When we pay funds out to a client or a 3rd party they go out of the "Delivery A/c". When clients buy funds we credit their "delivery a/c", when when clients sell funds it impcts their "Trading A/c". All entries are cumulative to value date. All entries that eminate from FX deals are nettable to produce a zero balance on the "Trading A/c" if sufficient funds exist on the "Delivery A/c". Only entries from FX tickets are nettable. Entries produced as a result of funds received (sent in) and funds paid out are not nenettable. This will need further explaining as is not straight forward. Client Balances for FX Company Limited all default to the "Delivery A/c"</t>
  </si>
  <si>
    <t>AUD</t>
  </si>
  <si>
    <t>BHD</t>
  </si>
  <si>
    <t>COP</t>
  </si>
  <si>
    <t>DKK</t>
  </si>
  <si>
    <t>EGP</t>
  </si>
  <si>
    <t>JPY</t>
  </si>
  <si>
    <t>KWD</t>
  </si>
  <si>
    <t>MYR</t>
  </si>
  <si>
    <t>NOK</t>
  </si>
  <si>
    <t>NGN</t>
  </si>
  <si>
    <t>Currency</t>
  </si>
  <si>
    <t>RUB</t>
  </si>
  <si>
    <t>SAR</t>
  </si>
  <si>
    <t>ISK</t>
  </si>
  <si>
    <t>THB</t>
  </si>
  <si>
    <t>ZAR</t>
  </si>
  <si>
    <t>Client Margin %</t>
  </si>
  <si>
    <t>Broker Margin %</t>
  </si>
  <si>
    <t>Currency/Margin % Table</t>
  </si>
  <si>
    <t>EDIT</t>
  </si>
  <si>
    <t>ADD Currency</t>
  </si>
  <si>
    <t>For Margin rates on deal Tickets. Only ccy's in the table should be available on drop down selections on deal tickets. List not exhaustive for example only. EDIT unlocks cells for editing anything including currency, ADD ccy enables new ccy and margin rates to be added at the same time.</t>
  </si>
  <si>
    <t>SUCDEN</t>
  </si>
  <si>
    <t>SAXO BANK</t>
  </si>
  <si>
    <t>BACB</t>
  </si>
  <si>
    <t>KVIKA</t>
  </si>
  <si>
    <t>Bank</t>
  </si>
  <si>
    <t>Yes</t>
  </si>
  <si>
    <t>No</t>
  </si>
  <si>
    <t>LLOYDS</t>
  </si>
  <si>
    <t>RBS</t>
  </si>
  <si>
    <t>Active</t>
  </si>
  <si>
    <t>ADD Bank or Broker</t>
  </si>
  <si>
    <t>Total Balance (Inc. Margin) Consolidated to GBP</t>
  </si>
  <si>
    <t>Bank Statement</t>
  </si>
  <si>
    <t>Broker Statement</t>
  </si>
  <si>
    <t>FX Trades Coming to Value</t>
  </si>
  <si>
    <t>Create a Payment</t>
  </si>
  <si>
    <t>BARCLAYS (MARGIN )</t>
  </si>
  <si>
    <t>Account Number</t>
  </si>
  <si>
    <t>Sort Code</t>
  </si>
  <si>
    <t>Iban</t>
  </si>
  <si>
    <t>00-00-00</t>
  </si>
  <si>
    <t>SAXO 0000 0012 3456 78</t>
  </si>
  <si>
    <t>Bank and Broker Accounts</t>
  </si>
  <si>
    <t>A/c Name</t>
  </si>
  <si>
    <t>SWIFT</t>
  </si>
  <si>
    <t>CAD</t>
  </si>
  <si>
    <t>SAXOGB2LXXX</t>
  </si>
  <si>
    <t>SAXO 0000 0012 3499 99</t>
  </si>
  <si>
    <t>SAXO 0000 0012 3477 77</t>
  </si>
  <si>
    <t>Corre - SWIFT</t>
  </si>
  <si>
    <t>ANZ67XXXXX</t>
  </si>
  <si>
    <t>RBC45XXXXX</t>
  </si>
  <si>
    <t>DANSKE 22XX</t>
  </si>
  <si>
    <t>ADD</t>
  </si>
  <si>
    <t>Cancel Changes</t>
  </si>
  <si>
    <t>Save Changes</t>
  </si>
  <si>
    <t>BANK - BROKER TABLE</t>
  </si>
  <si>
    <t>Select:</t>
  </si>
  <si>
    <t>Dealable</t>
  </si>
  <si>
    <t xml:space="preserve">          Value Date: 17/05/2018</t>
  </si>
  <si>
    <t xml:space="preserve">                                       CURRENCY: USD</t>
  </si>
  <si>
    <t xml:space="preserve">                                       CURRENCY: GBP</t>
  </si>
  <si>
    <t>Broker Statements</t>
  </si>
  <si>
    <t>One broker statement for each page. Example shows both statements on this particular trade. Drop down consists of both dealable and non-dealable brokers</t>
  </si>
  <si>
    <t>Bank Statements</t>
  </si>
  <si>
    <t xml:space="preserve">Select: </t>
  </si>
  <si>
    <t>Bank-Broker Table</t>
  </si>
  <si>
    <t>Bank-Broker Accounts</t>
  </si>
  <si>
    <t>Active (dealable) Brokers are available on drop down on trade ticket, drop downs for payment types and broker statements include both dealable and non dealable Brokers. Active Banks are available on all payment types that include bank activity and bank statements. Banks and brokers can be de-activated for reasons such as temporary or permanent suspension of activity due to trading limit, market, or relationship issues. EDIT allows any existing status or bank/broker name to be changed. If broker only to start with and later changes to broker and bank then name will be edited to (old) and de-activated. A new broker/bank can then be added with original name for all new business. If bank only to start with and then becomes bank/broker, then change broker to yes and enble active. No need to create a new broker. ADD Bank or Broker is self explanitory. If bank and broker, then relevant fx ticket generated sub ledgers feed thru to Bank statements only. If Broker only then relevant FX ticket sub ledgers feed thru to broker statement. Bank or broker provides a hyperlink to "Bank and Broker Accounts". If both Broker and Bank are in-active, grey line. "Hide in-active Relationships" hides grey line.</t>
  </si>
  <si>
    <t>Hide in-active Relationships</t>
  </si>
  <si>
    <t>Click on Ccy then hit the edit button, line lights up or is avaiable in different shade so that you know which line you are editing. Click on save changes or cancel changes to discard changes. Broker/Bank table info gets auto populated (gotta be set up first). ADD provides new shaded line at the bottom of the existing list (if other lines exist. We need to see any existing lines if there are any. Alot of the info will be the same so existing info needed to check that new info is being keyed in correctly. After setting up a new ccy a/c it inserts it in alphabetical order. "Save Changes" and "Cancel Changes" only appear on  "EDITABILE" entries. If greyed out on bank-broker table then grey out here too - the whole line including bank co-ordinates</t>
  </si>
  <si>
    <t xml:space="preserve">Trade date </t>
  </si>
  <si>
    <t>Value date</t>
  </si>
  <si>
    <t>Buy</t>
  </si>
  <si>
    <t>Sell</t>
  </si>
  <si>
    <t>Countervalue</t>
  </si>
  <si>
    <t>TR1805150001</t>
  </si>
  <si>
    <t>TR1805150002</t>
  </si>
  <si>
    <t>TR1805150003</t>
  </si>
  <si>
    <t>Type</t>
  </si>
  <si>
    <t>OC</t>
  </si>
  <si>
    <t>R</t>
  </si>
  <si>
    <t>B/S</t>
  </si>
  <si>
    <t>Outstanding</t>
  </si>
  <si>
    <t>TR1805150004</t>
  </si>
  <si>
    <t>TR1805150005</t>
  </si>
  <si>
    <t>TR1805150006</t>
  </si>
  <si>
    <t>TR1805150007</t>
  </si>
  <si>
    <t>TR1805150008</t>
  </si>
  <si>
    <t>D(OC)</t>
  </si>
  <si>
    <t>Trades</t>
  </si>
  <si>
    <t>Dominion Resources</t>
  </si>
  <si>
    <t>Client:</t>
  </si>
  <si>
    <t>TR1805150009</t>
  </si>
  <si>
    <t>TR1805150010</t>
  </si>
  <si>
    <t>TR1805150011</t>
  </si>
  <si>
    <t xml:space="preserve">A trade that has been executed and not been swapped for a different date is known as a stand alone trade or an outright trade, these are standard market terminology. It requires a blank in the "Type" column on this screen. If a trade is swapped (Roll or Draw), The original trade needs type OC (original contract). The rversal leg (R) and the delivery leg (D). If the new delivery leg is then is then swapped, it needs D(OC) to denote that a subsequent action has been undertaken and that it too has now become an OC, but was formerly the delevery leg of a previous OC. Outstanding (balance) only applies to "Draw" downs (not to "Roll" overs). We need to know how much of a forward contracts remains to draw down from or how much remains for delivery on the existing value date. We do not need to know this information for "Roll" overs because, if the full amount of an OC is not rolled then it will go to delivery and be settled, so there will be nothing left outstanding. If you click on any 'Type" that has got OC in it, then every related R and D should be highlighted so that the draw down activity can be easily deciphered. </t>
  </si>
  <si>
    <t>Client Trades</t>
  </si>
  <si>
    <t>Roll/Draw Activity</t>
  </si>
  <si>
    <t>Do not pay to the clients Nat West a/c. He will advise on new bank a/c details this afternoon. MH</t>
  </si>
  <si>
    <t>Ticket Notes</t>
  </si>
  <si>
    <t>Reversal Leg of OC TR180417589</t>
  </si>
  <si>
    <t>Morning Report, Date: 6th June 2018</t>
  </si>
  <si>
    <t>FTSE 7,655.38</t>
  </si>
  <si>
    <t>DJIA  24,875.20</t>
  </si>
  <si>
    <t>XAU  1,293.67</t>
  </si>
  <si>
    <t>XAG  $16.415</t>
  </si>
  <si>
    <t>Brent Crude $73.88</t>
  </si>
  <si>
    <t xml:space="preserve">  BTC  $7,566</t>
  </si>
  <si>
    <t>The dollar treaded water in overnight trading in a continuation of yesterday's range-bounded activity. Market participants were unwilling to commit to any significant new positions ahead of a slew of economic data due to be released stateside this afternoon. US Inflation reports will be keenly watched by interest rate markets as any uptick in US CPI will confirm concerns regarding producers inability to absorb the recent upward trajectory in producer prices. The fed have also made it clear that price movements in commodity markets are, "firmly on their radar and form a significant component of their future risk assesment modeling." We expect an increase in volatily in currency markets not only after this afternoon's data but in the comming days......</t>
  </si>
  <si>
    <t>VERIFY</t>
  </si>
  <si>
    <t>TR180524000032</t>
  </si>
  <si>
    <t xml:space="preserve">   Broker Trade Verification</t>
  </si>
  <si>
    <t>CONTRACT NOTE</t>
  </si>
  <si>
    <t>Contract Number</t>
  </si>
  <si>
    <t>Instructed By</t>
  </si>
  <si>
    <t>Instruction Method</t>
  </si>
  <si>
    <t>Instruction Date &amp; Time</t>
  </si>
  <si>
    <t>Contract Date</t>
  </si>
  <si>
    <t>SETTLEMENT</t>
  </si>
  <si>
    <t>This trade has been actioned in accordance with your instructions and is encompassed by our standard terms and conditions dated 5th January 2018</t>
  </si>
  <si>
    <t>Please pay GBP from a bank account in the name of ABC Exports Ltd to:-</t>
  </si>
  <si>
    <t>Bank Name</t>
  </si>
  <si>
    <t>Account Name</t>
  </si>
  <si>
    <t>IBAN</t>
  </si>
  <si>
    <t>Please note that the above amount for settlement is the total amount required under the Contract and does not include the offset of any Margin held against the Contract. If you will be using presently held Margin as part settlement, please deduct the requisite amount from the above figure.</t>
  </si>
  <si>
    <t>DELIVERY</t>
  </si>
  <si>
    <t>On receipt of your cleared funds, we will pay USD 72,284.09 on on the Value Date of this Contract or earliest possible Value Date thereafter to:-</t>
  </si>
  <si>
    <t>Thank you for using FSSL.</t>
  </si>
  <si>
    <t>It is your responsibility to inform us immediately if you do not agree with any of the details contained in this contract note. Telephone 020 7888 8888 or email Operations@fssl.com</t>
  </si>
  <si>
    <t>ABC Exports Ltd</t>
  </si>
  <si>
    <t>Fred Jones</t>
  </si>
  <si>
    <t>Please ensure that FSSL receives your Sold proceeds in cleared funds by 15:00 (London time) on Value Date: 13th June 2018</t>
  </si>
  <si>
    <t>11th June 2018      09:35:26</t>
  </si>
  <si>
    <t>11th June 2018</t>
  </si>
  <si>
    <t>13th June 2018</t>
  </si>
  <si>
    <t>GBP 54,100.00</t>
  </si>
  <si>
    <t>USD 72,284.09</t>
  </si>
  <si>
    <t>Barclays Bank Plc</t>
  </si>
  <si>
    <t>FSSL Client A/c</t>
  </si>
  <si>
    <t>20-77-67</t>
  </si>
  <si>
    <t>GB07 BARC 2077 6758 7436 92</t>
  </si>
  <si>
    <t>BARCGB22XXX</t>
  </si>
  <si>
    <t>Lloyds TSB Plc</t>
  </si>
  <si>
    <t>30-00-09</t>
  </si>
  <si>
    <t>GB36 LOYD 3000 0958 5858 58</t>
  </si>
  <si>
    <t>LOYDGB88XXX</t>
  </si>
  <si>
    <t>You Bought</t>
  </si>
  <si>
    <t>You Sold</t>
  </si>
  <si>
    <t>TR1806110001</t>
  </si>
  <si>
    <t>Client Equity</t>
  </si>
  <si>
    <t xml:space="preserve">Client </t>
  </si>
  <si>
    <t>Bought</t>
  </si>
  <si>
    <t>Sold</t>
  </si>
  <si>
    <t>TR1806220001</t>
  </si>
  <si>
    <t>Acme Exports Ltd</t>
  </si>
  <si>
    <t>USD 100,000.00</t>
  </si>
  <si>
    <t>GBP 74,074.07</t>
  </si>
  <si>
    <t>Profit/Loss</t>
  </si>
  <si>
    <t>Total</t>
  </si>
  <si>
    <t>June</t>
  </si>
  <si>
    <t>Month:</t>
  </si>
  <si>
    <t xml:space="preserve">Target: </t>
  </si>
  <si>
    <t>Same Day</t>
  </si>
  <si>
    <t>(drop down)</t>
  </si>
  <si>
    <t xml:space="preserve">  (drop down)</t>
  </si>
  <si>
    <t>Board Profits</t>
  </si>
  <si>
    <t>Dealer Profits</t>
  </si>
  <si>
    <t>Sales Prodits</t>
  </si>
  <si>
    <t xml:space="preserve">                       Year:</t>
  </si>
  <si>
    <t xml:space="preserve">         Year to Date:</t>
  </si>
  <si>
    <t>On/Off</t>
  </si>
  <si>
    <t>Broker Dealer</t>
  </si>
  <si>
    <t>Broker Sales</t>
  </si>
  <si>
    <t xml:space="preserve">Fred </t>
  </si>
  <si>
    <t>Joe</t>
  </si>
  <si>
    <t>Mehmet</t>
  </si>
  <si>
    <t>Oliver</t>
  </si>
  <si>
    <t>BROKER DEALER PROFITS</t>
  </si>
  <si>
    <t>BROKER SALES PROFITS</t>
  </si>
  <si>
    <t>BROKER BOARD PROFITS</t>
  </si>
  <si>
    <t>Registered Address</t>
  </si>
  <si>
    <t>Catford</t>
  </si>
  <si>
    <t>London SE6 2NP</t>
  </si>
  <si>
    <t>Trading Address</t>
  </si>
  <si>
    <t>3 More London Riverside</t>
  </si>
  <si>
    <t>London SE1 2RE</t>
  </si>
  <si>
    <t>U.K.</t>
  </si>
  <si>
    <t>Contacts</t>
  </si>
  <si>
    <t>Mr</t>
  </si>
  <si>
    <t>Mrs</t>
  </si>
  <si>
    <t>Ms</t>
  </si>
  <si>
    <t>Joe Bloggs</t>
  </si>
  <si>
    <t>Jane Bloggs</t>
  </si>
  <si>
    <t>Lucy Lushington</t>
  </si>
  <si>
    <t>Mark Andrews</t>
  </si>
  <si>
    <t>Trade</t>
  </si>
  <si>
    <t>Pay</t>
  </si>
  <si>
    <t>Query</t>
  </si>
  <si>
    <t>Direct</t>
  </si>
  <si>
    <t>Moblie</t>
  </si>
  <si>
    <t>020 3558 6713</t>
  </si>
  <si>
    <t>07904 258 661</t>
  </si>
  <si>
    <t>020 3558 6714</t>
  </si>
  <si>
    <t>020 3558 6715</t>
  </si>
  <si>
    <t>020 3558 6716</t>
  </si>
  <si>
    <t>07966 727 030</t>
  </si>
  <si>
    <t>07936 257 983</t>
  </si>
  <si>
    <t>Sector</t>
  </si>
  <si>
    <t>Horizon Shipping Ltd</t>
  </si>
  <si>
    <t>Import/Export</t>
  </si>
  <si>
    <t>Client Account</t>
  </si>
  <si>
    <t xml:space="preserve">65 Bromley Road      </t>
  </si>
  <si>
    <t>Dealing Notes</t>
  </si>
  <si>
    <t>Sales Notes</t>
  </si>
  <si>
    <t>External/public</t>
  </si>
  <si>
    <t>Treasury Ops Notes</t>
  </si>
  <si>
    <t>Balances</t>
  </si>
  <si>
    <t>Statements</t>
  </si>
  <si>
    <t>Email</t>
  </si>
  <si>
    <t>Notification Preferences</t>
  </si>
  <si>
    <t>auto populates the notes on each ticket</t>
  </si>
  <si>
    <t>Bank Accounts</t>
  </si>
  <si>
    <t>3rd Party Payees</t>
  </si>
  <si>
    <t>same size box as ticket notes/internal</t>
  </si>
  <si>
    <t>same size box as Treas Ops notes/internal</t>
  </si>
  <si>
    <t>Same size box as dealing notes/internal</t>
  </si>
  <si>
    <t>Same size box as sales notes/internal</t>
  </si>
  <si>
    <t>ABC Ltd</t>
  </si>
  <si>
    <t>Baxter Jones &amp; Co.</t>
  </si>
  <si>
    <t>Caxton</t>
  </si>
  <si>
    <t>Delphi Inv Mgmt</t>
  </si>
  <si>
    <t>All</t>
  </si>
  <si>
    <t>Off Side</t>
  </si>
  <si>
    <t>On Side</t>
  </si>
  <si>
    <t>Client Reference: IMP1806001</t>
  </si>
  <si>
    <t>Current Rate</t>
  </si>
  <si>
    <t>Mark to Market</t>
  </si>
  <si>
    <t>GBP/USD</t>
  </si>
  <si>
    <t>GBP/EUR</t>
  </si>
  <si>
    <t>GBP/CHF</t>
  </si>
  <si>
    <t xml:space="preserve">SELL EUR </t>
  </si>
  <si>
    <t>CHF</t>
  </si>
  <si>
    <t>Margin Held</t>
  </si>
  <si>
    <t>Margin Call</t>
  </si>
  <si>
    <t xml:space="preserve">Mark to Market </t>
  </si>
  <si>
    <r>
      <rPr>
        <sz val="9"/>
        <color theme="1"/>
        <rFont val="Calibri"/>
        <family val="2"/>
        <scheme val="minor"/>
      </rPr>
      <t>Initial Margin</t>
    </r>
    <r>
      <rPr>
        <sz val="11"/>
        <color theme="1"/>
        <rFont val="Calibri"/>
        <family val="2"/>
        <scheme val="minor"/>
      </rPr>
      <t xml:space="preserve">  2.50%</t>
    </r>
  </si>
  <si>
    <r>
      <rPr>
        <sz val="9"/>
        <color theme="1"/>
        <rFont val="Calibri"/>
        <family val="2"/>
        <scheme val="minor"/>
      </rPr>
      <t>Initial Margin</t>
    </r>
    <r>
      <rPr>
        <sz val="11"/>
        <color theme="1"/>
        <rFont val="Calibri"/>
        <family val="2"/>
        <scheme val="minor"/>
      </rPr>
      <t xml:space="preserve"> 0.00%</t>
    </r>
  </si>
  <si>
    <t>Click on anyone to filter</t>
  </si>
  <si>
    <t>Send Mark to Market Report</t>
  </si>
  <si>
    <t>Initial Margin  Required</t>
  </si>
  <si>
    <t>On Margin Call</t>
  </si>
  <si>
    <t>GBP conversion rates (this comes from table elswhere)</t>
  </si>
  <si>
    <t>Select Client and click here to produce email to client with excel spreadshhet attached. In the main body of the email, the MtM, Margin Held, IM Req, Margin Call infor all auto appear. If not required, they can be manually deleted.</t>
  </si>
  <si>
    <t>TR1806220002</t>
  </si>
  <si>
    <t>EUR 500,000.00</t>
  </si>
  <si>
    <t>GBP 441,501.10</t>
  </si>
  <si>
    <t>Profit/Loss in GBP</t>
  </si>
  <si>
    <t>Daily</t>
  </si>
  <si>
    <t>Weekly</t>
  </si>
  <si>
    <t>Monthly</t>
  </si>
  <si>
    <t>Quarterly</t>
  </si>
  <si>
    <t>Annually</t>
  </si>
  <si>
    <t>Contract Notes</t>
  </si>
  <si>
    <r>
      <t>joe.bloggs@horizonshipping</t>
    </r>
    <r>
      <rPr>
        <sz val="11"/>
        <color theme="10"/>
        <rFont val="Calibri"/>
        <family val="2"/>
        <scheme val="minor"/>
      </rPr>
      <t xml:space="preserve">              *</t>
    </r>
  </si>
  <si>
    <r>
      <t>jane.bloggs@horizonshipping.com</t>
    </r>
    <r>
      <rPr>
        <sz val="11"/>
        <color theme="10"/>
        <rFont val="Calibri"/>
        <family val="2"/>
        <scheme val="minor"/>
      </rPr>
      <t xml:space="preserve">   *</t>
    </r>
  </si>
  <si>
    <t xml:space="preserve">                                                                 *</t>
  </si>
  <si>
    <t>Account Activity</t>
  </si>
  <si>
    <t>Pay/Rec Notification</t>
  </si>
  <si>
    <t xml:space="preserve">                                                                 </t>
  </si>
  <si>
    <r>
      <t>jane.bloggs@horizonshipping.com</t>
    </r>
    <r>
      <rPr>
        <sz val="11"/>
        <color theme="10"/>
        <rFont val="Calibri"/>
        <family val="2"/>
        <scheme val="minor"/>
      </rPr>
      <t xml:space="preserve">  </t>
    </r>
  </si>
  <si>
    <r>
      <t>joe.bloggs@horizonshipping</t>
    </r>
    <r>
      <rPr>
        <sz val="11"/>
        <color theme="10"/>
        <rFont val="Calibri"/>
        <family val="2"/>
        <scheme val="minor"/>
      </rPr>
      <t xml:space="preserve">              </t>
    </r>
  </si>
  <si>
    <t>Pay/Rec Note</t>
  </si>
  <si>
    <t>State-ments</t>
  </si>
  <si>
    <t>make all these smaller to fit</t>
  </si>
  <si>
    <t>Reg address here</t>
  </si>
  <si>
    <t>Trading Address here like in Scribble</t>
  </si>
  <si>
    <t>Sheets</t>
  </si>
  <si>
    <t xml:space="preserve">Trade </t>
  </si>
  <si>
    <t>ROLES</t>
  </si>
  <si>
    <t>ORANGE</t>
  </si>
  <si>
    <t>eBroker Screen</t>
  </si>
  <si>
    <t>DARY GREY</t>
  </si>
  <si>
    <t>Report</t>
  </si>
  <si>
    <t>YELLOW</t>
  </si>
  <si>
    <t>Confirmation (email?)</t>
  </si>
  <si>
    <t>Screen Area</t>
  </si>
  <si>
    <t>DP estimate for 1 screen is 1 week - 37.50</t>
  </si>
  <si>
    <t>No Screens</t>
  </si>
  <si>
    <t>Estimate</t>
  </si>
  <si>
    <t>Breakdown</t>
  </si>
  <si>
    <t>Effort (Days)</t>
  </si>
  <si>
    <t>Cost</t>
  </si>
  <si>
    <t>UAT</t>
  </si>
  <si>
    <t>Project Management</t>
  </si>
  <si>
    <t>TOTAL</t>
  </si>
  <si>
    <t>Days</t>
  </si>
  <si>
    <t>WORKING</t>
  </si>
  <si>
    <t>BASELINE EXAMPLE</t>
  </si>
  <si>
    <t>Hours per 
Screen</t>
  </si>
  <si>
    <t>Tech Spec</t>
  </si>
  <si>
    <t>Build &amp; Test</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</si>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</sst>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4" formatCode="_-&quot;£&quot;* #,##0.00_-;\-&quot;£&quot;* #,##0.00_-;_-&quot;£&quot;* &quot;-&quot;??_-;_-@_-"/>
    <numFmt numFmtId="164" formatCode="&quot;£&quot;#,##0.00_);[Red]\(&quot;£&quot;#,##0.00\)"/>
    <numFmt numFmtId="165" formatCode="0.000000"/>
    <numFmt numFmtId="166" formatCode="#,##0.00_ ;[Red]\-#,##0.00\ "/>
    <numFmt numFmtId="167" formatCode="#,##0.00;[Red]#,##0.00"/>
    <numFmt numFmtId="168" formatCode="dd/mm/yyyy;@"/>
    <numFmt numFmtId="169" formatCode="#,##0.000000"/>
    <numFmt numFmtId="170" formatCode="h:mm:ss;@"/>
    <numFmt numFmtId="171" formatCode="0.0000000000"/>
    <numFmt numFmtId="172" formatCode="0.00000000"/>
    <numFmt numFmtId="173" formatCode="&quot;£&quot;#,##0.00"/>
    <numFmt numFmtId="174" formatCode="_-[$£-809]* #,##0.00_-;\-[$£-809]* #,##0.00_-;_-[$£-809]* &quot;-&quot;??_-;_-@_-"/>
    <numFmt numFmtId="175" formatCode="&quot;£&quot;#,##0"/>
  </numFmts>
  <fonts count="40">
    <font>
      <sz val="11"/>
      <color theme="1"/>
      <name val="Calibri"/>
      <family val="2"/>
      <scheme val="minor"/>
    </font>
    <font>
      <sz val="12"/>
      <color theme="1"/>
      <name val="Calibri"/>
      <family val="2"/>
      <charset val="204"/>
      <scheme val="minor"/>
    </font>
    <font>
      <sz val="12"/>
      <color theme="1"/>
      <name val="Calibri"/>
      <family val="2"/>
      <charset val="204"/>
      <scheme val="minor"/>
    </font>
    <font>
      <b/>
      <sz val="11"/>
      <color theme="1"/>
      <name val="Calibri"/>
      <family val="2"/>
      <scheme val="minor"/>
    </font>
    <font>
      <b/>
      <sz val="8"/>
      <color theme="1"/>
      <name val="Calibri"/>
      <family val="2"/>
      <scheme val="minor"/>
    </font>
    <font>
      <sz val="8"/>
      <color theme="1"/>
      <name val="Calibri"/>
      <family val="2"/>
      <scheme val="minor"/>
    </font>
    <font>
      <sz val="9"/>
      <color theme="1"/>
      <name val="Calibri"/>
      <family val="2"/>
      <scheme val="minor"/>
    </font>
    <font>
      <sz val="12"/>
      <color theme="1"/>
      <name val="Calibri"/>
      <family val="2"/>
      <scheme val="minor"/>
    </font>
    <font>
      <b/>
      <sz val="8"/>
      <name val="Calibri"/>
      <family val="2"/>
      <scheme val="minor"/>
    </font>
    <font>
      <u/>
      <sz val="11"/>
      <color theme="10"/>
      <name val="Calibri"/>
      <family val="2"/>
      <scheme val="minor"/>
    </font>
    <font>
      <u/>
      <sz val="11"/>
      <color theme="11"/>
      <name val="Calibri"/>
      <family val="2"/>
      <scheme val="minor"/>
    </font>
    <font>
      <sz val="14"/>
      <color theme="1"/>
      <name val="Calibri"/>
      <family val="2"/>
      <scheme val="minor"/>
    </font>
    <font>
      <sz val="14"/>
      <color rgb="FF000000"/>
      <name val="Calibri"/>
      <family val="2"/>
      <scheme val="minor"/>
    </font>
    <font>
      <sz val="11"/>
      <color rgb="FFFF0000"/>
      <name val="Calibri"/>
      <family val="2"/>
      <scheme val="minor"/>
    </font>
    <font>
      <sz val="11"/>
      <name val="Calibri"/>
      <family val="2"/>
      <scheme val="minor"/>
    </font>
    <font>
      <b/>
      <sz val="16"/>
      <color theme="1"/>
      <name val="Calibri"/>
      <family val="2"/>
      <scheme val="minor"/>
    </font>
    <font>
      <b/>
      <sz val="22"/>
      <color theme="1"/>
      <name val="Calibri"/>
      <family val="2"/>
      <scheme val="minor"/>
    </font>
    <font>
      <sz val="11"/>
      <color rgb="FF000000"/>
      <name val="Calibri"/>
      <family val="2"/>
      <scheme val="minor"/>
    </font>
    <font>
      <b/>
      <sz val="12"/>
      <color theme="1"/>
      <name val="Calibri"/>
      <family val="2"/>
      <charset val="204"/>
      <scheme val="minor"/>
    </font>
    <font>
      <b/>
      <sz val="12"/>
      <color rgb="FF000000"/>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sz val="9"/>
      <color rgb="FF000000"/>
      <name val="Calibri"/>
      <family val="2"/>
      <scheme val="minor"/>
    </font>
    <font>
      <b/>
      <sz val="8"/>
      <color rgb="FF000000"/>
      <name val="Calibri"/>
      <family val="2"/>
      <scheme val="minor"/>
    </font>
    <font>
      <b/>
      <sz val="11"/>
      <color rgb="FF000000"/>
      <name val="Calibri"/>
      <family val="2"/>
      <scheme val="minor"/>
    </font>
    <font>
      <sz val="18"/>
      <color theme="1"/>
      <name val="Calibri"/>
      <family val="2"/>
      <scheme val="minor"/>
    </font>
    <font>
      <sz val="22"/>
      <color theme="1"/>
      <name val="Calibri"/>
      <family val="2"/>
      <scheme val="minor"/>
    </font>
    <font>
      <sz val="16"/>
      <color theme="1"/>
      <name val="Calibri"/>
      <family val="2"/>
      <scheme val="minor"/>
    </font>
    <font>
      <sz val="24"/>
      <color theme="1"/>
      <name val="Calibri"/>
      <family val="2"/>
      <scheme val="minor"/>
    </font>
    <font>
      <b/>
      <sz val="24"/>
      <color theme="1"/>
      <name val="Calibri"/>
      <family val="2"/>
      <scheme val="minor"/>
    </font>
    <font>
      <sz val="11"/>
      <color theme="10"/>
      <name val="Calibri"/>
      <family val="2"/>
      <scheme val="minor"/>
    </font>
    <font>
      <sz val="10"/>
      <color theme="1"/>
      <name val="Arial Unicode MS"/>
    </font>
    <font>
      <sz val="11"/>
      <color theme="1"/>
      <name val="Calibri"/>
      <family val="2"/>
      <scheme val="minor"/>
    </font>
    <font>
      <sz val="11"/>
      <color theme="0"/>
      <name val="Calibri"/>
      <family val="2"/>
      <scheme val="minor"/>
    </font>
    <font>
      <sz val="20"/>
      <color theme="1"/>
      <name val="Calibri"/>
      <family val="2"/>
      <scheme val="minor"/>
    </font>
    <font>
      <b/>
      <sz val="10"/>
      <name val="Arial"/>
      <family val="2"/>
    </font>
    <font>
      <sz val="10"/>
      <name val="Arial"/>
      <family val="2"/>
    </font>
    <font>
      <b/>
      <sz val="10"/>
      <color theme="0"/>
      <name val="Arial"/>
      <family val="2"/>
    </font>
    <font>
      <b/>
      <sz val="12"/>
      <color theme="1"/>
      <name val="Calibri"/>
      <family val="2"/>
      <scheme val="minor"/>
    </font>
  </fonts>
  <fills count="1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2"/>
        <bgColor indexed="64"/>
      </patternFill>
    </fill>
    <fill>
      <patternFill patternType="solid">
        <fgColor theme="0"/>
        <bgColor indexed="64"/>
      </patternFill>
    </fill>
    <fill>
      <patternFill patternType="solid">
        <fgColor theme="5"/>
        <bgColor indexed="64"/>
      </patternFill>
    </fill>
    <fill>
      <patternFill patternType="solid">
        <fgColor theme="3"/>
        <bgColor indexed="64"/>
      </patternFill>
    </fill>
    <fill>
      <patternFill patternType="solid">
        <fgColor theme="7"/>
        <bgColor indexed="64"/>
      </patternFill>
    </fill>
  </fills>
  <borders count="108">
    <border>
      <left/>
      <right/>
      <top/>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auto="1"/>
      </left>
      <right style="medium">
        <color auto="1"/>
      </right>
      <top style="thick">
        <color auto="1"/>
      </top>
      <bottom/>
      <diagonal/>
    </border>
    <border>
      <left style="medium">
        <color auto="1"/>
      </left>
      <right style="medium">
        <color auto="1"/>
      </right>
      <top/>
      <bottom/>
      <diagonal/>
    </border>
    <border>
      <left style="medium">
        <color auto="1"/>
      </left>
      <right style="medium">
        <color auto="1"/>
      </right>
      <top/>
      <bottom style="thick">
        <color auto="1"/>
      </bottom>
      <diagonal/>
    </border>
    <border>
      <left style="thick">
        <color auto="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bottom style="thick">
        <color auto="1"/>
      </bottom>
      <diagonal/>
    </border>
    <border>
      <left style="medium">
        <color auto="1"/>
      </left>
      <right style="thick">
        <color auto="1"/>
      </right>
      <top/>
      <bottom style="thick">
        <color auto="1"/>
      </bottom>
      <diagonal/>
    </border>
    <border>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ck">
        <color auto="1"/>
      </left>
      <right/>
      <top style="thick">
        <color auto="1"/>
      </top>
      <bottom/>
      <diagonal/>
    </border>
    <border>
      <left style="thin">
        <color auto="1"/>
      </left>
      <right style="thin">
        <color auto="1"/>
      </right>
      <top style="thick">
        <color auto="1"/>
      </top>
      <bottom/>
      <diagonal/>
    </border>
    <border>
      <left style="thin">
        <color auto="1"/>
      </left>
      <right style="thin">
        <color auto="1"/>
      </right>
      <top/>
      <bottom style="thick">
        <color auto="1"/>
      </bottom>
      <diagonal/>
    </border>
    <border>
      <left style="thin">
        <color auto="1"/>
      </left>
      <right/>
      <top style="thick">
        <color auto="1"/>
      </top>
      <bottom/>
      <diagonal/>
    </border>
    <border>
      <left style="thin">
        <color auto="1"/>
      </left>
      <right/>
      <top/>
      <bottom style="thick">
        <color auto="1"/>
      </bottom>
      <diagonal/>
    </border>
    <border>
      <left style="thick">
        <color auto="1"/>
      </left>
      <right/>
      <top style="medium">
        <color auto="1"/>
      </top>
      <bottom/>
      <diagonal/>
    </border>
    <border>
      <left/>
      <right style="thick">
        <color auto="1"/>
      </right>
      <top style="medium">
        <color auto="1"/>
      </top>
      <bottom/>
      <diagonal/>
    </border>
    <border>
      <left style="medium">
        <color auto="1"/>
      </left>
      <right/>
      <top style="thick">
        <color auto="1"/>
      </top>
      <bottom/>
      <diagonal/>
    </border>
    <border>
      <left style="medium">
        <color auto="1"/>
      </left>
      <right/>
      <top/>
      <bottom style="thick">
        <color auto="1"/>
      </bottom>
      <diagonal/>
    </border>
    <border>
      <left style="thick">
        <color auto="1"/>
      </left>
      <right style="thick">
        <color auto="1"/>
      </right>
      <top/>
      <bottom/>
      <diagonal/>
    </border>
    <border>
      <left style="thick">
        <color auto="1"/>
      </left>
      <right/>
      <top/>
      <bottom style="medium">
        <color auto="1"/>
      </bottom>
      <diagonal/>
    </border>
    <border>
      <left style="thick">
        <color auto="1"/>
      </left>
      <right style="thick">
        <color auto="1"/>
      </right>
      <top/>
      <bottom style="thick">
        <color auto="1"/>
      </bottom>
      <diagonal/>
    </border>
    <border>
      <left/>
      <right style="thin">
        <color auto="1"/>
      </right>
      <top style="thick">
        <color auto="1"/>
      </top>
      <bottom/>
      <diagonal/>
    </border>
    <border>
      <left/>
      <right style="thin">
        <color auto="1"/>
      </right>
      <top/>
      <bottom style="thick">
        <color auto="1"/>
      </bottom>
      <diagonal/>
    </border>
    <border>
      <left style="thick">
        <color auto="1"/>
      </left>
      <right style="thick">
        <color auto="1"/>
      </right>
      <top style="thick">
        <color auto="1"/>
      </top>
      <bottom/>
      <diagonal/>
    </border>
    <border>
      <left style="thick">
        <color auto="1"/>
      </left>
      <right style="medium">
        <color auto="1"/>
      </right>
      <top style="thin">
        <color auto="1"/>
      </top>
      <bottom style="thin">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thin">
        <color auto="1"/>
      </left>
      <right style="thick">
        <color auto="1"/>
      </right>
      <top style="thick">
        <color auto="1"/>
      </top>
      <bottom/>
      <diagonal/>
    </border>
    <border>
      <left style="thin">
        <color auto="1"/>
      </left>
      <right style="thick">
        <color auto="1"/>
      </right>
      <top/>
      <bottom/>
      <diagonal/>
    </border>
    <border>
      <left style="thin">
        <color auto="1"/>
      </left>
      <right style="thick">
        <color auto="1"/>
      </right>
      <top/>
      <bottom style="thick">
        <color auto="1"/>
      </bottom>
      <diagonal/>
    </border>
    <border>
      <left style="thick">
        <color auto="1"/>
      </left>
      <right/>
      <top style="thin">
        <color auto="1"/>
      </top>
      <bottom/>
      <diagonal/>
    </border>
    <border>
      <left style="thick">
        <color auto="1"/>
      </left>
      <right/>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n">
        <color auto="1"/>
      </right>
      <top style="thick">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top style="medium">
        <color auto="1"/>
      </top>
      <bottom/>
      <diagonal/>
    </border>
    <border>
      <left/>
      <right style="thin">
        <color auto="1"/>
      </right>
      <top style="medium">
        <color auto="1"/>
      </top>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right style="thin">
        <color auto="1"/>
      </right>
      <top/>
      <bottom style="medium">
        <color auto="1"/>
      </bottom>
      <diagonal/>
    </border>
    <border>
      <left style="thin">
        <color rgb="FF322A77"/>
      </left>
      <right style="thin">
        <color rgb="FF322A77"/>
      </right>
      <top style="thin">
        <color rgb="FF322A77"/>
      </top>
      <bottom style="thin">
        <color rgb="FF322A77"/>
      </bottom>
      <diagonal/>
    </border>
    <border>
      <left style="thin">
        <color rgb="FF322A77"/>
      </left>
      <right/>
      <top style="thin">
        <color rgb="FF322A77"/>
      </top>
      <bottom/>
      <diagonal/>
    </border>
    <border>
      <left/>
      <right/>
      <top style="thin">
        <color rgb="FF322A77"/>
      </top>
      <bottom/>
      <diagonal/>
    </border>
    <border>
      <left/>
      <right style="thin">
        <color rgb="FF322A77"/>
      </right>
      <top style="thin">
        <color rgb="FF322A77"/>
      </top>
      <bottom/>
      <diagonal/>
    </border>
    <border>
      <left style="thin">
        <color rgb="FF322A77"/>
      </left>
      <right/>
      <top/>
      <bottom/>
      <diagonal/>
    </border>
    <border>
      <left/>
      <right style="thin">
        <color rgb="FF322A77"/>
      </right>
      <top/>
      <bottom/>
      <diagonal/>
    </border>
    <border>
      <left style="thin">
        <color rgb="FF322A77"/>
      </left>
      <right/>
      <top/>
      <bottom style="thin">
        <color rgb="FF322A77"/>
      </bottom>
      <diagonal/>
    </border>
    <border>
      <left/>
      <right/>
      <top/>
      <bottom style="thin">
        <color rgb="FF322A77"/>
      </bottom>
      <diagonal/>
    </border>
    <border>
      <left/>
      <right style="thin">
        <color rgb="FF322A77"/>
      </right>
      <top/>
      <bottom style="thin">
        <color rgb="FF322A77"/>
      </bottom>
      <diagonal/>
    </border>
    <border>
      <left style="thin">
        <color indexed="64"/>
      </left>
      <right style="thin">
        <color indexed="64"/>
      </right>
      <top style="dotted">
        <color indexed="64"/>
      </top>
      <bottom style="dotted">
        <color indexed="64"/>
      </bottom>
      <diagonal/>
    </border>
    <border>
      <left style="medium">
        <color rgb="FF322A77"/>
      </left>
      <right style="medium">
        <color rgb="FF322A77"/>
      </right>
      <top style="medium">
        <color rgb="FF322A77"/>
      </top>
      <bottom style="medium">
        <color rgb="FF322A77"/>
      </bottom>
      <diagonal/>
    </border>
    <border>
      <left style="medium">
        <color rgb="FF322A77"/>
      </left>
      <right style="medium">
        <color rgb="FF322A77"/>
      </right>
      <top style="medium">
        <color rgb="FF322A77"/>
      </top>
      <bottom/>
      <diagonal/>
    </border>
    <border>
      <left style="medium">
        <color rgb="FF322A77"/>
      </left>
      <right style="thin">
        <color indexed="64"/>
      </right>
      <top style="medium">
        <color rgb="FF322A77"/>
      </top>
      <bottom style="dotted">
        <color indexed="64"/>
      </bottom>
      <diagonal/>
    </border>
    <border>
      <left style="thin">
        <color indexed="64"/>
      </left>
      <right style="thin">
        <color indexed="64"/>
      </right>
      <top style="medium">
        <color rgb="FF322A77"/>
      </top>
      <bottom style="dotted">
        <color indexed="64"/>
      </bottom>
      <diagonal/>
    </border>
    <border>
      <left style="thin">
        <color indexed="64"/>
      </left>
      <right style="medium">
        <color rgb="FF322A77"/>
      </right>
      <top style="medium">
        <color rgb="FF322A77"/>
      </top>
      <bottom style="dotted">
        <color indexed="64"/>
      </bottom>
      <diagonal/>
    </border>
    <border>
      <left style="medium">
        <color rgb="FF322A77"/>
      </left>
      <right style="thin">
        <color indexed="64"/>
      </right>
      <top style="dotted">
        <color indexed="64"/>
      </top>
      <bottom style="dotted">
        <color indexed="64"/>
      </bottom>
      <diagonal/>
    </border>
    <border>
      <left style="thin">
        <color indexed="64"/>
      </left>
      <right style="medium">
        <color rgb="FF322A77"/>
      </right>
      <top style="dotted">
        <color indexed="64"/>
      </top>
      <bottom style="dotted">
        <color indexed="64"/>
      </bottom>
      <diagonal/>
    </border>
    <border>
      <left style="medium">
        <color rgb="FF322A77"/>
      </left>
      <right style="thin">
        <color indexed="64"/>
      </right>
      <top style="dotted">
        <color indexed="64"/>
      </top>
      <bottom style="medium">
        <color rgb="FF322A77"/>
      </bottom>
      <diagonal/>
    </border>
    <border>
      <left style="thin">
        <color indexed="64"/>
      </left>
      <right style="thin">
        <color indexed="64"/>
      </right>
      <top style="dotted">
        <color indexed="64"/>
      </top>
      <bottom style="medium">
        <color rgb="FF322A77"/>
      </bottom>
      <diagonal/>
    </border>
    <border>
      <left style="thin">
        <color indexed="64"/>
      </left>
      <right style="medium">
        <color rgb="FF322A77"/>
      </right>
      <top style="dotted">
        <color indexed="64"/>
      </top>
      <bottom style="medium">
        <color rgb="FF322A77"/>
      </bottom>
      <diagonal/>
    </border>
  </borders>
  <cellStyleXfs count="727">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44" fontId="33" fillId="0" borderId="0" applyFont="0" applyFill="0" applyBorder="0" applyAlignment="0" applyProtection="0"/>
    <xf numFmtId="9" fontId="33" fillId="0" borderId="0" applyFont="0" applyFill="0" applyBorder="0" applyAlignment="0" applyProtection="0"/>
  </cellStyleXfs>
  <cellXfs count="1040">
    <xf numFmtId="0" fontId="0" fillId="0" borderId="0" xfId="0"/>
    <xf numFmtId="0" fontId="0" fillId="0" borderId="0" xfId="0" applyAlignment="1">
      <alignment horizontal="center"/>
    </xf>
    <xf numFmtId="0" fontId="3" fillId="0" borderId="0" xfId="0" applyFont="1" applyAlignment="1">
      <alignment horizontal="center"/>
    </xf>
    <xf numFmtId="0" fontId="0" fillId="0" borderId="0" xfId="0" applyAlignment="1">
      <alignment horizontal="center" vertical="center"/>
    </xf>
    <xf numFmtId="0" fontId="4" fillId="0" borderId="0" xfId="0" applyFont="1" applyAlignment="1">
      <alignment horizontal="left" vertical="center"/>
    </xf>
    <xf numFmtId="0" fontId="4" fillId="0" borderId="0" xfId="0" applyFont="1" applyAlignment="1">
      <alignment vertical="center"/>
    </xf>
    <xf numFmtId="0" fontId="3" fillId="0" borderId="1" xfId="0" applyFont="1"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wrapText="1"/>
    </xf>
    <xf numFmtId="0" fontId="0" fillId="0" borderId="0"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7" fillId="0" borderId="3" xfId="0" applyFont="1" applyBorder="1" applyAlignment="1">
      <alignment horizontal="center" vertical="center"/>
    </xf>
    <xf numFmtId="0" fontId="7" fillId="0" borderId="2" xfId="0" applyFont="1" applyBorder="1" applyAlignment="1">
      <alignment horizontal="center" vertical="center"/>
    </xf>
    <xf numFmtId="0" fontId="0" fillId="0" borderId="7" xfId="0" applyBorder="1"/>
    <xf numFmtId="0" fontId="0" fillId="0" borderId="8" xfId="0" applyBorder="1"/>
    <xf numFmtId="0" fontId="0" fillId="0" borderId="9" xfId="0" applyBorder="1"/>
    <xf numFmtId="0" fontId="0" fillId="0" borderId="0"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Fill="1" applyBorder="1"/>
    <xf numFmtId="0" fontId="0" fillId="0" borderId="15" xfId="0" applyBorder="1"/>
    <xf numFmtId="0" fontId="0" fillId="0" borderId="16" xfId="0" applyBorder="1"/>
    <xf numFmtId="0" fontId="0" fillId="0" borderId="18" xfId="0" applyBorder="1"/>
    <xf numFmtId="0" fontId="0" fillId="0" borderId="19" xfId="0" applyBorder="1"/>
    <xf numFmtId="0" fontId="0" fillId="0" borderId="9" xfId="0" applyBorder="1" applyAlignment="1">
      <alignment horizontal="center" vertical="center"/>
    </xf>
    <xf numFmtId="0" fontId="0" fillId="0" borderId="17" xfId="0" applyBorder="1" applyAlignment="1">
      <alignment horizontal="center" vertical="center"/>
    </xf>
    <xf numFmtId="0" fontId="0" fillId="0" borderId="10"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18" xfId="0" applyBorder="1" applyAlignment="1">
      <alignment horizontal="center" vertical="center"/>
    </xf>
    <xf numFmtId="0" fontId="0" fillId="0" borderId="0" xfId="0" applyFill="1" applyBorder="1" applyAlignment="1">
      <alignment horizontal="center" vertical="center"/>
    </xf>
    <xf numFmtId="166" fontId="0" fillId="0" borderId="0" xfId="0" applyNumberFormat="1" applyBorder="1"/>
    <xf numFmtId="0" fontId="3" fillId="0" borderId="9" xfId="0" applyFont="1" applyBorder="1"/>
    <xf numFmtId="0" fontId="3" fillId="0" borderId="0" xfId="0" applyFont="1" applyBorder="1" applyAlignment="1">
      <alignment horizontal="center"/>
    </xf>
    <xf numFmtId="0" fontId="0" fillId="0" borderId="27" xfId="0" applyBorder="1"/>
    <xf numFmtId="0" fontId="0" fillId="0" borderId="28" xfId="0" applyBorder="1"/>
    <xf numFmtId="0" fontId="0" fillId="0" borderId="36" xfId="0" applyBorder="1"/>
    <xf numFmtId="166" fontId="0" fillId="0" borderId="39" xfId="0" applyNumberFormat="1" applyBorder="1"/>
    <xf numFmtId="0" fontId="0" fillId="0" borderId="0" xfId="0" applyBorder="1" applyAlignment="1">
      <alignment horizontal="center"/>
    </xf>
    <xf numFmtId="0" fontId="0" fillId="0" borderId="6" xfId="0"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applyAlignment="1">
      <alignment horizontal="center" vertical="center"/>
    </xf>
    <xf numFmtId="0" fontId="0" fillId="0" borderId="47" xfId="0" applyBorder="1"/>
    <xf numFmtId="166" fontId="0" fillId="0" borderId="7" xfId="0" applyNumberFormat="1" applyBorder="1"/>
    <xf numFmtId="0" fontId="0" fillId="0" borderId="12" xfId="0" applyFill="1" applyBorder="1"/>
    <xf numFmtId="166" fontId="0" fillId="0" borderId="12" xfId="0" applyNumberFormat="1" applyBorder="1"/>
    <xf numFmtId="0" fontId="3" fillId="0" borderId="0" xfId="0" applyFont="1" applyBorder="1"/>
    <xf numFmtId="0" fontId="0" fillId="0" borderId="0" xfId="0" applyBorder="1"/>
    <xf numFmtId="0" fontId="0" fillId="0" borderId="10" xfId="0" applyBorder="1"/>
    <xf numFmtId="0" fontId="11" fillId="0" borderId="14" xfId="0" applyFont="1" applyBorder="1"/>
    <xf numFmtId="0" fontId="11" fillId="0" borderId="15" xfId="0" applyFont="1" applyBorder="1"/>
    <xf numFmtId="0" fontId="11" fillId="0" borderId="16" xfId="0" applyFont="1" applyBorder="1"/>
    <xf numFmtId="0" fontId="0" fillId="0" borderId="4" xfId="0" applyBorder="1"/>
    <xf numFmtId="0" fontId="0" fillId="0" borderId="49" xfId="0" applyBorder="1"/>
    <xf numFmtId="0" fontId="3" fillId="0" borderId="50" xfId="0" applyFont="1" applyBorder="1"/>
    <xf numFmtId="0" fontId="0" fillId="0" borderId="27" xfId="0" applyBorder="1"/>
    <xf numFmtId="0" fontId="0" fillId="0" borderId="51" xfId="0" applyBorder="1"/>
    <xf numFmtId="0" fontId="3" fillId="0" borderId="48" xfId="0" applyFont="1" applyBorder="1" applyAlignment="1">
      <alignment horizontal="center"/>
    </xf>
    <xf numFmtId="167" fontId="0" fillId="0" borderId="0" xfId="0" applyNumberFormat="1" applyBorder="1"/>
    <xf numFmtId="0" fontId="13" fillId="0" borderId="4" xfId="0" applyFont="1" applyBorder="1"/>
    <xf numFmtId="4" fontId="13" fillId="0" borderId="4" xfId="0" applyNumberFormat="1" applyFont="1" applyBorder="1"/>
    <xf numFmtId="2" fontId="13" fillId="0" borderId="4" xfId="0" applyNumberFormat="1" applyFont="1" applyBorder="1"/>
    <xf numFmtId="0" fontId="12" fillId="0" borderId="15" xfId="0" applyFont="1" applyBorder="1"/>
    <xf numFmtId="0" fontId="0" fillId="0" borderId="27" xfId="0" applyBorder="1"/>
    <xf numFmtId="0" fontId="0" fillId="0" borderId="0" xfId="0" applyBorder="1"/>
    <xf numFmtId="0" fontId="0" fillId="0" borderId="10" xfId="0" applyBorder="1"/>
    <xf numFmtId="0" fontId="3" fillId="0" borderId="7" xfId="0" applyFont="1" applyBorder="1" applyAlignment="1">
      <alignment horizontal="center"/>
    </xf>
    <xf numFmtId="4" fontId="0" fillId="0" borderId="12" xfId="0" applyNumberFormat="1" applyBorder="1"/>
    <xf numFmtId="4" fontId="0" fillId="0" borderId="0" xfId="0" applyNumberFormat="1" applyBorder="1"/>
    <xf numFmtId="4" fontId="0" fillId="0" borderId="0" xfId="0" applyNumberFormat="1"/>
    <xf numFmtId="40" fontId="0" fillId="0" borderId="0" xfId="0" applyNumberFormat="1" applyBorder="1"/>
    <xf numFmtId="40" fontId="0" fillId="0" borderId="4" xfId="0" applyNumberFormat="1" applyBorder="1"/>
    <xf numFmtId="166" fontId="0" fillId="0" borderId="0" xfId="0" applyNumberFormat="1" applyBorder="1"/>
    <xf numFmtId="4" fontId="13" fillId="0" borderId="12" xfId="0" applyNumberFormat="1" applyFont="1" applyBorder="1"/>
    <xf numFmtId="0" fontId="0" fillId="0" borderId="52" xfId="0" applyBorder="1"/>
    <xf numFmtId="166" fontId="0" fillId="0" borderId="36" xfId="0" applyNumberFormat="1" applyBorder="1"/>
    <xf numFmtId="166" fontId="0" fillId="0" borderId="12" xfId="0" applyNumberFormat="1" applyBorder="1"/>
    <xf numFmtId="166" fontId="0" fillId="0" borderId="36" xfId="0" applyNumberFormat="1" applyBorder="1"/>
    <xf numFmtId="0" fontId="2" fillId="0" borderId="0" xfId="0" applyFont="1"/>
    <xf numFmtId="0" fontId="0" fillId="0" borderId="0" xfId="0" applyFill="1" applyBorder="1"/>
    <xf numFmtId="166" fontId="0" fillId="0" borderId="0" xfId="0" applyNumberFormat="1" applyBorder="1"/>
    <xf numFmtId="0" fontId="0" fillId="0" borderId="27" xfId="0" applyBorder="1" applyAlignment="1">
      <alignment horizontal="left"/>
    </xf>
    <xf numFmtId="0" fontId="0" fillId="0" borderId="0" xfId="0" applyBorder="1" applyAlignment="1">
      <alignment horizontal="left"/>
    </xf>
    <xf numFmtId="0" fontId="0" fillId="0" borderId="10" xfId="0" applyBorder="1" applyAlignment="1">
      <alignment horizontal="left"/>
    </xf>
    <xf numFmtId="0" fontId="0" fillId="0" borderId="27" xfId="0" applyBorder="1"/>
    <xf numFmtId="0" fontId="0" fillId="0" borderId="0" xfId="0" applyBorder="1"/>
    <xf numFmtId="0" fontId="0" fillId="0" borderId="10" xfId="0" applyBorder="1"/>
    <xf numFmtId="0" fontId="11" fillId="2" borderId="14" xfId="0" applyFont="1" applyFill="1" applyBorder="1"/>
    <xf numFmtId="0" fontId="11" fillId="2" borderId="15" xfId="0" applyFont="1" applyFill="1" applyBorder="1"/>
    <xf numFmtId="0" fontId="11" fillId="2" borderId="16" xfId="0" applyFont="1" applyFill="1" applyBorder="1"/>
    <xf numFmtId="0" fontId="3" fillId="2" borderId="9" xfId="0" applyFont="1" applyFill="1" applyBorder="1"/>
    <xf numFmtId="0" fontId="3" fillId="2" borderId="48" xfId="0" applyFont="1" applyFill="1" applyBorder="1" applyAlignment="1">
      <alignment horizontal="center"/>
    </xf>
    <xf numFmtId="0" fontId="3" fillId="2" borderId="0" xfId="0" applyFont="1" applyFill="1" applyBorder="1" applyAlignment="1">
      <alignment horizontal="center"/>
    </xf>
    <xf numFmtId="0" fontId="3" fillId="2" borderId="50" xfId="0" applyFont="1" applyFill="1" applyBorder="1"/>
    <xf numFmtId="0" fontId="0" fillId="2" borderId="7" xfId="0" applyFill="1" applyBorder="1"/>
    <xf numFmtId="0" fontId="0" fillId="2" borderId="8" xfId="0" applyFill="1" applyBorder="1"/>
    <xf numFmtId="0" fontId="0" fillId="2" borderId="9" xfId="0" applyFill="1" applyBorder="1"/>
    <xf numFmtId="0" fontId="0" fillId="2" borderId="4" xfId="0" applyFill="1" applyBorder="1"/>
    <xf numFmtId="166" fontId="0" fillId="2" borderId="0" xfId="0" applyNumberFormat="1" applyFill="1" applyBorder="1"/>
    <xf numFmtId="0" fontId="0" fillId="2" borderId="0" xfId="0" applyFill="1" applyBorder="1"/>
    <xf numFmtId="4" fontId="13" fillId="2" borderId="4" xfId="0" applyNumberFormat="1" applyFont="1" applyFill="1" applyBorder="1"/>
    <xf numFmtId="167" fontId="0" fillId="2" borderId="0" xfId="0" applyNumberFormat="1" applyFill="1" applyBorder="1"/>
    <xf numFmtId="0" fontId="0" fillId="2" borderId="27" xfId="0" applyFill="1" applyBorder="1"/>
    <xf numFmtId="0" fontId="0" fillId="2" borderId="10" xfId="0" applyFill="1" applyBorder="1"/>
    <xf numFmtId="0" fontId="0" fillId="2" borderId="11" xfId="0" applyFill="1" applyBorder="1"/>
    <xf numFmtId="0" fontId="0" fillId="2" borderId="49" xfId="0" applyFill="1" applyBorder="1"/>
    <xf numFmtId="0" fontId="0" fillId="2" borderId="12" xfId="0" applyFill="1" applyBorder="1"/>
    <xf numFmtId="0" fontId="0" fillId="2" borderId="51" xfId="0" applyFill="1" applyBorder="1"/>
    <xf numFmtId="0" fontId="0" fillId="2" borderId="13" xfId="0" applyFill="1" applyBorder="1"/>
    <xf numFmtId="40" fontId="0" fillId="2" borderId="0" xfId="0" applyNumberFormat="1" applyFill="1" applyBorder="1"/>
    <xf numFmtId="40" fontId="0" fillId="2" borderId="4" xfId="0" applyNumberFormat="1" applyFill="1" applyBorder="1"/>
    <xf numFmtId="4" fontId="13" fillId="0" borderId="0" xfId="0" applyNumberFormat="1" applyFont="1" applyBorder="1"/>
    <xf numFmtId="4" fontId="14" fillId="0" borderId="0" xfId="0" applyNumberFormat="1" applyFont="1" applyBorder="1"/>
    <xf numFmtId="4" fontId="0" fillId="0" borderId="27" xfId="0" applyNumberFormat="1" applyBorder="1"/>
    <xf numFmtId="168" fontId="0" fillId="0" borderId="9" xfId="0" applyNumberFormat="1" applyBorder="1"/>
    <xf numFmtId="0" fontId="11" fillId="0" borderId="15" xfId="0" applyFont="1" applyBorder="1"/>
    <xf numFmtId="0" fontId="11" fillId="0" borderId="14" xfId="0" applyFont="1" applyBorder="1"/>
    <xf numFmtId="0" fontId="11" fillId="0" borderId="15" xfId="0" applyFont="1" applyBorder="1" applyAlignment="1">
      <alignment horizontal="right"/>
    </xf>
    <xf numFmtId="168" fontId="11" fillId="0" borderId="15" xfId="0" applyNumberFormat="1" applyFont="1" applyBorder="1" applyAlignment="1">
      <alignment horizontal="left"/>
    </xf>
    <xf numFmtId="0" fontId="3" fillId="0" borderId="47" xfId="0" applyFont="1" applyBorder="1"/>
    <xf numFmtId="168" fontId="0" fillId="0" borderId="11" xfId="0" applyNumberFormat="1" applyBorder="1"/>
    <xf numFmtId="0" fontId="0" fillId="0" borderId="47" xfId="0" applyBorder="1" applyAlignment="1">
      <alignment horizontal="center"/>
    </xf>
    <xf numFmtId="0" fontId="0" fillId="0" borderId="58" xfId="0" applyBorder="1"/>
    <xf numFmtId="0" fontId="3" fillId="0" borderId="59" xfId="0" applyFont="1" applyBorder="1"/>
    <xf numFmtId="0" fontId="0" fillId="0" borderId="60" xfId="0" applyBorder="1"/>
    <xf numFmtId="0" fontId="3" fillId="0" borderId="7" xfId="0" applyFont="1" applyBorder="1"/>
    <xf numFmtId="168" fontId="0" fillId="2" borderId="9" xfId="0" applyNumberFormat="1" applyFill="1" applyBorder="1"/>
    <xf numFmtId="0" fontId="13" fillId="2" borderId="4" xfId="0" applyFont="1" applyFill="1" applyBorder="1"/>
    <xf numFmtId="4" fontId="0" fillId="2" borderId="0" xfId="0" applyNumberFormat="1" applyFill="1" applyBorder="1"/>
    <xf numFmtId="4" fontId="13" fillId="2" borderId="0" xfId="0" applyNumberFormat="1" applyFont="1" applyFill="1" applyBorder="1"/>
    <xf numFmtId="168" fontId="0" fillId="0" borderId="0" xfId="0" applyNumberFormat="1" applyBorder="1"/>
    <xf numFmtId="168" fontId="0" fillId="0" borderId="36" xfId="0" applyNumberFormat="1" applyBorder="1"/>
    <xf numFmtId="168" fontId="0" fillId="0" borderId="12" xfId="0" applyNumberFormat="1" applyBorder="1"/>
    <xf numFmtId="0" fontId="0" fillId="2" borderId="47" xfId="0" applyFill="1" applyBorder="1"/>
    <xf numFmtId="168" fontId="0" fillId="2" borderId="7" xfId="0" applyNumberFormat="1" applyFill="1" applyBorder="1"/>
    <xf numFmtId="166" fontId="0" fillId="2" borderId="7" xfId="0" applyNumberFormat="1" applyFill="1" applyBorder="1"/>
    <xf numFmtId="168" fontId="0" fillId="2" borderId="0" xfId="0" applyNumberFormat="1" applyFill="1" applyBorder="1"/>
    <xf numFmtId="0" fontId="0" fillId="2" borderId="57" xfId="0" applyFill="1" applyBorder="1"/>
    <xf numFmtId="166" fontId="0" fillId="2" borderId="44" xfId="0" applyNumberFormat="1" applyFill="1" applyBorder="1"/>
    <xf numFmtId="166" fontId="0" fillId="2" borderId="0" xfId="0" applyNumberFormat="1" applyFont="1" applyFill="1" applyBorder="1"/>
    <xf numFmtId="0" fontId="11" fillId="3" borderId="14" xfId="0" applyFont="1" applyFill="1" applyBorder="1"/>
    <xf numFmtId="0" fontId="11" fillId="3" borderId="15" xfId="0" applyFont="1" applyFill="1" applyBorder="1"/>
    <xf numFmtId="0" fontId="11" fillId="3" borderId="16" xfId="0" applyFont="1" applyFill="1" applyBorder="1"/>
    <xf numFmtId="0" fontId="3" fillId="3" borderId="9" xfId="0" applyFont="1" applyFill="1" applyBorder="1"/>
    <xf numFmtId="0" fontId="3" fillId="3" borderId="48" xfId="0" applyFont="1" applyFill="1" applyBorder="1" applyAlignment="1">
      <alignment horizontal="center"/>
    </xf>
    <xf numFmtId="0" fontId="3" fillId="3" borderId="0" xfId="0" applyFont="1" applyFill="1" applyBorder="1" applyAlignment="1">
      <alignment horizontal="center"/>
    </xf>
    <xf numFmtId="0" fontId="3" fillId="3" borderId="50" xfId="0" applyFont="1" applyFill="1" applyBorder="1"/>
    <xf numFmtId="0" fontId="0" fillId="3" borderId="7" xfId="0" applyFill="1" applyBorder="1"/>
    <xf numFmtId="0" fontId="0" fillId="3" borderId="8" xfId="0" applyFill="1" applyBorder="1"/>
    <xf numFmtId="0" fontId="0" fillId="3" borderId="9" xfId="0" applyFill="1" applyBorder="1"/>
    <xf numFmtId="0" fontId="0" fillId="3" borderId="4" xfId="0" applyFill="1" applyBorder="1"/>
    <xf numFmtId="166" fontId="0" fillId="3" borderId="0" xfId="0" applyNumberFormat="1" applyFill="1" applyBorder="1"/>
    <xf numFmtId="0" fontId="0" fillId="3" borderId="0" xfId="0" applyFill="1" applyBorder="1"/>
    <xf numFmtId="4" fontId="13" fillId="3" borderId="4" xfId="0" applyNumberFormat="1" applyFont="1" applyFill="1" applyBorder="1"/>
    <xf numFmtId="167" fontId="0" fillId="3" borderId="0" xfId="0" applyNumberFormat="1" applyFill="1" applyBorder="1"/>
    <xf numFmtId="0" fontId="0" fillId="3" borderId="27" xfId="0" applyFill="1" applyBorder="1"/>
    <xf numFmtId="0" fontId="0" fillId="3" borderId="10" xfId="0" applyFill="1" applyBorder="1"/>
    <xf numFmtId="0" fontId="0" fillId="3" borderId="11" xfId="0" applyFill="1" applyBorder="1"/>
    <xf numFmtId="0" fontId="0" fillId="3" borderId="49" xfId="0" applyFill="1" applyBorder="1"/>
    <xf numFmtId="0" fontId="0" fillId="3" borderId="12" xfId="0" applyFill="1" applyBorder="1"/>
    <xf numFmtId="0" fontId="0" fillId="3" borderId="51" xfId="0" applyFill="1" applyBorder="1"/>
    <xf numFmtId="0" fontId="0" fillId="3" borderId="13" xfId="0" applyFill="1" applyBorder="1"/>
    <xf numFmtId="40" fontId="0" fillId="3" borderId="0" xfId="0" applyNumberFormat="1" applyFill="1" applyBorder="1"/>
    <xf numFmtId="40" fontId="0" fillId="3" borderId="4" xfId="0" applyNumberFormat="1" applyFill="1" applyBorder="1"/>
    <xf numFmtId="0" fontId="0" fillId="3" borderId="27" xfId="0" applyFill="1" applyBorder="1" applyAlignment="1">
      <alignment horizontal="left"/>
    </xf>
    <xf numFmtId="0" fontId="0" fillId="3" borderId="0" xfId="0" applyFill="1" applyBorder="1" applyAlignment="1">
      <alignment horizontal="left"/>
    </xf>
    <xf numFmtId="0" fontId="11" fillId="3" borderId="13" xfId="0" applyFont="1" applyFill="1" applyBorder="1"/>
    <xf numFmtId="0" fontId="13" fillId="3" borderId="4" xfId="0" applyFont="1" applyFill="1" applyBorder="1"/>
    <xf numFmtId="0" fontId="0" fillId="3" borderId="10" xfId="0" applyFill="1" applyBorder="1" applyAlignment="1">
      <alignment horizontal="left"/>
    </xf>
    <xf numFmtId="168" fontId="0" fillId="3" borderId="9" xfId="0" applyNumberFormat="1" applyFill="1" applyBorder="1"/>
    <xf numFmtId="4" fontId="0" fillId="3" borderId="0" xfId="0" applyNumberFormat="1" applyFill="1" applyBorder="1"/>
    <xf numFmtId="0" fontId="0" fillId="3" borderId="47" xfId="0" applyFill="1" applyBorder="1"/>
    <xf numFmtId="168" fontId="0" fillId="3" borderId="7" xfId="0" applyNumberFormat="1" applyFill="1" applyBorder="1"/>
    <xf numFmtId="166" fontId="0" fillId="3" borderId="7" xfId="0" applyNumberFormat="1" applyFill="1" applyBorder="1"/>
    <xf numFmtId="168" fontId="0" fillId="3" borderId="0" xfId="0" applyNumberFormat="1" applyFill="1" applyBorder="1"/>
    <xf numFmtId="166" fontId="0" fillId="3" borderId="0" xfId="0" applyNumberFormat="1" applyFont="1" applyFill="1" applyBorder="1"/>
    <xf numFmtId="166" fontId="0" fillId="3" borderId="0" xfId="0" applyNumberFormat="1" applyFill="1" applyBorder="1"/>
    <xf numFmtId="168" fontId="0" fillId="3" borderId="44" xfId="0" applyNumberFormat="1" applyFill="1" applyBorder="1"/>
    <xf numFmtId="0" fontId="15" fillId="0" borderId="61"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6" fillId="0" borderId="0" xfId="0" applyFont="1" applyBorder="1" applyAlignment="1">
      <alignment horizontal="center"/>
    </xf>
    <xf numFmtId="0" fontId="15" fillId="0" borderId="56" xfId="0" applyFont="1" applyBorder="1" applyAlignment="1">
      <alignment horizontal="center"/>
    </xf>
    <xf numFmtId="0" fontId="0" fillId="0" borderId="58" xfId="0" applyBorder="1" applyAlignment="1">
      <alignment horizontal="center"/>
    </xf>
    <xf numFmtId="0" fontId="0" fillId="0" borderId="61" xfId="0" applyBorder="1"/>
    <xf numFmtId="0" fontId="0" fillId="0" borderId="56" xfId="0" applyBorder="1" applyAlignment="1">
      <alignment horizontal="center"/>
    </xf>
    <xf numFmtId="168" fontId="0" fillId="0" borderId="9" xfId="0" applyNumberFormat="1" applyFill="1" applyBorder="1"/>
    <xf numFmtId="0" fontId="0" fillId="0" borderId="4" xfId="0" applyFill="1" applyBorder="1"/>
    <xf numFmtId="166" fontId="0" fillId="0" borderId="0" xfId="0" applyNumberFormat="1" applyFill="1" applyBorder="1"/>
    <xf numFmtId="4" fontId="13" fillId="0" borderId="4" xfId="0" applyNumberFormat="1" applyFont="1" applyFill="1" applyBorder="1"/>
    <xf numFmtId="167" fontId="0" fillId="0" borderId="0" xfId="0" applyNumberFormat="1" applyFill="1" applyBorder="1"/>
    <xf numFmtId="4" fontId="0" fillId="0" borderId="0" xfId="0" applyNumberFormat="1" applyFill="1" applyBorder="1"/>
    <xf numFmtId="0" fontId="0" fillId="0" borderId="47" xfId="0" applyFill="1" applyBorder="1"/>
    <xf numFmtId="168" fontId="0" fillId="0" borderId="7" xfId="0" applyNumberFormat="1" applyFill="1" applyBorder="1"/>
    <xf numFmtId="0" fontId="0" fillId="0" borderId="7" xfId="0" applyFill="1" applyBorder="1"/>
    <xf numFmtId="166" fontId="0" fillId="0" borderId="7" xfId="0" applyNumberFormat="1" applyFill="1" applyBorder="1"/>
    <xf numFmtId="0" fontId="0" fillId="0" borderId="9" xfId="0" applyFill="1" applyBorder="1"/>
    <xf numFmtId="168" fontId="0" fillId="0" borderId="0" xfId="0" applyNumberFormat="1" applyFill="1" applyBorder="1"/>
    <xf numFmtId="166" fontId="0" fillId="0" borderId="0" xfId="0" applyNumberFormat="1" applyFont="1" applyFill="1" applyBorder="1"/>
    <xf numFmtId="168" fontId="0" fillId="0" borderId="44" xfId="0" applyNumberFormat="1" applyFill="1" applyBorder="1"/>
    <xf numFmtId="168" fontId="0" fillId="0" borderId="7" xfId="0" applyNumberFormat="1" applyBorder="1"/>
    <xf numFmtId="0" fontId="0" fillId="3" borderId="52" xfId="0" applyFill="1" applyBorder="1"/>
    <xf numFmtId="0" fontId="0" fillId="3" borderId="36" xfId="0" applyFill="1" applyBorder="1"/>
    <xf numFmtId="166" fontId="0" fillId="3" borderId="36" xfId="0" applyNumberFormat="1" applyFill="1" applyBorder="1"/>
    <xf numFmtId="4" fontId="13" fillId="3" borderId="0" xfId="0" applyNumberFormat="1" applyFont="1" applyFill="1" applyBorder="1"/>
    <xf numFmtId="4" fontId="13" fillId="0" borderId="0" xfId="0" applyNumberFormat="1" applyFont="1" applyFill="1" applyBorder="1"/>
    <xf numFmtId="0" fontId="0" fillId="0" borderId="11" xfId="0" applyFill="1" applyBorder="1"/>
    <xf numFmtId="2" fontId="13" fillId="3" borderId="4" xfId="0" applyNumberFormat="1" applyFont="1" applyFill="1" applyBorder="1"/>
    <xf numFmtId="0" fontId="0" fillId="3" borderId="28" xfId="0" applyFill="1" applyBorder="1"/>
    <xf numFmtId="168" fontId="0" fillId="3" borderId="11" xfId="0" applyNumberFormat="1" applyFill="1" applyBorder="1"/>
    <xf numFmtId="0" fontId="0" fillId="3" borderId="60" xfId="0" applyFill="1" applyBorder="1"/>
    <xf numFmtId="4" fontId="0" fillId="3" borderId="12" xfId="0" applyNumberFormat="1" applyFill="1" applyBorder="1"/>
    <xf numFmtId="168" fontId="0" fillId="3" borderId="36" xfId="0" applyNumberFormat="1" applyFill="1" applyBorder="1"/>
    <xf numFmtId="166" fontId="0" fillId="0" borderId="39" xfId="0" applyNumberFormat="1" applyFill="1" applyBorder="1"/>
    <xf numFmtId="168" fontId="0" fillId="0" borderId="12" xfId="0" applyNumberFormat="1" applyFill="1" applyBorder="1"/>
    <xf numFmtId="166" fontId="0" fillId="0" borderId="12" xfId="0" applyNumberFormat="1" applyFill="1" applyBorder="1"/>
    <xf numFmtId="4" fontId="13" fillId="0" borderId="12" xfId="0" applyNumberFormat="1" applyFont="1" applyFill="1" applyBorder="1"/>
    <xf numFmtId="166" fontId="0" fillId="0" borderId="42" xfId="0" applyNumberFormat="1" applyFill="1" applyBorder="1"/>
    <xf numFmtId="0" fontId="0" fillId="0" borderId="0" xfId="0" applyBorder="1"/>
    <xf numFmtId="0" fontId="0" fillId="0" borderId="0" xfId="0"/>
    <xf numFmtId="0" fontId="0" fillId="0" borderId="7" xfId="0" applyBorder="1"/>
    <xf numFmtId="4" fontId="13" fillId="0" borderId="7" xfId="0" applyNumberFormat="1" applyFont="1" applyBorder="1"/>
    <xf numFmtId="0" fontId="0" fillId="0" borderId="12" xfId="0" applyBorder="1"/>
    <xf numFmtId="4" fontId="0" fillId="0" borderId="7" xfId="0" applyNumberFormat="1" applyBorder="1"/>
    <xf numFmtId="0" fontId="17" fillId="0" borderId="12" xfId="0" applyFont="1" applyBorder="1"/>
    <xf numFmtId="0" fontId="17" fillId="0" borderId="0" xfId="0" applyFont="1" applyBorder="1"/>
    <xf numFmtId="0" fontId="0" fillId="0" borderId="0" xfId="0" applyBorder="1" applyAlignment="1">
      <alignment horizontal="center" vertical="top" wrapText="1"/>
    </xf>
    <xf numFmtId="0" fontId="0" fillId="0" borderId="0" xfId="0" applyBorder="1" applyAlignment="1">
      <alignment horizontal="center" vertical="top"/>
    </xf>
    <xf numFmtId="0" fontId="0" fillId="0" borderId="9" xfId="0" applyBorder="1" applyAlignment="1">
      <alignment horizontal="center" vertical="top" wrapText="1"/>
    </xf>
    <xf numFmtId="0" fontId="0" fillId="0" borderId="0" xfId="0"/>
    <xf numFmtId="0" fontId="0" fillId="4" borderId="0" xfId="0" applyFill="1"/>
    <xf numFmtId="168" fontId="0" fillId="4" borderId="7" xfId="0" applyNumberFormat="1" applyFill="1" applyBorder="1"/>
    <xf numFmtId="0" fontId="0" fillId="4" borderId="7" xfId="0" applyFill="1" applyBorder="1"/>
    <xf numFmtId="4" fontId="0" fillId="4" borderId="7" xfId="0" applyNumberFormat="1" applyFill="1" applyBorder="1"/>
    <xf numFmtId="4" fontId="13" fillId="4" borderId="7" xfId="0" applyNumberFormat="1" applyFont="1" applyFill="1" applyBorder="1"/>
    <xf numFmtId="168" fontId="0" fillId="4" borderId="12" xfId="0" applyNumberFormat="1" applyFill="1" applyBorder="1"/>
    <xf numFmtId="0" fontId="0" fillId="4" borderId="12" xfId="0" applyFill="1" applyBorder="1"/>
    <xf numFmtId="4" fontId="0" fillId="4" borderId="12" xfId="0" applyNumberFormat="1" applyFill="1" applyBorder="1"/>
    <xf numFmtId="4" fontId="13" fillId="4" borderId="12" xfId="0" applyNumberFormat="1" applyFont="1" applyFill="1" applyBorder="1"/>
    <xf numFmtId="0" fontId="18" fillId="0" borderId="0" xfId="0" applyFont="1"/>
    <xf numFmtId="166" fontId="0" fillId="0" borderId="0" xfId="0" applyNumberFormat="1" applyBorder="1"/>
    <xf numFmtId="166" fontId="0" fillId="0" borderId="36" xfId="0" applyNumberFormat="1" applyBorder="1"/>
    <xf numFmtId="0" fontId="0" fillId="0" borderId="0" xfId="0"/>
    <xf numFmtId="0" fontId="0" fillId="0" borderId="7" xfId="0" applyBorder="1"/>
    <xf numFmtId="0" fontId="0" fillId="0" borderId="12" xfId="0" applyBorder="1"/>
    <xf numFmtId="0" fontId="18" fillId="0" borderId="0" xfId="0" applyFont="1"/>
    <xf numFmtId="168" fontId="0" fillId="0" borderId="0" xfId="0" applyNumberFormat="1"/>
    <xf numFmtId="0" fontId="3" fillId="0" borderId="0" xfId="0" applyFont="1"/>
    <xf numFmtId="4" fontId="13" fillId="0" borderId="0" xfId="0" applyNumberFormat="1" applyFont="1"/>
    <xf numFmtId="0" fontId="13" fillId="0" borderId="0" xfId="0" applyFont="1"/>
    <xf numFmtId="0" fontId="0" fillId="0" borderId="0" xfId="0" applyBorder="1"/>
    <xf numFmtId="0" fontId="0" fillId="0" borderId="0" xfId="0"/>
    <xf numFmtId="0" fontId="0" fillId="0" borderId="7" xfId="0" applyBorder="1"/>
    <xf numFmtId="166" fontId="0" fillId="0" borderId="0" xfId="0" applyNumberFormat="1" applyFont="1" applyBorder="1"/>
    <xf numFmtId="0" fontId="0" fillId="0" borderId="0" xfId="0"/>
    <xf numFmtId="0" fontId="0" fillId="0" borderId="0" xfId="0"/>
    <xf numFmtId="4" fontId="14" fillId="0" borderId="0" xfId="0" applyNumberFormat="1" applyFont="1"/>
    <xf numFmtId="0" fontId="0" fillId="0" borderId="0" xfId="0"/>
    <xf numFmtId="0" fontId="0" fillId="0" borderId="0" xfId="0"/>
    <xf numFmtId="0" fontId="0" fillId="0" borderId="0" xfId="0" applyAlignment="1">
      <alignment wrapText="1"/>
    </xf>
    <xf numFmtId="0" fontId="0" fillId="0" borderId="0" xfId="0" applyBorder="1"/>
    <xf numFmtId="0" fontId="0" fillId="0" borderId="0" xfId="0" applyAlignment="1">
      <alignment vertical="top" wrapText="1"/>
    </xf>
    <xf numFmtId="0" fontId="0" fillId="0" borderId="0" xfId="0"/>
    <xf numFmtId="171" fontId="0" fillId="0" borderId="0" xfId="0" applyNumberFormat="1" applyAlignment="1">
      <alignment horizontal="center"/>
    </xf>
    <xf numFmtId="0" fontId="0" fillId="0" borderId="0" xfId="0"/>
    <xf numFmtId="0" fontId="0" fillId="0" borderId="24" xfId="0" applyBorder="1" applyAlignment="1">
      <alignment horizontal="center"/>
    </xf>
    <xf numFmtId="0" fontId="0" fillId="0" borderId="0" xfId="0"/>
    <xf numFmtId="0" fontId="3" fillId="0" borderId="10" xfId="0" applyFont="1" applyBorder="1"/>
    <xf numFmtId="0" fontId="0" fillId="0" borderId="0" xfId="0" applyAlignment="1">
      <alignment horizontal="right"/>
    </xf>
    <xf numFmtId="0" fontId="0" fillId="0" borderId="2" xfId="0" applyBorder="1"/>
    <xf numFmtId="0" fontId="0" fillId="0" borderId="0" xfId="0"/>
    <xf numFmtId="0" fontId="0" fillId="0" borderId="0" xfId="0"/>
    <xf numFmtId="0" fontId="0" fillId="0" borderId="0" xfId="0" applyBorder="1"/>
    <xf numFmtId="0" fontId="0" fillId="0" borderId="10" xfId="0" applyBorder="1"/>
    <xf numFmtId="0" fontId="0" fillId="0" borderId="0" xfId="0"/>
    <xf numFmtId="0" fontId="20" fillId="0" borderId="10" xfId="0" applyFont="1" applyBorder="1"/>
    <xf numFmtId="0" fontId="0" fillId="0" borderId="0" xfId="0" applyBorder="1" applyAlignment="1">
      <alignment wrapText="1"/>
    </xf>
    <xf numFmtId="0" fontId="0" fillId="0" borderId="0" xfId="0"/>
    <xf numFmtId="0" fontId="0" fillId="0" borderId="0" xfId="0" applyBorder="1"/>
    <xf numFmtId="0" fontId="0" fillId="0" borderId="7" xfId="0" applyBorder="1"/>
    <xf numFmtId="0" fontId="0" fillId="0" borderId="0" xfId="0"/>
    <xf numFmtId="0" fontId="0" fillId="0" borderId="9" xfId="0" applyBorder="1"/>
    <xf numFmtId="0" fontId="15" fillId="0" borderId="0" xfId="0" applyFont="1"/>
    <xf numFmtId="0" fontId="0" fillId="0" borderId="0" xfId="0" applyBorder="1"/>
    <xf numFmtId="0" fontId="0" fillId="0" borderId="10" xfId="0" applyBorder="1"/>
    <xf numFmtId="0" fontId="3" fillId="0" borderId="0" xfId="0" applyFont="1" applyBorder="1" applyAlignment="1">
      <alignment horizontal="left"/>
    </xf>
    <xf numFmtId="0" fontId="0" fillId="0" borderId="0" xfId="0" applyAlignment="1">
      <alignment wrapText="1"/>
    </xf>
    <xf numFmtId="0" fontId="0" fillId="0" borderId="7" xfId="0" applyBorder="1"/>
    <xf numFmtId="0" fontId="0" fillId="0" borderId="0" xfId="0"/>
    <xf numFmtId="0" fontId="0" fillId="0" borderId="30" xfId="0" applyBorder="1" applyAlignment="1">
      <alignment horizontal="center"/>
    </xf>
    <xf numFmtId="0" fontId="0" fillId="0" borderId="8" xfId="0" applyBorder="1"/>
    <xf numFmtId="0" fontId="0" fillId="0" borderId="11" xfId="0" applyBorder="1"/>
    <xf numFmtId="0" fontId="0" fillId="0" borderId="12" xfId="0" applyBorder="1"/>
    <xf numFmtId="0" fontId="0" fillId="0" borderId="13" xfId="0" applyBorder="1"/>
    <xf numFmtId="0" fontId="0" fillId="0" borderId="9" xfId="0" applyBorder="1"/>
    <xf numFmtId="0" fontId="15" fillId="0" borderId="0" xfId="0" applyFont="1"/>
    <xf numFmtId="0" fontId="0" fillId="0" borderId="0" xfId="0" applyBorder="1" applyAlignment="1">
      <alignment horizontal="center"/>
    </xf>
    <xf numFmtId="0" fontId="0" fillId="0" borderId="6" xfId="0" applyBorder="1"/>
    <xf numFmtId="0" fontId="3" fillId="0" borderId="0" xfId="0" applyFont="1" applyFill="1" applyBorder="1" applyAlignment="1">
      <alignment horizontal="center"/>
    </xf>
    <xf numFmtId="0" fontId="3" fillId="0" borderId="9" xfId="0" applyFont="1" applyBorder="1" applyAlignment="1">
      <alignment horizontal="center"/>
    </xf>
    <xf numFmtId="4" fontId="0" fillId="0" borderId="9" xfId="0" applyNumberFormat="1" applyBorder="1"/>
    <xf numFmtId="0" fontId="15" fillId="0" borderId="24" xfId="0" applyFont="1" applyBorder="1" applyAlignment="1">
      <alignment horizontal="center" vertical="center"/>
    </xf>
    <xf numFmtId="0" fontId="0" fillId="0" borderId="30" xfId="0" applyBorder="1"/>
    <xf numFmtId="0" fontId="0" fillId="0" borderId="0"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27"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1" fillId="0" borderId="25" xfId="0" applyFont="1" applyBorder="1"/>
    <xf numFmtId="0" fontId="1" fillId="0" borderId="6" xfId="0" applyFont="1" applyBorder="1"/>
    <xf numFmtId="0" fontId="1" fillId="0" borderId="27" xfId="0" applyFont="1" applyBorder="1"/>
    <xf numFmtId="0" fontId="1" fillId="0" borderId="29" xfId="0" applyFont="1" applyBorder="1"/>
    <xf numFmtId="0" fontId="1" fillId="0" borderId="30" xfId="0" applyFont="1" applyBorder="1"/>
    <xf numFmtId="0" fontId="15" fillId="0" borderId="47" xfId="0" applyFont="1" applyBorder="1"/>
    <xf numFmtId="0" fontId="29" fillId="0" borderId="0" xfId="0" applyFont="1" applyBorder="1"/>
    <xf numFmtId="0" fontId="15" fillId="0" borderId="0" xfId="0" applyFont="1" applyBorder="1" applyAlignment="1">
      <alignment horizontal="center" vertical="center"/>
    </xf>
    <xf numFmtId="0" fontId="28" fillId="0" borderId="0" xfId="0" applyFont="1" applyBorder="1" applyAlignment="1"/>
    <xf numFmtId="0" fontId="28" fillId="0" borderId="0" xfId="0" applyFont="1" applyBorder="1"/>
    <xf numFmtId="0" fontId="1" fillId="0" borderId="0" xfId="0" applyFont="1" applyBorder="1"/>
    <xf numFmtId="0" fontId="0" fillId="0" borderId="0" xfId="0" applyFont="1" applyBorder="1" applyAlignment="1">
      <alignment horizontal="center"/>
    </xf>
    <xf numFmtId="0" fontId="3" fillId="0" borderId="0" xfId="0" applyFont="1" applyBorder="1"/>
    <xf numFmtId="0" fontId="30" fillId="0" borderId="0" xfId="0" applyFont="1" applyBorder="1"/>
    <xf numFmtId="0" fontId="0" fillId="0" borderId="24" xfId="0" applyBorder="1"/>
    <xf numFmtId="0" fontId="0" fillId="0" borderId="0" xfId="0" applyFont="1" applyFill="1" applyBorder="1" applyAlignment="1">
      <alignment horizontal="center"/>
    </xf>
    <xf numFmtId="0" fontId="0" fillId="0" borderId="0" xfId="0" applyFont="1" applyBorder="1" applyAlignment="1">
      <alignment horizontal="right"/>
    </xf>
    <xf numFmtId="0" fontId="0" fillId="0" borderId="6" xfId="0" applyBorder="1" applyAlignment="1">
      <alignment horizontal="center" wrapText="1"/>
    </xf>
    <xf numFmtId="0" fontId="0" fillId="0" borderId="0" xfId="0" applyBorder="1" applyAlignment="1">
      <alignment horizontal="center" wrapText="1"/>
    </xf>
    <xf numFmtId="0" fontId="0" fillId="0" borderId="30" xfId="0" applyBorder="1" applyAlignment="1">
      <alignment horizontal="center" wrapText="1"/>
    </xf>
    <xf numFmtId="0" fontId="0" fillId="0" borderId="0" xfId="0" applyBorder="1" applyAlignment="1"/>
    <xf numFmtId="0" fontId="0" fillId="0" borderId="0" xfId="0" applyFont="1" applyBorder="1" applyAlignment="1">
      <alignment horizontal="left" wrapText="1"/>
    </xf>
    <xf numFmtId="0" fontId="0" fillId="0" borderId="0" xfId="0"/>
    <xf numFmtId="0" fontId="0" fillId="0" borderId="11" xfId="0" applyBorder="1" applyAlignment="1">
      <alignment horizontal="center"/>
    </xf>
    <xf numFmtId="0" fontId="0" fillId="0" borderId="12" xfId="0" applyBorder="1" applyAlignment="1">
      <alignment horizontal="center"/>
    </xf>
    <xf numFmtId="0" fontId="0" fillId="0" borderId="0" xfId="0"/>
    <xf numFmtId="0" fontId="0" fillId="0" borderId="0" xfId="0" applyAlignment="1">
      <alignment horizontal="center" wrapText="1"/>
    </xf>
    <xf numFmtId="0" fontId="32" fillId="0" borderId="0" xfId="0" applyFont="1" applyAlignment="1">
      <alignment horizontal="left"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15" fillId="0" borderId="47"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9" xfId="0" applyFont="1" applyBorder="1" applyAlignment="1">
      <alignment horizontal="center"/>
    </xf>
    <xf numFmtId="0" fontId="15" fillId="0" borderId="0" xfId="0" applyFont="1" applyBorder="1" applyAlignment="1">
      <alignment horizontal="center"/>
    </xf>
    <xf numFmtId="0" fontId="15" fillId="0" borderId="10" xfId="0" applyFont="1" applyBorder="1" applyAlignment="1">
      <alignment horizontal="center"/>
    </xf>
    <xf numFmtId="0" fontId="16" fillId="0" borderId="7" xfId="0" applyFont="1" applyBorder="1" applyAlignment="1">
      <alignment horizontal="center"/>
    </xf>
    <xf numFmtId="0" fontId="11" fillId="0" borderId="12"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0" xfId="0" applyAlignment="1">
      <alignment wrapText="1"/>
    </xf>
    <xf numFmtId="0" fontId="3" fillId="0" borderId="50"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0" fillId="0" borderId="27" xfId="0" applyBorder="1" applyAlignment="1">
      <alignment horizontal="left"/>
    </xf>
    <xf numFmtId="0" fontId="0" fillId="0" borderId="0" xfId="0" applyBorder="1" applyAlignment="1">
      <alignment horizontal="left"/>
    </xf>
    <xf numFmtId="0" fontId="0" fillId="0" borderId="10" xfId="0" applyBorder="1" applyAlignment="1">
      <alignment horizontal="left"/>
    </xf>
    <xf numFmtId="0" fontId="11" fillId="0" borderId="14" xfId="0" applyFont="1" applyBorder="1"/>
    <xf numFmtId="0" fontId="11" fillId="0" borderId="15" xfId="0" applyFont="1" applyBorder="1"/>
    <xf numFmtId="0" fontId="0" fillId="0" borderId="27" xfId="0" applyBorder="1"/>
    <xf numFmtId="0" fontId="0" fillId="0" borderId="0" xfId="0" applyBorder="1"/>
    <xf numFmtId="0" fontId="0" fillId="0" borderId="10" xfId="0" applyBorder="1"/>
    <xf numFmtId="166" fontId="0" fillId="0" borderId="38" xfId="0" applyNumberFormat="1" applyBorder="1"/>
    <xf numFmtId="166" fontId="0" fillId="0" borderId="0" xfId="0" applyNumberFormat="1" applyBorder="1"/>
    <xf numFmtId="166" fontId="0" fillId="0" borderId="10" xfId="0" applyNumberFormat="1" applyBorder="1"/>
    <xf numFmtId="166" fontId="0" fillId="0" borderId="55" xfId="0" applyNumberFormat="1" applyBorder="1"/>
    <xf numFmtId="166" fontId="0" fillId="0" borderId="12" xfId="0" applyNumberFormat="1" applyBorder="1"/>
    <xf numFmtId="166" fontId="0" fillId="0" borderId="13" xfId="0" applyNumberFormat="1" applyBorder="1"/>
    <xf numFmtId="166" fontId="0" fillId="0" borderId="54" xfId="0" applyNumberFormat="1" applyBorder="1"/>
    <xf numFmtId="166" fontId="0" fillId="0" borderId="7" xfId="0" applyNumberFormat="1" applyBorder="1"/>
    <xf numFmtId="166" fontId="0" fillId="0" borderId="8" xfId="0" applyNumberFormat="1" applyBorder="1"/>
    <xf numFmtId="166" fontId="0" fillId="0" borderId="34" xfId="0" applyNumberFormat="1" applyBorder="1"/>
    <xf numFmtId="166" fontId="0" fillId="0" borderId="36" xfId="0" applyNumberFormat="1" applyBorder="1"/>
    <xf numFmtId="166" fontId="0" fillId="0" borderId="53" xfId="0" applyNumberFormat="1" applyBorder="1"/>
    <xf numFmtId="0" fontId="0" fillId="0" borderId="0" xfId="0" applyAlignment="1">
      <alignment vertical="top" wrapText="1"/>
    </xf>
    <xf numFmtId="0" fontId="0" fillId="0" borderId="47" xfId="0" applyBorder="1"/>
    <xf numFmtId="0" fontId="0" fillId="0" borderId="7" xfId="0" applyBorder="1"/>
    <xf numFmtId="0" fontId="0" fillId="0" borderId="30" xfId="0" applyBorder="1" applyAlignment="1">
      <alignment horizontal="center"/>
    </xf>
    <xf numFmtId="166" fontId="0" fillId="3" borderId="54" xfId="0" applyNumberFormat="1" applyFill="1" applyBorder="1"/>
    <xf numFmtId="166" fontId="0" fillId="3" borderId="7" xfId="0" applyNumberFormat="1" applyFill="1" applyBorder="1"/>
    <xf numFmtId="166" fontId="0" fillId="3" borderId="8" xfId="0" applyNumberFormat="1" applyFill="1" applyBorder="1"/>
    <xf numFmtId="0" fontId="0" fillId="3" borderId="27" xfId="0" applyFill="1" applyBorder="1" applyAlignment="1">
      <alignment horizontal="left"/>
    </xf>
    <xf numFmtId="0" fontId="0" fillId="3" borderId="0" xfId="0" applyFill="1" applyBorder="1" applyAlignment="1">
      <alignment horizontal="left"/>
    </xf>
    <xf numFmtId="0" fontId="0" fillId="3" borderId="10" xfId="0" applyFill="1" applyBorder="1" applyAlignment="1">
      <alignment horizontal="left"/>
    </xf>
    <xf numFmtId="0" fontId="12" fillId="2" borderId="15" xfId="0" applyFont="1" applyFill="1" applyBorder="1"/>
    <xf numFmtId="0" fontId="0" fillId="2" borderId="27" xfId="0" applyFill="1" applyBorder="1"/>
    <xf numFmtId="0" fontId="0" fillId="2" borderId="0" xfId="0" applyFill="1" applyBorder="1"/>
    <xf numFmtId="0" fontId="0" fillId="2" borderId="10" xfId="0" applyFill="1" applyBorder="1"/>
    <xf numFmtId="0" fontId="0" fillId="2" borderId="27" xfId="0" applyFill="1" applyBorder="1" applyAlignment="1">
      <alignment horizontal="left"/>
    </xf>
    <xf numFmtId="0" fontId="0" fillId="2" borderId="0" xfId="0" applyFill="1" applyBorder="1" applyAlignment="1">
      <alignment horizontal="left"/>
    </xf>
    <xf numFmtId="0" fontId="0" fillId="0" borderId="0" xfId="0"/>
    <xf numFmtId="0" fontId="0" fillId="0" borderId="0" xfId="0" applyFont="1" applyFill="1" applyBorder="1" applyAlignment="1">
      <alignment horizontal="left"/>
    </xf>
    <xf numFmtId="166" fontId="0" fillId="3" borderId="38" xfId="0" applyNumberFormat="1" applyFill="1" applyBorder="1"/>
    <xf numFmtId="166" fontId="0" fillId="3" borderId="0" xfId="0" applyNumberFormat="1" applyFill="1" applyBorder="1"/>
    <xf numFmtId="166" fontId="0" fillId="3" borderId="10" xfId="0" applyNumberFormat="1" applyFill="1" applyBorder="1"/>
    <xf numFmtId="0" fontId="11" fillId="0" borderId="14" xfId="0" applyNumberFormat="1" applyFont="1" applyBorder="1"/>
    <xf numFmtId="0" fontId="11" fillId="0" borderId="15" xfId="0" applyNumberFormat="1" applyFont="1" applyBorder="1"/>
    <xf numFmtId="0" fontId="11" fillId="0" borderId="14" xfId="0" applyFont="1" applyBorder="1" applyAlignment="1">
      <alignment horizontal="left"/>
    </xf>
    <xf numFmtId="0" fontId="11" fillId="0" borderId="15" xfId="0" applyFont="1" applyBorder="1" applyAlignment="1">
      <alignment horizontal="left"/>
    </xf>
    <xf numFmtId="166" fontId="0" fillId="2" borderId="54" xfId="0" applyNumberFormat="1" applyFill="1" applyBorder="1"/>
    <xf numFmtId="166" fontId="0" fillId="2" borderId="7" xfId="0" applyNumberFormat="1" applyFill="1" applyBorder="1"/>
    <xf numFmtId="166" fontId="0" fillId="2" borderId="8" xfId="0" applyNumberFormat="1" applyFill="1" applyBorder="1"/>
    <xf numFmtId="166" fontId="0" fillId="2" borderId="38" xfId="0" applyNumberFormat="1" applyFill="1" applyBorder="1"/>
    <xf numFmtId="166" fontId="0" fillId="2" borderId="0" xfId="0" applyNumberFormat="1" applyFill="1" applyBorder="1"/>
    <xf numFmtId="166" fontId="0" fillId="2" borderId="10" xfId="0" applyNumberFormat="1" applyFill="1" applyBorder="1"/>
    <xf numFmtId="0" fontId="0" fillId="2" borderId="10" xfId="0" applyFill="1" applyBorder="1" applyAlignment="1">
      <alignment horizontal="left"/>
    </xf>
    <xf numFmtId="0" fontId="12" fillId="3" borderId="15" xfId="0" applyFont="1" applyFill="1" applyBorder="1"/>
    <xf numFmtId="0" fontId="0" fillId="3" borderId="27" xfId="0" applyFill="1" applyBorder="1"/>
    <xf numFmtId="0" fontId="0" fillId="3" borderId="0" xfId="0" applyFill="1" applyBorder="1"/>
    <xf numFmtId="0" fontId="0" fillId="3" borderId="10" xfId="0" applyFill="1" applyBorder="1"/>
    <xf numFmtId="0" fontId="0" fillId="0" borderId="8" xfId="0" applyBorder="1"/>
    <xf numFmtId="0" fontId="0" fillId="0" borderId="27" xfId="0" applyFill="1" applyBorder="1" applyAlignment="1">
      <alignment horizontal="left"/>
    </xf>
    <xf numFmtId="0" fontId="0" fillId="0" borderId="0" xfId="0" applyFill="1" applyBorder="1" applyAlignment="1">
      <alignment horizontal="left"/>
    </xf>
    <xf numFmtId="0" fontId="0" fillId="0" borderId="10" xfId="0" applyFill="1" applyBorder="1" applyAlignment="1">
      <alignment horizontal="left"/>
    </xf>
    <xf numFmtId="166" fontId="0" fillId="0" borderId="38" xfId="0" applyNumberFormat="1" applyFill="1" applyBorder="1"/>
    <xf numFmtId="166" fontId="0" fillId="0" borderId="0" xfId="0" applyNumberFormat="1" applyFill="1" applyBorder="1"/>
    <xf numFmtId="166" fontId="0" fillId="0" borderId="10" xfId="0" applyNumberFormat="1" applyFill="1" applyBorder="1"/>
    <xf numFmtId="166" fontId="0" fillId="3" borderId="34" xfId="0" applyNumberFormat="1" applyFill="1" applyBorder="1"/>
    <xf numFmtId="166" fontId="0" fillId="3" borderId="36" xfId="0" applyNumberFormat="1" applyFill="1" applyBorder="1"/>
    <xf numFmtId="166" fontId="0" fillId="3" borderId="53" xfId="0" applyNumberFormat="1" applyFill="1" applyBorder="1"/>
    <xf numFmtId="166" fontId="0" fillId="0" borderId="55" xfId="0" applyNumberFormat="1" applyFill="1" applyBorder="1"/>
    <xf numFmtId="166" fontId="0" fillId="0" borderId="12" xfId="0" applyNumberFormat="1" applyFill="1" applyBorder="1"/>
    <xf numFmtId="166" fontId="0" fillId="0" borderId="13" xfId="0" applyNumberFormat="1" applyFill="1" applyBorder="1"/>
    <xf numFmtId="166" fontId="0" fillId="0" borderId="54" xfId="0" applyNumberFormat="1" applyFill="1" applyBorder="1"/>
    <xf numFmtId="166" fontId="0" fillId="0" borderId="7" xfId="0" applyNumberFormat="1" applyFill="1" applyBorder="1"/>
    <xf numFmtId="166" fontId="0" fillId="0" borderId="8" xfId="0" applyNumberFormat="1" applyFill="1" applyBorder="1"/>
    <xf numFmtId="0" fontId="0" fillId="0" borderId="11" xfId="0" applyBorder="1"/>
    <xf numFmtId="0" fontId="0" fillId="0" borderId="12" xfId="0" applyBorder="1"/>
    <xf numFmtId="0" fontId="0" fillId="0" borderId="13" xfId="0" applyBorder="1"/>
    <xf numFmtId="0" fontId="0" fillId="0" borderId="7" xfId="0" applyBorder="1" applyAlignment="1">
      <alignment horizontal="center" vertical="top"/>
    </xf>
    <xf numFmtId="0" fontId="0" fillId="0" borderId="9" xfId="0" applyBorder="1"/>
    <xf numFmtId="0" fontId="19" fillId="0" borderId="0" xfId="0" applyFont="1"/>
    <xf numFmtId="0" fontId="18" fillId="0" borderId="0" xfId="0" applyFont="1"/>
    <xf numFmtId="0" fontId="0" fillId="4" borderId="47" xfId="0" applyFill="1" applyBorder="1"/>
    <xf numFmtId="0" fontId="0" fillId="4" borderId="7" xfId="0" applyFill="1" applyBorder="1"/>
    <xf numFmtId="0" fontId="0" fillId="4" borderId="8" xfId="0" applyFill="1" applyBorder="1"/>
    <xf numFmtId="0" fontId="0" fillId="4" borderId="9" xfId="0" applyFill="1" applyBorder="1"/>
    <xf numFmtId="0" fontId="0" fillId="4" borderId="0" xfId="0" applyFill="1" applyBorder="1"/>
    <xf numFmtId="0" fontId="0" fillId="4" borderId="11" xfId="0" applyFill="1" applyBorder="1"/>
    <xf numFmtId="0" fontId="0" fillId="4" borderId="12" xfId="0" applyFill="1" applyBorder="1"/>
    <xf numFmtId="0" fontId="0" fillId="4" borderId="13" xfId="0" applyFill="1" applyBorder="1"/>
    <xf numFmtId="0" fontId="18" fillId="0" borderId="0" xfId="0" applyNumberFormat="1" applyFont="1"/>
    <xf numFmtId="0" fontId="0" fillId="4" borderId="0" xfId="0" applyFill="1"/>
    <xf numFmtId="0" fontId="0" fillId="0" borderId="0" xfId="0" applyBorder="1" applyAlignment="1">
      <alignment horizontal="center"/>
    </xf>
    <xf numFmtId="0" fontId="0" fillId="0" borderId="0" xfId="0" applyNumberFormat="1" applyAlignment="1">
      <alignment vertical="top" wrapText="1"/>
    </xf>
    <xf numFmtId="0" fontId="0" fillId="0" borderId="6" xfId="0" applyBorder="1"/>
    <xf numFmtId="0" fontId="0" fillId="0" borderId="28" xfId="0" applyBorder="1"/>
    <xf numFmtId="0" fontId="0" fillId="0" borderId="27" xfId="0" applyBorder="1" applyAlignment="1">
      <alignment horizontal="center" vertical="center" wrapText="1"/>
    </xf>
    <xf numFmtId="0" fontId="0" fillId="0" borderId="0"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29" xfId="0" applyBorder="1"/>
    <xf numFmtId="0" fontId="0" fillId="0" borderId="31" xfId="0" applyBorder="1"/>
    <xf numFmtId="0" fontId="0" fillId="0" borderId="25" xfId="0" applyBorder="1"/>
    <xf numFmtId="0" fontId="0" fillId="0" borderId="26" xfId="0" applyBorder="1"/>
    <xf numFmtId="0" fontId="0" fillId="0" borderId="30" xfId="0" applyBorder="1"/>
    <xf numFmtId="0" fontId="0" fillId="0" borderId="27" xfId="0" applyBorder="1" applyAlignment="1">
      <alignment horizontal="center" vertical="center"/>
    </xf>
    <xf numFmtId="0" fontId="0" fillId="0" borderId="0" xfId="0" applyBorder="1" applyAlignment="1">
      <alignment horizontal="center" vertical="center"/>
    </xf>
    <xf numFmtId="0" fontId="0" fillId="0" borderId="28" xfId="0" applyBorder="1" applyAlignment="1">
      <alignment horizontal="center" vertical="center"/>
    </xf>
    <xf numFmtId="0" fontId="3" fillId="0" borderId="0" xfId="0" applyFont="1" applyBorder="1"/>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5" xfId="0" applyBorder="1" applyAlignment="1">
      <alignment horizontal="center" vertical="center" wrapText="1"/>
    </xf>
    <xf numFmtId="0" fontId="0" fillId="0" borderId="6" xfId="0" applyBorder="1" applyAlignment="1">
      <alignment horizontal="center" vertical="center" wrapText="1"/>
    </xf>
    <xf numFmtId="0" fontId="0" fillId="0" borderId="26" xfId="0" applyBorder="1" applyAlignment="1">
      <alignment horizontal="center" vertical="center" wrapText="1"/>
    </xf>
    <xf numFmtId="0" fontId="30" fillId="0" borderId="45" xfId="0" applyFont="1" applyBorder="1"/>
    <xf numFmtId="0" fontId="30" fillId="0" borderId="63" xfId="0" applyFont="1" applyBorder="1"/>
    <xf numFmtId="0" fontId="30" fillId="0" borderId="46" xfId="0" applyFont="1" applyBorder="1"/>
    <xf numFmtId="0" fontId="15" fillId="0" borderId="45" xfId="0" applyFont="1" applyBorder="1" applyAlignment="1">
      <alignment horizontal="center" vertical="center"/>
    </xf>
    <xf numFmtId="0" fontId="15" fillId="0" borderId="46" xfId="0" applyFont="1" applyBorder="1" applyAlignment="1">
      <alignment horizontal="center" vertical="center"/>
    </xf>
    <xf numFmtId="0" fontId="9" fillId="0" borderId="6" xfId="715" applyFill="1" applyBorder="1" applyAlignment="1">
      <alignment horizontal="left"/>
    </xf>
    <xf numFmtId="0" fontId="9" fillId="0" borderId="26" xfId="715" applyFill="1" applyBorder="1" applyAlignment="1">
      <alignment horizontal="left"/>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26" xfId="0" applyBorder="1" applyAlignment="1">
      <alignment horizontal="center" vertical="center"/>
    </xf>
    <xf numFmtId="0" fontId="0" fillId="0" borderId="27" xfId="0" applyNumberFormat="1" applyBorder="1" applyAlignment="1">
      <alignment horizontal="center" vertical="center"/>
    </xf>
    <xf numFmtId="0" fontId="0" fillId="0" borderId="0" xfId="0" applyNumberFormat="1" applyBorder="1" applyAlignment="1">
      <alignment horizontal="center" vertical="center"/>
    </xf>
    <xf numFmtId="0" fontId="0" fillId="0" borderId="28" xfId="0" applyNumberFormat="1" applyBorder="1" applyAlignment="1">
      <alignment horizontal="center" vertical="center"/>
    </xf>
    <xf numFmtId="0" fontId="18" fillId="0" borderId="0" xfId="0" applyFont="1" applyBorder="1"/>
    <xf numFmtId="0" fontId="15" fillId="0" borderId="0" xfId="0" applyFont="1" applyBorder="1"/>
    <xf numFmtId="0" fontId="0" fillId="0" borderId="29" xfId="0" applyBorder="1" applyAlignment="1">
      <alignment wrapText="1"/>
    </xf>
    <xf numFmtId="0" fontId="0" fillId="0" borderId="31" xfId="0" applyBorder="1" applyAlignment="1">
      <alignment wrapText="1"/>
    </xf>
    <xf numFmtId="0" fontId="1" fillId="0" borderId="0" xfId="0" applyFont="1" applyBorder="1"/>
    <xf numFmtId="0" fontId="28" fillId="0" borderId="33" xfId="0" applyFont="1" applyBorder="1" applyAlignment="1"/>
    <xf numFmtId="0" fontId="28" fillId="0" borderId="22" xfId="0" applyFont="1" applyBorder="1" applyAlignment="1"/>
    <xf numFmtId="0" fontId="28" fillId="0" borderId="32" xfId="0" applyFont="1" applyBorder="1" applyAlignment="1"/>
    <xf numFmtId="0" fontId="0" fillId="0" borderId="0" xfId="0" applyFont="1" applyBorder="1" applyAlignment="1">
      <alignment horizontal="left"/>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9" fillId="0" borderId="0" xfId="715" applyBorder="1" applyAlignment="1">
      <alignment horizontal="left"/>
    </xf>
    <xf numFmtId="0" fontId="9" fillId="0" borderId="28" xfId="715" applyBorder="1" applyAlignment="1">
      <alignment horizontal="left"/>
    </xf>
    <xf numFmtId="0" fontId="0" fillId="0" borderId="28" xfId="0" applyBorder="1" applyAlignment="1">
      <alignment horizontal="center"/>
    </xf>
    <xf numFmtId="0" fontId="0" fillId="0" borderId="31" xfId="0" applyBorder="1" applyAlignment="1">
      <alignment horizontal="center"/>
    </xf>
    <xf numFmtId="0" fontId="0" fillId="0" borderId="0" xfId="0" applyFill="1" applyBorder="1"/>
    <xf numFmtId="0" fontId="0" fillId="0" borderId="0" xfId="0" applyFont="1" applyBorder="1" applyAlignment="1">
      <alignment horizontal="center" wrapText="1"/>
    </xf>
    <xf numFmtId="0" fontId="0" fillId="0" borderId="30" xfId="0" applyBorder="1" applyAlignment="1">
      <alignment wrapText="1"/>
    </xf>
    <xf numFmtId="0" fontId="0" fillId="0" borderId="6" xfId="0" applyBorder="1" applyAlignment="1">
      <alignment horizontal="center"/>
    </xf>
    <xf numFmtId="0" fontId="0" fillId="0" borderId="26" xfId="0" applyBorder="1" applyAlignment="1">
      <alignment horizontal="center"/>
    </xf>
    <xf numFmtId="0" fontId="0" fillId="0" borderId="0" xfId="0" applyBorder="1" applyAlignment="1">
      <alignment wrapText="1"/>
    </xf>
    <xf numFmtId="0" fontId="0" fillId="0" borderId="10" xfId="0" applyBorder="1" applyAlignment="1">
      <alignment horizontal="center" vertical="center" wrapText="1"/>
    </xf>
    <xf numFmtId="0" fontId="0" fillId="5" borderId="1" xfId="0" applyFill="1" applyBorder="1"/>
    <xf numFmtId="0" fontId="0" fillId="5" borderId="7" xfId="0" applyFill="1" applyBorder="1"/>
    <xf numFmtId="0" fontId="0" fillId="5" borderId="59" xfId="0" applyFill="1" applyBorder="1" applyAlignment="1">
      <alignment horizontal="right"/>
    </xf>
    <xf numFmtId="0" fontId="0" fillId="5" borderId="71" xfId="0" applyFill="1" applyBorder="1" applyAlignment="1">
      <alignment horizontal="left"/>
    </xf>
    <xf numFmtId="0" fontId="0" fillId="5" borderId="72" xfId="0" applyFill="1" applyBorder="1" applyAlignment="1">
      <alignment horizontal="left"/>
    </xf>
    <xf numFmtId="0" fontId="0" fillId="5" borderId="73" xfId="0" applyFill="1" applyBorder="1" applyAlignment="1">
      <alignment horizontal="left"/>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xf numFmtId="0" fontId="0" fillId="5" borderId="0" xfId="0" applyFill="1" applyBorder="1"/>
    <xf numFmtId="0" fontId="0" fillId="5" borderId="10" xfId="0" applyFill="1" applyBorder="1"/>
    <xf numFmtId="0" fontId="5" fillId="5" borderId="9" xfId="0" applyFont="1" applyFill="1" applyBorder="1"/>
    <xf numFmtId="0" fontId="3" fillId="5" borderId="0" xfId="0" applyFont="1" applyFill="1" applyBorder="1" applyAlignment="1">
      <alignment horizontal="center"/>
    </xf>
    <xf numFmtId="0" fontId="3" fillId="5" borderId="9" xfId="0" applyFont="1" applyFill="1" applyBorder="1"/>
    <xf numFmtId="168" fontId="0" fillId="5" borderId="24" xfId="0" applyNumberFormat="1" applyFill="1" applyBorder="1" applyAlignment="1">
      <alignment horizontal="center"/>
    </xf>
    <xf numFmtId="14" fontId="0" fillId="5" borderId="0" xfId="0" applyNumberFormat="1" applyFill="1" applyBorder="1" applyAlignment="1">
      <alignment horizontal="center"/>
    </xf>
    <xf numFmtId="0" fontId="0" fillId="5" borderId="25" xfId="0" applyFill="1" applyBorder="1"/>
    <xf numFmtId="0" fontId="0" fillId="5" borderId="6" xfId="0" applyFill="1" applyBorder="1"/>
    <xf numFmtId="0" fontId="3" fillId="5" borderId="6" xfId="0" applyFont="1" applyFill="1" applyBorder="1" applyAlignment="1">
      <alignment horizontal="center"/>
    </xf>
    <xf numFmtId="0" fontId="0" fillId="5" borderId="26" xfId="0" applyFill="1" applyBorder="1"/>
    <xf numFmtId="0" fontId="3" fillId="5" borderId="0" xfId="0" applyFont="1" applyFill="1" applyBorder="1" applyAlignment="1">
      <alignment horizontal="left"/>
    </xf>
    <xf numFmtId="0" fontId="3" fillId="5" borderId="27" xfId="0" applyFont="1" applyFill="1" applyBorder="1"/>
    <xf numFmtId="0" fontId="0" fillId="5" borderId="0" xfId="0" applyFill="1" applyBorder="1" applyAlignment="1">
      <alignment horizontal="center"/>
    </xf>
    <xf numFmtId="166" fontId="0" fillId="5" borderId="24" xfId="0" applyNumberFormat="1" applyFill="1" applyBorder="1"/>
    <xf numFmtId="165" fontId="0" fillId="5" borderId="0" xfId="0" applyNumberFormat="1" applyFill="1" applyBorder="1"/>
    <xf numFmtId="166" fontId="0" fillId="5" borderId="2" xfId="0" applyNumberFormat="1" applyFill="1" applyBorder="1"/>
    <xf numFmtId="166" fontId="0" fillId="5" borderId="4" xfId="0" applyNumberFormat="1" applyFill="1" applyBorder="1"/>
    <xf numFmtId="0" fontId="0" fillId="5" borderId="27" xfId="0" applyFill="1" applyBorder="1"/>
    <xf numFmtId="166" fontId="0" fillId="5" borderId="0" xfId="0" applyNumberFormat="1" applyFill="1" applyBorder="1"/>
    <xf numFmtId="166" fontId="0" fillId="5" borderId="22" xfId="0" applyNumberFormat="1" applyFill="1" applyBorder="1"/>
    <xf numFmtId="166" fontId="0" fillId="5" borderId="28" xfId="0" applyNumberFormat="1" applyFill="1" applyBorder="1"/>
    <xf numFmtId="0" fontId="0" fillId="5" borderId="29" xfId="0" applyFill="1" applyBorder="1"/>
    <xf numFmtId="0" fontId="0" fillId="5" borderId="30" xfId="0" applyFill="1" applyBorder="1"/>
    <xf numFmtId="0" fontId="0" fillId="5" borderId="30" xfId="0" applyFill="1" applyBorder="1" applyAlignment="1">
      <alignment horizontal="center"/>
    </xf>
    <xf numFmtId="0" fontId="0" fillId="5" borderId="31" xfId="0" applyFill="1" applyBorder="1"/>
    <xf numFmtId="0" fontId="0" fillId="5" borderId="33" xfId="0" applyFill="1" applyBorder="1" applyAlignment="1">
      <alignment horizontal="left"/>
    </xf>
    <xf numFmtId="0" fontId="0" fillId="5" borderId="22" xfId="0" applyFill="1" applyBorder="1" applyAlignment="1">
      <alignment horizontal="left"/>
    </xf>
    <xf numFmtId="0" fontId="0" fillId="5" borderId="27" xfId="0" applyFill="1" applyBorder="1" applyAlignment="1">
      <alignment horizontal="left"/>
    </xf>
    <xf numFmtId="4" fontId="0" fillId="5" borderId="24" xfId="0" applyNumberFormat="1" applyFill="1" applyBorder="1"/>
    <xf numFmtId="14" fontId="0" fillId="5" borderId="0" xfId="0" applyNumberFormat="1" applyFill="1" applyBorder="1" applyAlignment="1">
      <alignment horizontal="left"/>
    </xf>
    <xf numFmtId="0" fontId="0" fillId="5" borderId="33" xfId="0" applyFill="1" applyBorder="1" applyAlignment="1">
      <alignment horizontal="left"/>
    </xf>
    <xf numFmtId="0" fontId="0" fillId="5" borderId="22" xfId="0" applyFill="1" applyBorder="1" applyAlignment="1">
      <alignment horizontal="left"/>
    </xf>
    <xf numFmtId="0" fontId="3" fillId="5" borderId="0" xfId="0" applyFont="1" applyFill="1" applyBorder="1"/>
    <xf numFmtId="14" fontId="0" fillId="5" borderId="0" xfId="0" applyNumberFormat="1" applyFont="1" applyFill="1" applyBorder="1" applyAlignment="1">
      <alignment horizontal="left"/>
    </xf>
    <xf numFmtId="170" fontId="0" fillId="5" borderId="0" xfId="0" applyNumberFormat="1" applyFill="1" applyBorder="1" applyAlignment="1">
      <alignment horizontal="left"/>
    </xf>
    <xf numFmtId="0" fontId="0" fillId="5" borderId="2" xfId="0" applyFill="1" applyBorder="1"/>
    <xf numFmtId="0" fontId="0" fillId="5" borderId="28" xfId="0" applyFill="1" applyBorder="1"/>
    <xf numFmtId="0" fontId="21" fillId="5" borderId="69" xfId="0" applyFont="1" applyFill="1" applyBorder="1"/>
    <xf numFmtId="0" fontId="22" fillId="5" borderId="6" xfId="0" applyFont="1" applyFill="1" applyBorder="1"/>
    <xf numFmtId="0" fontId="21" fillId="5" borderId="9" xfId="0" applyFont="1" applyFill="1" applyBorder="1" applyAlignment="1"/>
    <xf numFmtId="0" fontId="22" fillId="5" borderId="0" xfId="0" applyFont="1" applyFill="1" applyBorder="1"/>
    <xf numFmtId="0" fontId="0" fillId="5" borderId="30" xfId="0" applyFill="1" applyBorder="1" applyAlignment="1">
      <alignment horizontal="justify"/>
    </xf>
    <xf numFmtId="0" fontId="21" fillId="5" borderId="9" xfId="0" applyFont="1" applyFill="1" applyBorder="1"/>
    <xf numFmtId="0" fontId="22" fillId="5" borderId="28" xfId="0" applyFont="1" applyFill="1" applyBorder="1"/>
    <xf numFmtId="0" fontId="0" fillId="5" borderId="27" xfId="0" applyFill="1" applyBorder="1" applyAlignment="1">
      <alignment horizontal="justify"/>
    </xf>
    <xf numFmtId="0" fontId="0" fillId="5" borderId="0" xfId="0" applyFill="1" applyBorder="1" applyAlignment="1">
      <alignment horizontal="justify"/>
    </xf>
    <xf numFmtId="0" fontId="0" fillId="5" borderId="28" xfId="0" applyFill="1" applyBorder="1" applyAlignment="1">
      <alignment horizontal="justify"/>
    </xf>
    <xf numFmtId="0" fontId="21" fillId="5" borderId="70" xfId="0" applyFont="1" applyFill="1" applyBorder="1"/>
    <xf numFmtId="0" fontId="22" fillId="5" borderId="30" xfId="0" applyFont="1" applyFill="1" applyBorder="1"/>
    <xf numFmtId="0" fontId="22" fillId="5" borderId="31" xfId="0" applyFont="1" applyFill="1" applyBorder="1"/>
    <xf numFmtId="0" fontId="0" fillId="5" borderId="11" xfId="0" applyFill="1" applyBorder="1"/>
    <xf numFmtId="0" fontId="0" fillId="5" borderId="12" xfId="0" applyFill="1" applyBorder="1"/>
    <xf numFmtId="0" fontId="0" fillId="5" borderId="13" xfId="0" applyFill="1" applyBorder="1"/>
    <xf numFmtId="0" fontId="0" fillId="5" borderId="34" xfId="0" applyFill="1" applyBorder="1"/>
    <xf numFmtId="0" fontId="4" fillId="5" borderId="35" xfId="0" applyFont="1" applyFill="1" applyBorder="1" applyAlignment="1">
      <alignment horizontal="left"/>
    </xf>
    <xf numFmtId="0" fontId="4" fillId="5" borderId="35" xfId="0" applyFont="1" applyFill="1" applyBorder="1" applyAlignment="1">
      <alignment horizontal="center"/>
    </xf>
    <xf numFmtId="0" fontId="0" fillId="5" borderId="36" xfId="0" applyFill="1" applyBorder="1"/>
    <xf numFmtId="0" fontId="4" fillId="5" borderId="35" xfId="0" applyFont="1" applyFill="1" applyBorder="1" applyAlignment="1">
      <alignment horizontal="right"/>
    </xf>
    <xf numFmtId="0" fontId="4" fillId="5" borderId="36" xfId="0" applyFont="1" applyFill="1" applyBorder="1"/>
    <xf numFmtId="0" fontId="0" fillId="5" borderId="37" xfId="0" applyFill="1" applyBorder="1"/>
    <xf numFmtId="0" fontId="0" fillId="5" borderId="38" xfId="0" applyFill="1" applyBorder="1"/>
    <xf numFmtId="0" fontId="0" fillId="5" borderId="6" xfId="0" applyFill="1" applyBorder="1" applyAlignment="1">
      <alignment horizontal="center"/>
    </xf>
    <xf numFmtId="0" fontId="0" fillId="5" borderId="39" xfId="0" applyFill="1" applyBorder="1"/>
    <xf numFmtId="166" fontId="0" fillId="5" borderId="39" xfId="0" applyNumberFormat="1" applyFill="1" applyBorder="1"/>
    <xf numFmtId="166" fontId="0" fillId="5" borderId="6" xfId="0" applyNumberFormat="1" applyFill="1" applyBorder="1"/>
    <xf numFmtId="0" fontId="4" fillId="5" borderId="30" xfId="0" applyFont="1" applyFill="1" applyBorder="1" applyAlignment="1"/>
    <xf numFmtId="0" fontId="4" fillId="5" borderId="30" xfId="0" applyFont="1" applyFill="1" applyBorder="1" applyAlignment="1">
      <alignment horizontal="center"/>
    </xf>
    <xf numFmtId="0" fontId="4" fillId="5" borderId="30" xfId="0" applyFont="1" applyFill="1" applyBorder="1" applyAlignment="1">
      <alignment horizontal="right"/>
    </xf>
    <xf numFmtId="0" fontId="8" fillId="5" borderId="0" xfId="0" applyFont="1" applyFill="1" applyBorder="1"/>
    <xf numFmtId="0" fontId="0" fillId="5" borderId="45" xfId="0" applyFill="1" applyBorder="1" applyAlignment="1">
      <alignment horizontal="center"/>
    </xf>
    <xf numFmtId="0" fontId="0" fillId="5" borderId="46" xfId="0" applyFill="1" applyBorder="1" applyAlignment="1">
      <alignment horizontal="center"/>
    </xf>
    <xf numFmtId="0" fontId="0" fillId="5" borderId="40" xfId="0" applyFill="1" applyBorder="1"/>
    <xf numFmtId="0" fontId="0" fillId="5" borderId="44" xfId="0" applyFill="1" applyBorder="1"/>
    <xf numFmtId="0" fontId="0" fillId="5" borderId="41" xfId="0" applyFill="1" applyBorder="1"/>
    <xf numFmtId="0" fontId="0" fillId="5" borderId="47" xfId="0" applyFill="1" applyBorder="1"/>
    <xf numFmtId="0" fontId="0" fillId="5" borderId="7" xfId="0" applyFill="1" applyBorder="1"/>
    <xf numFmtId="0" fontId="0" fillId="5" borderId="7" xfId="0" applyFill="1" applyBorder="1" applyAlignment="1">
      <alignment horizontal="justify"/>
    </xf>
    <xf numFmtId="0" fontId="0" fillId="5" borderId="8" xfId="0" applyFill="1" applyBorder="1" applyAlignment="1">
      <alignment horizontal="justify"/>
    </xf>
    <xf numFmtId="20" fontId="0" fillId="5" borderId="0" xfId="0" applyNumberFormat="1" applyFill="1" applyBorder="1" applyAlignment="1">
      <alignment horizontal="left"/>
    </xf>
    <xf numFmtId="168" fontId="0" fillId="5" borderId="0" xfId="0" applyNumberFormat="1" applyFill="1" applyBorder="1" applyAlignment="1">
      <alignment horizontal="left"/>
    </xf>
    <xf numFmtId="14" fontId="3" fillId="5" borderId="0" xfId="0" applyNumberFormat="1" applyFont="1" applyFill="1" applyBorder="1"/>
    <xf numFmtId="168" fontId="0" fillId="5" borderId="0" xfId="0" applyNumberFormat="1" applyFont="1" applyFill="1" applyBorder="1" applyAlignment="1">
      <alignment horizontal="left"/>
    </xf>
    <xf numFmtId="0" fontId="6" fillId="5" borderId="9" xfId="0" applyFont="1" applyFill="1" applyBorder="1"/>
    <xf numFmtId="0" fontId="4" fillId="5" borderId="0" xfId="0" applyFont="1" applyFill="1" applyBorder="1"/>
    <xf numFmtId="0" fontId="6" fillId="5" borderId="9" xfId="0" applyFont="1" applyFill="1" applyBorder="1" applyAlignment="1"/>
    <xf numFmtId="0" fontId="0" fillId="5" borderId="42" xfId="0" applyFill="1" applyBorder="1"/>
    <xf numFmtId="0" fontId="0" fillId="5" borderId="43" xfId="0" applyFill="1" applyBorder="1"/>
    <xf numFmtId="0" fontId="0" fillId="5" borderId="8" xfId="0" applyFill="1" applyBorder="1"/>
    <xf numFmtId="0" fontId="4" fillId="5" borderId="35" xfId="0" applyFont="1" applyFill="1" applyBorder="1" applyAlignment="1">
      <alignment horizontal="left"/>
    </xf>
    <xf numFmtId="168" fontId="0" fillId="5" borderId="0" xfId="0" applyNumberFormat="1" applyFill="1" applyBorder="1"/>
    <xf numFmtId="0" fontId="3" fillId="5" borderId="6" xfId="0" applyFont="1" applyFill="1" applyBorder="1"/>
    <xf numFmtId="0" fontId="4" fillId="5" borderId="30" xfId="0" applyFont="1" applyFill="1" applyBorder="1" applyAlignment="1">
      <alignment horizontal="left"/>
    </xf>
    <xf numFmtId="0" fontId="0" fillId="5" borderId="29" xfId="0" applyFill="1" applyBorder="1" applyAlignment="1">
      <alignment horizontal="center"/>
    </xf>
    <xf numFmtId="0" fontId="0" fillId="5" borderId="30" xfId="0" applyFill="1" applyBorder="1" applyAlignment="1">
      <alignment horizontal="center"/>
    </xf>
    <xf numFmtId="0" fontId="4" fillId="5" borderId="0" xfId="0" applyFont="1" applyFill="1" applyBorder="1"/>
    <xf numFmtId="0" fontId="0" fillId="5" borderId="0" xfId="0" applyFill="1"/>
    <xf numFmtId="0" fontId="0" fillId="5" borderId="8" xfId="0" applyFill="1" applyBorder="1"/>
    <xf numFmtId="0" fontId="0" fillId="5" borderId="32" xfId="0" applyFill="1" applyBorder="1" applyAlignment="1">
      <alignment horizontal="left"/>
    </xf>
    <xf numFmtId="0" fontId="0" fillId="5" borderId="27" xfId="0" applyFill="1" applyBorder="1" applyAlignment="1">
      <alignment horizontal="center"/>
    </xf>
    <xf numFmtId="166" fontId="0" fillId="5" borderId="1" xfId="0" applyNumberFormat="1" applyFill="1" applyBorder="1"/>
    <xf numFmtId="0" fontId="23" fillId="5" borderId="9" xfId="0" applyFont="1" applyFill="1" applyBorder="1"/>
    <xf numFmtId="0" fontId="24" fillId="5" borderId="0" xfId="0" applyFont="1" applyFill="1"/>
    <xf numFmtId="0" fontId="17" fillId="5" borderId="0" xfId="0" applyFont="1" applyFill="1"/>
    <xf numFmtId="0" fontId="17" fillId="5" borderId="9" xfId="0" applyFont="1" applyFill="1" applyBorder="1"/>
    <xf numFmtId="0" fontId="24" fillId="5" borderId="0" xfId="0" applyFont="1" applyFill="1"/>
    <xf numFmtId="0" fontId="3" fillId="5" borderId="0" xfId="0" applyFont="1" applyFill="1"/>
    <xf numFmtId="0" fontId="0" fillId="5" borderId="0" xfId="0" applyFill="1" applyAlignment="1">
      <alignment horizontal="center"/>
    </xf>
    <xf numFmtId="0" fontId="3" fillId="5" borderId="0" xfId="0" applyFont="1" applyFill="1" applyAlignment="1">
      <alignment horizontal="center"/>
    </xf>
    <xf numFmtId="168" fontId="3" fillId="5" borderId="0" xfId="0" applyNumberFormat="1" applyFont="1" applyFill="1"/>
    <xf numFmtId="168" fontId="0" fillId="5" borderId="0" xfId="0" applyNumberFormat="1" applyFill="1"/>
    <xf numFmtId="4" fontId="0" fillId="5" borderId="0" xfId="0" applyNumberFormat="1" applyFill="1"/>
    <xf numFmtId="4" fontId="0" fillId="5" borderId="0" xfId="0" applyNumberFormat="1" applyFill="1" applyAlignment="1">
      <alignment horizontal="center"/>
    </xf>
    <xf numFmtId="4" fontId="13" fillId="5" borderId="0" xfId="0" applyNumberFormat="1" applyFont="1" applyFill="1"/>
    <xf numFmtId="169" fontId="0" fillId="5" borderId="0" xfId="0" applyNumberFormat="1" applyFill="1"/>
    <xf numFmtId="0" fontId="13" fillId="5" borderId="0" xfId="0" applyFont="1" applyFill="1" applyAlignment="1">
      <alignment horizontal="center"/>
    </xf>
    <xf numFmtId="0" fontId="15" fillId="5" borderId="0" xfId="0" applyNumberFormat="1" applyFont="1" applyFill="1"/>
    <xf numFmtId="0" fontId="0" fillId="5" borderId="1" xfId="0" applyFill="1" applyBorder="1" applyAlignment="1">
      <alignment horizontal="left"/>
    </xf>
    <xf numFmtId="0" fontId="11" fillId="5" borderId="14" xfId="0" applyFont="1" applyFill="1" applyBorder="1"/>
    <xf numFmtId="0" fontId="12" fillId="5" borderId="15" xfId="0" applyFont="1" applyFill="1" applyBorder="1"/>
    <xf numFmtId="0" fontId="11" fillId="5" borderId="15" xfId="0" applyFont="1" applyFill="1" applyBorder="1" applyAlignment="1">
      <alignment horizontal="right"/>
    </xf>
    <xf numFmtId="0" fontId="11" fillId="5" borderId="15" xfId="0" applyFont="1" applyFill="1" applyBorder="1"/>
    <xf numFmtId="0" fontId="11" fillId="5" borderId="15" xfId="0" applyFont="1" applyFill="1" applyBorder="1" applyAlignment="1">
      <alignment horizontal="justify"/>
    </xf>
    <xf numFmtId="0" fontId="11" fillId="5" borderId="16" xfId="0" applyFont="1" applyFill="1" applyBorder="1" applyAlignment="1">
      <alignment horizontal="justify"/>
    </xf>
    <xf numFmtId="0" fontId="3" fillId="5" borderId="47" xfId="0" applyFont="1" applyFill="1" applyBorder="1"/>
    <xf numFmtId="0" fontId="3" fillId="5" borderId="48" xfId="0" applyFont="1" applyFill="1" applyBorder="1" applyAlignment="1">
      <alignment horizontal="center"/>
    </xf>
    <xf numFmtId="0" fontId="3" fillId="5" borderId="50" xfId="0" applyFont="1" applyFill="1" applyBorder="1" applyAlignment="1">
      <alignment horizontal="center"/>
    </xf>
    <xf numFmtId="0" fontId="3" fillId="5" borderId="7" xfId="0" applyFont="1" applyFill="1" applyBorder="1" applyAlignment="1">
      <alignment horizontal="center"/>
    </xf>
    <xf numFmtId="0" fontId="3" fillId="5" borderId="66" xfId="0" applyFont="1" applyFill="1" applyBorder="1"/>
    <xf numFmtId="168" fontId="0" fillId="5" borderId="9" xfId="0" applyNumberFormat="1" applyFill="1" applyBorder="1"/>
    <xf numFmtId="0" fontId="0" fillId="5" borderId="4" xfId="0" applyFill="1" applyBorder="1" applyAlignment="1">
      <alignment horizontal="center"/>
    </xf>
    <xf numFmtId="4" fontId="0" fillId="5" borderId="0" xfId="0" applyNumberFormat="1" applyFill="1" applyBorder="1"/>
    <xf numFmtId="4" fontId="13" fillId="5" borderId="4" xfId="0" applyNumberFormat="1" applyFont="1" applyFill="1" applyBorder="1"/>
    <xf numFmtId="0" fontId="0" fillId="5" borderId="27" xfId="0" applyFill="1" applyBorder="1" applyAlignment="1">
      <alignment horizontal="left"/>
    </xf>
    <xf numFmtId="0" fontId="0" fillId="5" borderId="0" xfId="0" applyFill="1" applyBorder="1" applyAlignment="1">
      <alignment horizontal="left"/>
    </xf>
    <xf numFmtId="0" fontId="0" fillId="5" borderId="67" xfId="0" applyFill="1" applyBorder="1"/>
    <xf numFmtId="0" fontId="13" fillId="5" borderId="4" xfId="0" applyFont="1" applyFill="1" applyBorder="1"/>
    <xf numFmtId="0" fontId="0" fillId="5" borderId="49" xfId="0" applyFill="1" applyBorder="1" applyAlignment="1">
      <alignment horizontal="center"/>
    </xf>
    <xf numFmtId="0" fontId="0" fillId="5" borderId="49" xfId="0" applyFill="1" applyBorder="1"/>
    <xf numFmtId="0" fontId="0" fillId="5" borderId="51" xfId="0" applyFill="1" applyBorder="1"/>
    <xf numFmtId="0" fontId="0" fillId="5" borderId="68" xfId="0" applyFill="1" applyBorder="1"/>
    <xf numFmtId="0" fontId="12" fillId="5" borderId="15" xfId="0" applyFont="1" applyFill="1" applyBorder="1" applyAlignment="1">
      <alignment horizontal="center"/>
    </xf>
    <xf numFmtId="0" fontId="15" fillId="5" borderId="0" xfId="0" applyFont="1" applyFill="1"/>
    <xf numFmtId="0" fontId="3" fillId="5" borderId="1" xfId="0" applyFont="1" applyFill="1" applyBorder="1"/>
    <xf numFmtId="0" fontId="11" fillId="5" borderId="14" xfId="0" applyFont="1" applyFill="1" applyBorder="1"/>
    <xf numFmtId="0" fontId="11" fillId="5" borderId="15" xfId="0" applyFont="1" applyFill="1" applyBorder="1"/>
    <xf numFmtId="0" fontId="11" fillId="5" borderId="15" xfId="0" applyFont="1" applyFill="1" applyBorder="1" applyAlignment="1">
      <alignment horizontal="center"/>
    </xf>
    <xf numFmtId="0" fontId="11" fillId="5" borderId="16" xfId="0" applyFont="1" applyFill="1" applyBorder="1" applyAlignment="1">
      <alignment horizontal="center"/>
    </xf>
    <xf numFmtId="0" fontId="3" fillId="5" borderId="47" xfId="0" applyFont="1" applyFill="1" applyBorder="1" applyAlignment="1">
      <alignment horizontal="center"/>
    </xf>
    <xf numFmtId="0" fontId="3" fillId="5" borderId="50" xfId="0" applyFont="1" applyFill="1" applyBorder="1" applyAlignment="1">
      <alignment horizontal="center"/>
    </xf>
    <xf numFmtId="0" fontId="3" fillId="5" borderId="8" xfId="0" applyFont="1" applyFill="1" applyBorder="1" applyAlignment="1">
      <alignment horizontal="center"/>
    </xf>
    <xf numFmtId="168" fontId="0" fillId="5" borderId="9" xfId="0" applyNumberFormat="1" applyFill="1" applyBorder="1" applyAlignment="1">
      <alignment horizontal="center"/>
    </xf>
    <xf numFmtId="0" fontId="0" fillId="5" borderId="4" xfId="0" applyFill="1" applyBorder="1"/>
    <xf numFmtId="0" fontId="0" fillId="5" borderId="27" xfId="0" applyFill="1" applyBorder="1" applyAlignment="1">
      <alignment horizontal="center"/>
    </xf>
    <xf numFmtId="0" fontId="0" fillId="5" borderId="0" xfId="0" applyFill="1" applyBorder="1" applyAlignment="1">
      <alignment horizontal="center"/>
    </xf>
    <xf numFmtId="0" fontId="0" fillId="5" borderId="10" xfId="0" applyFill="1" applyBorder="1" applyAlignment="1">
      <alignment horizontal="center"/>
    </xf>
    <xf numFmtId="0" fontId="0" fillId="5" borderId="9" xfId="0" applyFill="1" applyBorder="1" applyAlignment="1">
      <alignment horizontal="center"/>
    </xf>
    <xf numFmtId="0" fontId="0" fillId="5" borderId="27" xfId="0" applyFill="1" applyBorder="1"/>
    <xf numFmtId="0" fontId="0" fillId="5" borderId="0" xfId="0" applyFill="1" applyBorder="1"/>
    <xf numFmtId="0" fontId="0" fillId="5" borderId="10" xfId="0" applyFill="1" applyBorder="1"/>
    <xf numFmtId="0" fontId="0" fillId="5" borderId="51" xfId="0" applyFill="1" applyBorder="1"/>
    <xf numFmtId="0" fontId="0" fillId="5" borderId="12" xfId="0" applyFill="1" applyBorder="1"/>
    <xf numFmtId="0" fontId="0" fillId="5" borderId="13" xfId="0" applyFill="1" applyBorder="1"/>
    <xf numFmtId="0" fontId="0" fillId="5" borderId="47" xfId="0" applyFill="1" applyBorder="1"/>
    <xf numFmtId="0" fontId="20" fillId="5" borderId="0" xfId="0" applyFont="1" applyFill="1" applyBorder="1"/>
    <xf numFmtId="14" fontId="0" fillId="5" borderId="45" xfId="0" applyNumberFormat="1" applyFill="1" applyBorder="1" applyAlignment="1">
      <alignment horizontal="left"/>
    </xf>
    <xf numFmtId="14" fontId="0" fillId="5" borderId="63" xfId="0" applyNumberFormat="1" applyFill="1" applyBorder="1" applyAlignment="1">
      <alignment horizontal="left"/>
    </xf>
    <xf numFmtId="168" fontId="0" fillId="5" borderId="46" xfId="0" applyNumberFormat="1" applyFill="1" applyBorder="1" applyAlignment="1">
      <alignment horizontal="center"/>
    </xf>
    <xf numFmtId="0" fontId="0" fillId="5" borderId="38" xfId="0" applyFill="1" applyBorder="1" applyAlignment="1">
      <alignment horizontal="center"/>
    </xf>
    <xf numFmtId="0" fontId="0" fillId="5" borderId="18" xfId="0" applyFill="1" applyBorder="1" applyAlignment="1">
      <alignment horizontal="center"/>
    </xf>
    <xf numFmtId="0" fontId="0" fillId="5" borderId="39" xfId="0" applyFill="1" applyBorder="1" applyAlignment="1">
      <alignment horizontal="center"/>
    </xf>
    <xf numFmtId="0" fontId="0" fillId="5" borderId="40" xfId="0" applyFill="1" applyBorder="1" applyAlignment="1">
      <alignment horizontal="center"/>
    </xf>
    <xf numFmtId="0" fontId="0" fillId="5" borderId="64" xfId="0" applyFill="1" applyBorder="1" applyAlignment="1">
      <alignment horizontal="center"/>
    </xf>
    <xf numFmtId="0" fontId="0" fillId="5" borderId="41" xfId="0" applyFill="1" applyBorder="1" applyAlignment="1">
      <alignment horizontal="center"/>
    </xf>
    <xf numFmtId="0" fontId="0" fillId="5" borderId="45" xfId="0" applyFill="1" applyBorder="1" applyAlignment="1">
      <alignment horizontal="center"/>
    </xf>
    <xf numFmtId="0" fontId="3" fillId="5" borderId="46" xfId="0" applyFont="1" applyFill="1" applyBorder="1" applyAlignment="1">
      <alignment horizontal="center"/>
    </xf>
    <xf numFmtId="0" fontId="0" fillId="5" borderId="45" xfId="0" applyFill="1" applyBorder="1" applyAlignment="1">
      <alignment horizontal="right"/>
    </xf>
    <xf numFmtId="168" fontId="3" fillId="5" borderId="46" xfId="0" applyNumberFormat="1" applyFont="1" applyFill="1" applyBorder="1" applyAlignment="1">
      <alignment horizontal="center"/>
    </xf>
    <xf numFmtId="14" fontId="0" fillId="5" borderId="38" xfId="0" applyNumberFormat="1" applyFill="1" applyBorder="1" applyAlignment="1">
      <alignment horizontal="left"/>
    </xf>
    <xf numFmtId="14" fontId="0" fillId="5" borderId="0" xfId="0" applyNumberFormat="1" applyFill="1" applyBorder="1" applyAlignment="1">
      <alignment horizontal="left"/>
    </xf>
    <xf numFmtId="168" fontId="0" fillId="5" borderId="36" xfId="0" applyNumberFormat="1" applyFill="1" applyBorder="1" applyAlignment="1">
      <alignment horizontal="center"/>
    </xf>
    <xf numFmtId="168" fontId="3" fillId="5" borderId="0" xfId="0" applyNumberFormat="1" applyFont="1" applyFill="1" applyBorder="1"/>
    <xf numFmtId="4" fontId="0" fillId="5" borderId="0" xfId="0" applyNumberFormat="1" applyFill="1" applyBorder="1" applyAlignment="1">
      <alignment horizontal="center"/>
    </xf>
    <xf numFmtId="4" fontId="13" fillId="5" borderId="0" xfId="0" applyNumberFormat="1" applyFont="1" applyFill="1" applyBorder="1"/>
    <xf numFmtId="169" fontId="0" fillId="5" borderId="0" xfId="0" applyNumberFormat="1" applyFill="1" applyBorder="1"/>
    <xf numFmtId="0" fontId="3" fillId="5" borderId="34" xfId="0" applyFont="1" applyFill="1" applyBorder="1"/>
    <xf numFmtId="0" fontId="3" fillId="5" borderId="36" xfId="0" applyFont="1" applyFill="1" applyBorder="1"/>
    <xf numFmtId="0" fontId="3" fillId="5" borderId="34" xfId="0" applyFont="1" applyFill="1" applyBorder="1"/>
    <xf numFmtId="0" fontId="11" fillId="5" borderId="0" xfId="0" applyFont="1" applyFill="1"/>
    <xf numFmtId="0" fontId="20" fillId="5" borderId="0" xfId="0" applyFont="1" applyFill="1" applyBorder="1" applyAlignment="1">
      <alignment horizontal="right"/>
    </xf>
    <xf numFmtId="168" fontId="20" fillId="5" borderId="0" xfId="0" applyNumberFormat="1" applyFont="1" applyFill="1" applyBorder="1" applyAlignment="1">
      <alignment horizontal="left"/>
    </xf>
    <xf numFmtId="0" fontId="3" fillId="5" borderId="0" xfId="0" applyFont="1" applyFill="1" applyBorder="1" applyAlignment="1">
      <alignment horizontal="right"/>
    </xf>
    <xf numFmtId="4" fontId="14" fillId="5" borderId="0" xfId="0" applyNumberFormat="1" applyFont="1" applyFill="1" applyBorder="1"/>
    <xf numFmtId="0" fontId="0" fillId="5" borderId="0" xfId="0" applyFill="1" applyBorder="1" applyAlignment="1">
      <alignment horizontal="right"/>
    </xf>
    <xf numFmtId="0" fontId="3" fillId="5" borderId="0" xfId="0" applyFont="1" applyFill="1" applyBorder="1" applyAlignment="1">
      <alignment horizontal="right"/>
    </xf>
    <xf numFmtId="0" fontId="11" fillId="5" borderId="33" xfId="0" applyFont="1" applyFill="1" applyBorder="1"/>
    <xf numFmtId="0" fontId="11" fillId="5" borderId="22" xfId="0" applyFont="1" applyFill="1" applyBorder="1"/>
    <xf numFmtId="0" fontId="11" fillId="5" borderId="32" xfId="0" applyFont="1" applyFill="1" applyBorder="1"/>
    <xf numFmtId="0" fontId="0" fillId="5" borderId="2" xfId="0" applyFill="1" applyBorder="1" applyAlignment="1">
      <alignment horizontal="center"/>
    </xf>
    <xf numFmtId="0" fontId="0" fillId="5" borderId="0" xfId="0" applyFont="1" applyFill="1" applyBorder="1" applyAlignment="1">
      <alignment horizontal="center"/>
    </xf>
    <xf numFmtId="0" fontId="0" fillId="5" borderId="3" xfId="0" applyFill="1" applyBorder="1" applyAlignment="1">
      <alignment horizontal="center"/>
    </xf>
    <xf numFmtId="0" fontId="0" fillId="5" borderId="88" xfId="0" applyFill="1" applyBorder="1"/>
    <xf numFmtId="0" fontId="0" fillId="5" borderId="88" xfId="0" applyFill="1" applyBorder="1" applyAlignment="1">
      <alignment horizontal="center"/>
    </xf>
    <xf numFmtId="0" fontId="0" fillId="6" borderId="88" xfId="0" applyFill="1" applyBorder="1" applyAlignment="1">
      <alignment horizontal="center"/>
    </xf>
    <xf numFmtId="0" fontId="0" fillId="6" borderId="88" xfId="0" applyFont="1" applyFill="1" applyBorder="1" applyAlignment="1">
      <alignment horizontal="center"/>
    </xf>
    <xf numFmtId="0" fontId="0" fillId="5" borderId="33" xfId="0" applyFill="1" applyBorder="1"/>
    <xf numFmtId="0" fontId="0" fillId="5" borderId="22" xfId="0" applyFill="1" applyBorder="1"/>
    <xf numFmtId="0" fontId="0" fillId="5" borderId="32" xfId="0" applyFill="1" applyBorder="1"/>
    <xf numFmtId="0" fontId="0" fillId="5" borderId="33" xfId="0" applyFill="1" applyBorder="1" applyAlignment="1">
      <alignment horizontal="center"/>
    </xf>
    <xf numFmtId="0" fontId="0" fillId="5" borderId="22" xfId="0" applyFill="1" applyBorder="1" applyAlignment="1">
      <alignment horizontal="center"/>
    </xf>
    <xf numFmtId="0" fontId="0" fillId="5" borderId="32" xfId="0" applyFill="1" applyBorder="1" applyAlignment="1">
      <alignment horizontal="center"/>
    </xf>
    <xf numFmtId="0" fontId="20" fillId="5" borderId="0" xfId="0" applyFont="1" applyFill="1"/>
    <xf numFmtId="0" fontId="11" fillId="5" borderId="0" xfId="0" applyFont="1" applyFill="1"/>
    <xf numFmtId="0" fontId="18" fillId="5" borderId="45" xfId="0" applyNumberFormat="1" applyFont="1" applyFill="1" applyBorder="1"/>
    <xf numFmtId="0" fontId="18" fillId="5" borderId="46" xfId="0" applyNumberFormat="1" applyFont="1" applyFill="1" applyBorder="1"/>
    <xf numFmtId="0" fontId="18" fillId="5" borderId="0" xfId="0" applyNumberFormat="1" applyFont="1" applyFill="1" applyBorder="1"/>
    <xf numFmtId="0" fontId="25" fillId="5" borderId="0" xfId="0" applyFont="1" applyFill="1" applyBorder="1" applyAlignment="1">
      <alignment horizontal="center"/>
    </xf>
    <xf numFmtId="0" fontId="25" fillId="5" borderId="0" xfId="0" applyFont="1" applyFill="1" applyAlignment="1">
      <alignment horizontal="center"/>
    </xf>
    <xf numFmtId="0" fontId="25" fillId="5" borderId="0" xfId="0" applyFont="1" applyFill="1" applyBorder="1" applyAlignment="1">
      <alignment horizontal="center" wrapText="1"/>
    </xf>
    <xf numFmtId="0" fontId="3" fillId="5" borderId="2" xfId="0" applyFont="1" applyFill="1" applyBorder="1" applyAlignment="1">
      <alignment horizontal="center"/>
    </xf>
    <xf numFmtId="0" fontId="17" fillId="5" borderId="0" xfId="0" applyFont="1" applyFill="1" applyBorder="1" applyAlignment="1">
      <alignment horizontal="center"/>
    </xf>
    <xf numFmtId="0" fontId="17" fillId="5" borderId="0" xfId="0" applyFont="1" applyFill="1" applyAlignment="1">
      <alignment horizontal="center"/>
    </xf>
    <xf numFmtId="0" fontId="17" fillId="5" borderId="0" xfId="0" applyFont="1" applyFill="1" applyBorder="1"/>
    <xf numFmtId="1" fontId="0" fillId="5" borderId="0" xfId="0" applyNumberFormat="1" applyFill="1" applyAlignment="1">
      <alignment horizontal="center"/>
    </xf>
    <xf numFmtId="171" fontId="0" fillId="5" borderId="0" xfId="0" applyNumberFormat="1" applyFill="1" applyAlignment="1">
      <alignment horizontal="center"/>
    </xf>
    <xf numFmtId="0" fontId="15" fillId="5" borderId="0" xfId="0" applyFont="1" applyFill="1"/>
    <xf numFmtId="0" fontId="0" fillId="5" borderId="0" xfId="0" applyFill="1" applyAlignment="1">
      <alignment horizontal="right"/>
    </xf>
    <xf numFmtId="0" fontId="0" fillId="5" borderId="14" xfId="0" applyFill="1" applyBorder="1"/>
    <xf numFmtId="0" fontId="0" fillId="5" borderId="15" xfId="0" applyFill="1" applyBorder="1"/>
    <xf numFmtId="0" fontId="0" fillId="5" borderId="16" xfId="0" applyFill="1" applyBorder="1"/>
    <xf numFmtId="0" fontId="0" fillId="5" borderId="48" xfId="0" applyFill="1" applyBorder="1"/>
    <xf numFmtId="0" fontId="3" fillId="5" borderId="28" xfId="0" applyFont="1" applyFill="1" applyBorder="1" applyAlignment="1">
      <alignment horizontal="center"/>
    </xf>
    <xf numFmtId="0" fontId="3" fillId="5" borderId="4" xfId="0" applyFont="1" applyFill="1" applyBorder="1" applyAlignment="1">
      <alignment horizontal="center"/>
    </xf>
    <xf numFmtId="0" fontId="3" fillId="5" borderId="27" xfId="0" applyFont="1" applyFill="1" applyBorder="1" applyAlignment="1">
      <alignment horizontal="center"/>
    </xf>
    <xf numFmtId="0" fontId="3" fillId="5" borderId="10" xfId="0" applyFont="1" applyFill="1" applyBorder="1"/>
    <xf numFmtId="168" fontId="0" fillId="5" borderId="28" xfId="0" applyNumberFormat="1" applyFill="1" applyBorder="1" applyAlignment="1">
      <alignment horizontal="center"/>
    </xf>
    <xf numFmtId="168" fontId="3" fillId="5" borderId="4" xfId="0" applyNumberFormat="1" applyFont="1" applyFill="1" applyBorder="1" applyAlignment="1">
      <alignment horizontal="center"/>
    </xf>
    <xf numFmtId="172" fontId="0" fillId="5" borderId="4" xfId="0" applyNumberFormat="1" applyFill="1" applyBorder="1" applyAlignment="1">
      <alignment horizontal="center"/>
    </xf>
    <xf numFmtId="172" fontId="0" fillId="5" borderId="0" xfId="0" applyNumberFormat="1" applyFill="1" applyBorder="1" applyAlignment="1">
      <alignment horizontal="center"/>
    </xf>
    <xf numFmtId="172" fontId="0" fillId="5" borderId="0" xfId="0" applyNumberFormat="1" applyFill="1" applyBorder="1"/>
    <xf numFmtId="4" fontId="0" fillId="5" borderId="27" xfId="0" applyNumberFormat="1" applyFill="1" applyBorder="1" applyAlignment="1">
      <alignment horizontal="center"/>
    </xf>
    <xf numFmtId="4" fontId="0" fillId="5" borderId="4" xfId="0" applyNumberFormat="1" applyFill="1" applyBorder="1"/>
    <xf numFmtId="168" fontId="0" fillId="5" borderId="4" xfId="0" applyNumberFormat="1" applyFill="1" applyBorder="1" applyAlignment="1">
      <alignment horizontal="center"/>
    </xf>
    <xf numFmtId="172" fontId="0" fillId="5" borderId="4" xfId="0" applyNumberFormat="1" applyFill="1" applyBorder="1"/>
    <xf numFmtId="0" fontId="0" fillId="5" borderId="28" xfId="0" applyFill="1" applyBorder="1" applyAlignment="1">
      <alignment horizontal="center"/>
    </xf>
    <xf numFmtId="0" fontId="0" fillId="5" borderId="60" xfId="0" applyFill="1" applyBorder="1"/>
    <xf numFmtId="0" fontId="3" fillId="5" borderId="45" xfId="0" applyFont="1" applyFill="1" applyBorder="1" applyAlignment="1">
      <alignment horizontal="left"/>
    </xf>
    <xf numFmtId="0" fontId="3" fillId="5" borderId="63" xfId="0" applyFont="1" applyFill="1" applyBorder="1" applyAlignment="1">
      <alignment horizontal="left"/>
    </xf>
    <xf numFmtId="0" fontId="3" fillId="5" borderId="46" xfId="0" applyFont="1" applyFill="1" applyBorder="1" applyAlignment="1">
      <alignment horizontal="left"/>
    </xf>
    <xf numFmtId="0" fontId="0" fillId="5" borderId="9" xfId="0" applyFill="1" applyBorder="1"/>
    <xf numFmtId="0" fontId="0" fillId="5" borderId="45" xfId="0" applyFill="1" applyBorder="1"/>
    <xf numFmtId="0" fontId="0" fillId="5" borderId="63" xfId="0" applyFill="1" applyBorder="1"/>
    <xf numFmtId="0" fontId="0" fillId="5" borderId="46" xfId="0" applyFill="1" applyBorder="1"/>
    <xf numFmtId="0" fontId="0" fillId="5" borderId="34" xfId="0" applyFill="1" applyBorder="1" applyAlignment="1">
      <alignment vertical="top" wrapText="1"/>
    </xf>
    <xf numFmtId="0" fontId="0" fillId="5" borderId="36" xfId="0" applyFill="1" applyBorder="1" applyAlignment="1">
      <alignment vertical="top" wrapText="1"/>
    </xf>
    <xf numFmtId="0" fontId="0" fillId="5" borderId="37" xfId="0" applyFill="1" applyBorder="1" applyAlignment="1">
      <alignment vertical="top" wrapText="1"/>
    </xf>
    <xf numFmtId="0" fontId="0" fillId="5" borderId="38" xfId="0" applyFill="1" applyBorder="1" applyAlignment="1">
      <alignment vertical="top" wrapText="1"/>
    </xf>
    <xf numFmtId="0" fontId="0" fillId="5" borderId="0" xfId="0" applyFill="1" applyBorder="1" applyAlignment="1">
      <alignment vertical="top" wrapText="1"/>
    </xf>
    <xf numFmtId="0" fontId="0" fillId="5" borderId="39" xfId="0" applyFill="1" applyBorder="1" applyAlignment="1">
      <alignment vertical="top" wrapText="1"/>
    </xf>
    <xf numFmtId="0" fontId="0" fillId="5" borderId="40" xfId="0" applyFill="1" applyBorder="1" applyAlignment="1">
      <alignment vertical="top" wrapText="1"/>
    </xf>
    <xf numFmtId="0" fontId="0" fillId="5" borderId="44" xfId="0" applyFill="1" applyBorder="1" applyAlignment="1">
      <alignment vertical="top" wrapText="1"/>
    </xf>
    <xf numFmtId="0" fontId="0" fillId="5" borderId="41" xfId="0" applyFill="1" applyBorder="1" applyAlignment="1">
      <alignment vertical="top" wrapText="1"/>
    </xf>
    <xf numFmtId="167" fontId="0" fillId="5" borderId="0" xfId="0" applyNumberFormat="1" applyFill="1" applyBorder="1" applyAlignment="1">
      <alignment horizontal="left"/>
    </xf>
    <xf numFmtId="0" fontId="0" fillId="5" borderId="45" xfId="0" applyFill="1" applyBorder="1" applyAlignment="1">
      <alignment horizontal="left"/>
    </xf>
    <xf numFmtId="0" fontId="0" fillId="5" borderId="46" xfId="0" applyFill="1" applyBorder="1" applyAlignment="1">
      <alignment horizontal="left"/>
    </xf>
    <xf numFmtId="0" fontId="0" fillId="5" borderId="11" xfId="0" applyFill="1" applyBorder="1"/>
    <xf numFmtId="0" fontId="3" fillId="5" borderId="1" xfId="0" applyFont="1" applyFill="1" applyBorder="1" applyAlignment="1">
      <alignment horizontal="center"/>
    </xf>
    <xf numFmtId="0" fontId="0" fillId="5" borderId="9" xfId="0" applyFill="1" applyBorder="1" applyAlignment="1">
      <alignment horizontal="right"/>
    </xf>
    <xf numFmtId="0" fontId="0" fillId="5" borderId="10" xfId="0" applyFill="1" applyBorder="1" applyAlignment="1">
      <alignment horizontal="right"/>
    </xf>
    <xf numFmtId="0" fontId="0" fillId="5" borderId="14" xfId="0" applyFill="1" applyBorder="1" applyAlignment="1">
      <alignment horizontal="center"/>
    </xf>
    <xf numFmtId="0" fontId="0" fillId="5" borderId="16" xfId="0" applyFill="1" applyBorder="1" applyAlignment="1">
      <alignment horizontal="center"/>
    </xf>
    <xf numFmtId="0" fontId="3" fillId="5" borderId="25" xfId="0" applyFont="1" applyFill="1" applyBorder="1" applyAlignment="1">
      <alignment horizontal="center"/>
    </xf>
    <xf numFmtId="0" fontId="3" fillId="5" borderId="26" xfId="0" applyFont="1" applyFill="1" applyBorder="1" applyAlignment="1">
      <alignment horizontal="center"/>
    </xf>
    <xf numFmtId="168" fontId="3" fillId="5" borderId="27" xfId="0" applyNumberFormat="1" applyFont="1" applyFill="1" applyBorder="1" applyAlignment="1">
      <alignment horizontal="center"/>
    </xf>
    <xf numFmtId="168" fontId="0" fillId="5" borderId="0" xfId="0" applyNumberFormat="1" applyFill="1" applyBorder="1" applyAlignment="1">
      <alignment horizontal="center"/>
    </xf>
    <xf numFmtId="4" fontId="13" fillId="5" borderId="0" xfId="0" applyNumberFormat="1" applyFont="1" applyFill="1" applyBorder="1" applyAlignment="1">
      <alignment horizontal="center"/>
    </xf>
    <xf numFmtId="169" fontId="0" fillId="5" borderId="0" xfId="0" applyNumberFormat="1" applyFill="1" applyBorder="1" applyAlignment="1">
      <alignment horizontal="center"/>
    </xf>
    <xf numFmtId="0" fontId="0" fillId="5" borderId="29" xfId="0" applyFill="1" applyBorder="1" applyAlignment="1">
      <alignment horizontal="center"/>
    </xf>
    <xf numFmtId="0" fontId="0" fillId="5" borderId="31" xfId="0" applyFill="1" applyBorder="1" applyAlignment="1">
      <alignment horizontal="center"/>
    </xf>
    <xf numFmtId="0" fontId="0" fillId="5" borderId="33" xfId="0" applyFill="1" applyBorder="1" applyAlignment="1">
      <alignment wrapText="1"/>
    </xf>
    <xf numFmtId="0" fontId="0" fillId="5" borderId="22" xfId="0" applyFill="1" applyBorder="1" applyAlignment="1">
      <alignment wrapText="1"/>
    </xf>
    <xf numFmtId="0" fontId="0" fillId="5" borderId="25" xfId="0" applyFill="1" applyBorder="1" applyAlignment="1">
      <alignment vertical="top" wrapText="1"/>
    </xf>
    <xf numFmtId="0" fontId="0" fillId="5" borderId="6" xfId="0" applyFill="1" applyBorder="1" applyAlignment="1">
      <alignment vertical="top" wrapText="1"/>
    </xf>
    <xf numFmtId="0" fontId="0" fillId="5" borderId="29" xfId="0" applyFill="1" applyBorder="1" applyAlignment="1">
      <alignment vertical="top" wrapText="1"/>
    </xf>
    <xf numFmtId="0" fontId="0" fillId="5" borderId="30" xfId="0" applyFill="1" applyBorder="1" applyAlignment="1">
      <alignment vertical="top" wrapText="1"/>
    </xf>
    <xf numFmtId="0" fontId="0" fillId="5" borderId="0" xfId="0" applyFill="1"/>
    <xf numFmtId="0" fontId="0" fillId="5" borderId="6" xfId="0" applyFill="1" applyBorder="1"/>
    <xf numFmtId="0" fontId="0" fillId="5" borderId="0" xfId="0" applyNumberFormat="1" applyFill="1"/>
    <xf numFmtId="0" fontId="0" fillId="5" borderId="0" xfId="0" applyFill="1" applyAlignment="1">
      <alignment horizontal="left"/>
    </xf>
    <xf numFmtId="0" fontId="0" fillId="5" borderId="0" xfId="0" applyFill="1" applyAlignment="1">
      <alignment horizontal="left"/>
    </xf>
    <xf numFmtId="0" fontId="0" fillId="5" borderId="0" xfId="0" applyFill="1" applyAlignment="1">
      <alignment vertical="top" wrapText="1"/>
    </xf>
    <xf numFmtId="0" fontId="0" fillId="5" borderId="0" xfId="0" applyFill="1" applyAlignment="1">
      <alignment horizontal="center" wrapText="1"/>
    </xf>
    <xf numFmtId="0" fontId="3" fillId="5" borderId="0" xfId="0" applyFont="1" applyFill="1" applyAlignment="1">
      <alignment horizontal="left" wrapText="1"/>
    </xf>
    <xf numFmtId="0" fontId="0" fillId="5" borderId="0" xfId="0" applyFill="1" applyAlignment="1">
      <alignment horizontal="center" wrapText="1"/>
    </xf>
    <xf numFmtId="0" fontId="0" fillId="5" borderId="0" xfId="0" applyFill="1" applyAlignment="1">
      <alignment wrapText="1"/>
    </xf>
    <xf numFmtId="0" fontId="0" fillId="5" borderId="27" xfId="0" applyFill="1" applyBorder="1" applyAlignment="1">
      <alignment wrapText="1"/>
    </xf>
    <xf numFmtId="0" fontId="0" fillId="5" borderId="27" xfId="0" applyFill="1" applyBorder="1" applyAlignment="1">
      <alignment vertical="top" wrapText="1"/>
    </xf>
    <xf numFmtId="0" fontId="26" fillId="5" borderId="0" xfId="0" applyFont="1" applyFill="1"/>
    <xf numFmtId="0" fontId="0" fillId="5" borderId="44" xfId="0" applyFill="1" applyBorder="1"/>
    <xf numFmtId="0" fontId="0" fillId="5" borderId="24" xfId="0" applyFill="1" applyBorder="1" applyAlignment="1">
      <alignment horizontal="center"/>
    </xf>
    <xf numFmtId="0" fontId="0" fillId="5" borderId="24" xfId="0" applyFill="1" applyBorder="1" applyAlignment="1">
      <alignment horizontal="center"/>
    </xf>
    <xf numFmtId="0" fontId="0" fillId="5" borderId="63" xfId="0" applyFill="1" applyBorder="1" applyAlignment="1">
      <alignment horizontal="center"/>
    </xf>
    <xf numFmtId="0" fontId="0" fillId="5" borderId="84" xfId="0" applyFill="1" applyBorder="1" applyAlignment="1">
      <alignment horizontal="center"/>
    </xf>
    <xf numFmtId="0" fontId="0" fillId="5" borderId="34" xfId="0" applyFill="1" applyBorder="1" applyAlignment="1">
      <alignment horizontal="center"/>
    </xf>
    <xf numFmtId="0" fontId="0" fillId="5" borderId="75" xfId="0" applyFill="1" applyBorder="1" applyAlignment="1">
      <alignment horizontal="center"/>
    </xf>
    <xf numFmtId="0" fontId="0" fillId="5" borderId="85" xfId="0" applyFill="1" applyBorder="1" applyAlignment="1">
      <alignment horizontal="center"/>
    </xf>
    <xf numFmtId="0" fontId="0" fillId="5" borderId="37" xfId="0" applyFill="1" applyBorder="1" applyAlignment="1">
      <alignment horizontal="center"/>
    </xf>
    <xf numFmtId="0" fontId="0" fillId="5" borderId="34" xfId="0" applyFill="1" applyBorder="1"/>
    <xf numFmtId="0" fontId="0" fillId="5" borderId="36" xfId="0" applyFill="1" applyBorder="1"/>
    <xf numFmtId="0" fontId="0" fillId="5" borderId="78" xfId="0" applyFill="1" applyBorder="1"/>
    <xf numFmtId="0" fontId="0" fillId="5" borderId="79" xfId="0" applyFill="1" applyBorder="1"/>
    <xf numFmtId="0" fontId="0" fillId="5" borderId="37" xfId="0" applyFill="1" applyBorder="1"/>
    <xf numFmtId="0" fontId="0" fillId="5" borderId="38" xfId="0" applyFill="1" applyBorder="1"/>
    <xf numFmtId="0" fontId="0" fillId="5" borderId="28" xfId="0" applyFill="1" applyBorder="1"/>
    <xf numFmtId="0" fontId="0" fillId="5" borderId="39" xfId="0" applyFill="1" applyBorder="1"/>
    <xf numFmtId="4" fontId="0" fillId="5" borderId="27" xfId="0" applyNumberFormat="1" applyFill="1" applyBorder="1"/>
    <xf numFmtId="4" fontId="0" fillId="5" borderId="28" xfId="0" applyNumberFormat="1" applyFill="1" applyBorder="1"/>
    <xf numFmtId="4" fontId="0" fillId="5" borderId="0" xfId="0" applyNumberFormat="1" applyFill="1" applyBorder="1" applyAlignment="1">
      <alignment horizontal="right"/>
    </xf>
    <xf numFmtId="4" fontId="0" fillId="5" borderId="27" xfId="0" applyNumberFormat="1" applyFill="1" applyBorder="1" applyAlignment="1">
      <alignment horizontal="right"/>
    </xf>
    <xf numFmtId="4" fontId="0" fillId="5" borderId="28" xfId="0" applyNumberFormat="1" applyFill="1" applyBorder="1" applyAlignment="1">
      <alignment horizontal="right"/>
    </xf>
    <xf numFmtId="4" fontId="0" fillId="5" borderId="39" xfId="0" applyNumberFormat="1" applyFill="1" applyBorder="1" applyAlignment="1">
      <alignment horizontal="right"/>
    </xf>
    <xf numFmtId="4" fontId="13" fillId="5" borderId="27" xfId="0" applyNumberFormat="1" applyFont="1" applyFill="1" applyBorder="1"/>
    <xf numFmtId="4" fontId="13" fillId="5" borderId="28" xfId="0" applyNumberFormat="1" applyFont="1" applyFill="1" applyBorder="1"/>
    <xf numFmtId="4" fontId="14" fillId="5" borderId="27" xfId="0" applyNumberFormat="1" applyFont="1" applyFill="1" applyBorder="1" applyAlignment="1">
      <alignment horizontal="right"/>
    </xf>
    <xf numFmtId="4" fontId="14" fillId="5" borderId="28" xfId="0" applyNumberFormat="1" applyFont="1" applyFill="1" applyBorder="1" applyAlignment="1">
      <alignment horizontal="right"/>
    </xf>
    <xf numFmtId="4" fontId="13" fillId="5" borderId="0" xfId="0" applyNumberFormat="1" applyFont="1" applyFill="1" applyBorder="1" applyAlignment="1">
      <alignment horizontal="right"/>
    </xf>
    <xf numFmtId="4" fontId="13" fillId="5" borderId="39" xfId="0" applyNumberFormat="1" applyFont="1" applyFill="1" applyBorder="1" applyAlignment="1">
      <alignment horizontal="right"/>
    </xf>
    <xf numFmtId="4" fontId="0" fillId="5" borderId="0" xfId="0" applyNumberFormat="1" applyFill="1" applyAlignment="1">
      <alignment horizontal="left" vertical="top" wrapText="1"/>
    </xf>
    <xf numFmtId="4" fontId="0" fillId="5" borderId="27" xfId="0" applyNumberFormat="1" applyFill="1" applyBorder="1" applyAlignment="1">
      <alignment horizontal="center"/>
    </xf>
    <xf numFmtId="4" fontId="0" fillId="5" borderId="28" xfId="0" applyNumberFormat="1" applyFill="1" applyBorder="1" applyAlignment="1">
      <alignment horizontal="center"/>
    </xf>
    <xf numFmtId="0" fontId="0" fillId="5" borderId="40" xfId="0" applyFill="1" applyBorder="1"/>
    <xf numFmtId="0" fontId="0" fillId="5" borderId="86" xfId="0" applyFill="1" applyBorder="1"/>
    <xf numFmtId="0" fontId="0" fillId="5" borderId="87" xfId="0" applyFill="1" applyBorder="1"/>
    <xf numFmtId="0" fontId="0" fillId="5" borderId="41" xfId="0" applyFill="1" applyBorder="1"/>
    <xf numFmtId="0" fontId="3" fillId="5" borderId="45" xfId="0" applyFont="1" applyFill="1" applyBorder="1" applyAlignment="1">
      <alignment horizontal="center"/>
    </xf>
    <xf numFmtId="0" fontId="3" fillId="5" borderId="63" xfId="0" applyFont="1" applyFill="1" applyBorder="1"/>
    <xf numFmtId="0" fontId="3" fillId="5" borderId="63" xfId="0" applyFont="1" applyFill="1" applyBorder="1" applyAlignment="1">
      <alignment horizontal="center"/>
    </xf>
    <xf numFmtId="0" fontId="3" fillId="5" borderId="80" xfId="0" applyFont="1" applyFill="1" applyBorder="1" applyAlignment="1">
      <alignment horizontal="center"/>
    </xf>
    <xf numFmtId="0" fontId="3" fillId="5" borderId="81" xfId="0" applyFont="1" applyFill="1" applyBorder="1" applyAlignment="1">
      <alignment horizontal="center"/>
    </xf>
    <xf numFmtId="0" fontId="0" fillId="5" borderId="0" xfId="0" applyFont="1" applyFill="1" applyBorder="1" applyAlignment="1">
      <alignment horizontal="center"/>
    </xf>
    <xf numFmtId="0" fontId="3" fillId="5" borderId="38" xfId="0" applyFont="1" applyFill="1" applyBorder="1" applyAlignment="1">
      <alignment horizontal="center"/>
    </xf>
    <xf numFmtId="0" fontId="3" fillId="5" borderId="82" xfId="0" applyFont="1" applyFill="1" applyBorder="1"/>
    <xf numFmtId="0" fontId="3" fillId="5" borderId="82" xfId="0" applyFont="1" applyFill="1" applyBorder="1" applyAlignment="1">
      <alignment horizontal="center"/>
    </xf>
    <xf numFmtId="0" fontId="0" fillId="5" borderId="82" xfId="0" applyFill="1" applyBorder="1"/>
    <xf numFmtId="168" fontId="0" fillId="5" borderId="38" xfId="0" applyNumberFormat="1" applyFill="1" applyBorder="1"/>
    <xf numFmtId="165" fontId="0" fillId="5" borderId="4" xfId="0" applyNumberFormat="1" applyFill="1" applyBorder="1"/>
    <xf numFmtId="4" fontId="13" fillId="5" borderId="39" xfId="0" applyNumberFormat="1" applyFont="1" applyFill="1" applyBorder="1"/>
    <xf numFmtId="4" fontId="0" fillId="5" borderId="39" xfId="0" applyNumberFormat="1" applyFill="1" applyBorder="1"/>
    <xf numFmtId="168" fontId="0" fillId="5" borderId="40" xfId="0" applyNumberFormat="1" applyFill="1" applyBorder="1"/>
    <xf numFmtId="0" fontId="0" fillId="5" borderId="83" xfId="0" applyFill="1" applyBorder="1"/>
    <xf numFmtId="0" fontId="0" fillId="5" borderId="44" xfId="0" applyFill="1" applyBorder="1" applyAlignment="1">
      <alignment horizontal="center"/>
    </xf>
    <xf numFmtId="4" fontId="0" fillId="5" borderId="83" xfId="0" applyNumberFormat="1" applyFill="1" applyBorder="1"/>
    <xf numFmtId="4" fontId="0" fillId="5" borderId="44" xfId="0" applyNumberFormat="1" applyFill="1" applyBorder="1"/>
    <xf numFmtId="165" fontId="0" fillId="5" borderId="83" xfId="0" applyNumberFormat="1" applyFill="1" applyBorder="1"/>
    <xf numFmtId="165" fontId="0" fillId="5" borderId="44" xfId="0" applyNumberFormat="1" applyFill="1" applyBorder="1"/>
    <xf numFmtId="4" fontId="0" fillId="5" borderId="41" xfId="0" applyNumberFormat="1" applyFill="1" applyBorder="1"/>
    <xf numFmtId="0" fontId="26" fillId="5" borderId="14" xfId="0" applyFont="1" applyFill="1" applyBorder="1" applyAlignment="1">
      <alignment horizontal="center" vertical="center"/>
    </xf>
    <xf numFmtId="0" fontId="26" fillId="5" borderId="15" xfId="0" applyFont="1" applyFill="1" applyBorder="1" applyAlignment="1">
      <alignment horizontal="center" vertical="center"/>
    </xf>
    <xf numFmtId="0" fontId="26" fillId="5" borderId="16" xfId="0" applyFont="1" applyFill="1" applyBorder="1" applyAlignment="1">
      <alignment horizontal="center" vertical="center"/>
    </xf>
    <xf numFmtId="0" fontId="27" fillId="5" borderId="9" xfId="0" applyFont="1" applyFill="1" applyBorder="1" applyAlignment="1">
      <alignment horizontal="center" vertical="center"/>
    </xf>
    <xf numFmtId="0" fontId="27" fillId="5" borderId="0" xfId="0" applyFont="1" applyFill="1" applyBorder="1" applyAlignment="1">
      <alignment horizontal="center" vertical="center"/>
    </xf>
    <xf numFmtId="0" fontId="27" fillId="5" borderId="0" xfId="0" applyFont="1" applyFill="1" applyBorder="1"/>
    <xf numFmtId="0" fontId="0" fillId="5" borderId="24" xfId="0" applyFill="1" applyBorder="1" applyAlignment="1">
      <alignment horizontal="left"/>
    </xf>
    <xf numFmtId="0" fontId="0" fillId="5" borderId="0" xfId="0" applyFill="1" applyBorder="1" applyAlignment="1">
      <alignment horizontal="left"/>
    </xf>
    <xf numFmtId="164" fontId="0" fillId="5" borderId="24" xfId="0" applyNumberFormat="1" applyFill="1" applyBorder="1" applyAlignment="1">
      <alignment horizontal="center"/>
    </xf>
    <xf numFmtId="164" fontId="0" fillId="5" borderId="0" xfId="0" applyNumberFormat="1" applyFill="1" applyBorder="1" applyAlignment="1">
      <alignment horizontal="center"/>
    </xf>
    <xf numFmtId="0" fontId="3" fillId="5" borderId="74" xfId="0" applyFont="1" applyFill="1" applyBorder="1" applyAlignment="1">
      <alignment horizontal="center"/>
    </xf>
    <xf numFmtId="0" fontId="0" fillId="5" borderId="75" xfId="0" applyFill="1" applyBorder="1"/>
    <xf numFmtId="168" fontId="0" fillId="5" borderId="38" xfId="0" applyNumberFormat="1" applyFill="1" applyBorder="1" applyAlignment="1">
      <alignment horizontal="center"/>
    </xf>
    <xf numFmtId="4" fontId="0" fillId="5" borderId="76" xfId="0" applyNumberFormat="1" applyFill="1" applyBorder="1"/>
    <xf numFmtId="0" fontId="0" fillId="5" borderId="76" xfId="0" applyFill="1" applyBorder="1"/>
    <xf numFmtId="0" fontId="0" fillId="5" borderId="77" xfId="0" applyFill="1" applyBorder="1"/>
    <xf numFmtId="168" fontId="0" fillId="5" borderId="38" xfId="0" applyNumberFormat="1" applyFill="1" applyBorder="1" applyAlignment="1">
      <alignment horizontal="left"/>
    </xf>
    <xf numFmtId="173" fontId="0" fillId="5" borderId="0" xfId="0" applyNumberFormat="1" applyFill="1" applyBorder="1" applyAlignment="1">
      <alignment horizontal="right"/>
    </xf>
    <xf numFmtId="4" fontId="0" fillId="5" borderId="27" xfId="0" applyNumberFormat="1" applyFill="1" applyBorder="1" applyAlignment="1">
      <alignment horizontal="right"/>
    </xf>
    <xf numFmtId="168" fontId="3" fillId="5" borderId="38" xfId="0" applyNumberFormat="1" applyFont="1" applyFill="1" applyBorder="1" applyAlignment="1">
      <alignment horizontal="right"/>
    </xf>
    <xf numFmtId="173" fontId="3" fillId="5" borderId="0" xfId="0" applyNumberFormat="1" applyFont="1" applyFill="1" applyBorder="1" applyAlignment="1">
      <alignment horizontal="right"/>
    </xf>
    <xf numFmtId="4" fontId="3" fillId="5" borderId="27" xfId="0" applyNumberFormat="1" applyFont="1" applyFill="1" applyBorder="1" applyAlignment="1">
      <alignment horizontal="center"/>
    </xf>
    <xf numFmtId="4" fontId="0" fillId="5" borderId="0" xfId="0" applyNumberFormat="1" applyFill="1" applyBorder="1" applyAlignment="1">
      <alignment horizontal="right"/>
    </xf>
    <xf numFmtId="0" fontId="0" fillId="5" borderId="38" xfId="0" applyFill="1" applyBorder="1" applyAlignment="1">
      <alignment horizontal="left"/>
    </xf>
    <xf numFmtId="4" fontId="0" fillId="5" borderId="27" xfId="0" applyNumberFormat="1" applyFill="1" applyBorder="1"/>
    <xf numFmtId="0" fontId="15" fillId="5" borderId="47" xfId="0" applyFont="1" applyFill="1" applyBorder="1"/>
    <xf numFmtId="0" fontId="15" fillId="5" borderId="0" xfId="0" applyFont="1" applyFill="1" applyBorder="1"/>
    <xf numFmtId="0" fontId="30" fillId="5" borderId="45" xfId="0" applyFont="1" applyFill="1" applyBorder="1"/>
    <xf numFmtId="0" fontId="30" fillId="5" borderId="63" xfId="0" applyFont="1" applyFill="1" applyBorder="1"/>
    <xf numFmtId="0" fontId="30" fillId="5" borderId="46" xfId="0" applyFont="1" applyFill="1" applyBorder="1"/>
    <xf numFmtId="0" fontId="30" fillId="5" borderId="0" xfId="0" applyFont="1" applyFill="1" applyBorder="1"/>
    <xf numFmtId="0" fontId="15" fillId="5" borderId="0" xfId="0" applyFont="1" applyFill="1" applyBorder="1" applyAlignment="1">
      <alignment horizontal="center" vertical="center"/>
    </xf>
    <xf numFmtId="0" fontId="15" fillId="5" borderId="24" xfId="0" applyFont="1" applyFill="1" applyBorder="1" applyAlignment="1">
      <alignment horizontal="center" vertical="center"/>
    </xf>
    <xf numFmtId="0" fontId="15" fillId="5" borderId="45" xfId="0" applyFont="1" applyFill="1" applyBorder="1" applyAlignment="1">
      <alignment horizontal="center" vertical="center"/>
    </xf>
    <xf numFmtId="0" fontId="15" fillId="5" borderId="46" xfId="0" applyFont="1" applyFill="1" applyBorder="1" applyAlignment="1">
      <alignment horizontal="center" vertical="center"/>
    </xf>
    <xf numFmtId="0" fontId="29" fillId="5" borderId="0" xfId="0" applyFont="1" applyFill="1" applyBorder="1"/>
    <xf numFmtId="0" fontId="28" fillId="5" borderId="33" xfId="0" applyFont="1" applyFill="1" applyBorder="1" applyAlignment="1"/>
    <xf numFmtId="0" fontId="28" fillId="5" borderId="22" xfId="0" applyFont="1" applyFill="1" applyBorder="1" applyAlignment="1"/>
    <xf numFmtId="0" fontId="28" fillId="5" borderId="32" xfId="0" applyFont="1" applyFill="1" applyBorder="1" applyAlignment="1"/>
    <xf numFmtId="0" fontId="28" fillId="5" borderId="0" xfId="0" applyFont="1" applyFill="1" applyBorder="1" applyAlignment="1"/>
    <xf numFmtId="0" fontId="28" fillId="5" borderId="0" xfId="0" applyFont="1" applyFill="1" applyBorder="1"/>
    <xf numFmtId="0" fontId="1" fillId="5" borderId="0" xfId="0" applyFont="1" applyFill="1" applyBorder="1"/>
    <xf numFmtId="0" fontId="0" fillId="5" borderId="0" xfId="0" applyFont="1" applyFill="1" applyBorder="1" applyAlignment="1">
      <alignment horizontal="right"/>
    </xf>
    <xf numFmtId="0" fontId="0" fillId="5" borderId="0" xfId="0" applyFont="1" applyFill="1" applyBorder="1" applyAlignment="1">
      <alignment horizontal="left"/>
    </xf>
    <xf numFmtId="0" fontId="1" fillId="5" borderId="25" xfId="0" applyFont="1" applyFill="1" applyBorder="1"/>
    <xf numFmtId="0" fontId="1" fillId="5" borderId="6" xfId="0" applyFont="1" applyFill="1" applyBorder="1"/>
    <xf numFmtId="0" fontId="9" fillId="5" borderId="6" xfId="715" applyFill="1" applyBorder="1" applyAlignment="1">
      <alignment horizontal="left"/>
    </xf>
    <xf numFmtId="0" fontId="9" fillId="5" borderId="26" xfId="715" applyFill="1" applyBorder="1" applyAlignment="1">
      <alignment horizontal="left"/>
    </xf>
    <xf numFmtId="0" fontId="0" fillId="5" borderId="25" xfId="0" applyFill="1" applyBorder="1" applyAlignment="1">
      <alignment wrapText="1"/>
    </xf>
    <xf numFmtId="0" fontId="0" fillId="5" borderId="26" xfId="0" applyFill="1" applyBorder="1" applyAlignment="1">
      <alignment wrapText="1"/>
    </xf>
    <xf numFmtId="0" fontId="0" fillId="5" borderId="25" xfId="0" applyFill="1" applyBorder="1"/>
    <xf numFmtId="0" fontId="0" fillId="5" borderId="26" xfId="0" applyFill="1" applyBorder="1"/>
    <xf numFmtId="0" fontId="1" fillId="5" borderId="27" xfId="0" applyFont="1" applyFill="1" applyBorder="1"/>
    <xf numFmtId="0" fontId="1" fillId="5" borderId="0" xfId="0" applyFont="1" applyFill="1" applyBorder="1"/>
    <xf numFmtId="0" fontId="9" fillId="5" borderId="0" xfId="715" applyFill="1" applyBorder="1" applyAlignment="1">
      <alignment horizontal="left"/>
    </xf>
    <xf numFmtId="0" fontId="9" fillId="5" borderId="28" xfId="715" applyFill="1" applyBorder="1" applyAlignment="1">
      <alignment horizontal="left"/>
    </xf>
    <xf numFmtId="0" fontId="0" fillId="5" borderId="27" xfId="0" applyFill="1" applyBorder="1" applyAlignment="1">
      <alignment wrapText="1"/>
    </xf>
    <xf numFmtId="0" fontId="0" fillId="5" borderId="28" xfId="0" applyFill="1" applyBorder="1" applyAlignment="1">
      <alignment wrapText="1"/>
    </xf>
    <xf numFmtId="0" fontId="0" fillId="5" borderId="28" xfId="0" applyFill="1" applyBorder="1" applyAlignment="1">
      <alignment horizontal="center"/>
    </xf>
    <xf numFmtId="0" fontId="1" fillId="5" borderId="29" xfId="0" applyFont="1" applyFill="1" applyBorder="1"/>
    <xf numFmtId="0" fontId="1" fillId="5" borderId="30" xfId="0" applyFont="1" applyFill="1" applyBorder="1"/>
    <xf numFmtId="0" fontId="0" fillId="5" borderId="31" xfId="0" applyFill="1" applyBorder="1" applyAlignment="1">
      <alignment horizontal="center"/>
    </xf>
    <xf numFmtId="0" fontId="0" fillId="5" borderId="29" xfId="0" applyFill="1" applyBorder="1" applyAlignment="1">
      <alignment wrapText="1"/>
    </xf>
    <xf numFmtId="0" fontId="0" fillId="5" borderId="31" xfId="0" applyFill="1" applyBorder="1" applyAlignment="1">
      <alignment wrapText="1"/>
    </xf>
    <xf numFmtId="0" fontId="0" fillId="5" borderId="29" xfId="0" applyFill="1" applyBorder="1"/>
    <xf numFmtId="0" fontId="0" fillId="5" borderId="30" xfId="0" applyFill="1" applyBorder="1"/>
    <xf numFmtId="0" fontId="0" fillId="5" borderId="31" xfId="0" applyFill="1" applyBorder="1"/>
    <xf numFmtId="0" fontId="18" fillId="5" borderId="0" xfId="0" applyFont="1" applyFill="1" applyBorder="1"/>
    <xf numFmtId="0" fontId="3" fillId="5" borderId="0" xfId="0" applyFont="1" applyFill="1" applyBorder="1" applyAlignment="1">
      <alignment horizontal="left"/>
    </xf>
    <xf numFmtId="0" fontId="3" fillId="5" borderId="0" xfId="0" applyFont="1" applyFill="1" applyBorder="1"/>
    <xf numFmtId="0" fontId="0" fillId="5" borderId="25" xfId="0" applyFill="1" applyBorder="1" applyAlignment="1">
      <alignment horizontal="center" vertical="center"/>
    </xf>
    <xf numFmtId="0" fontId="0" fillId="5" borderId="6" xfId="0" applyFill="1" applyBorder="1" applyAlignment="1">
      <alignment horizontal="center" vertical="center"/>
    </xf>
    <xf numFmtId="0" fontId="0" fillId="5" borderId="26" xfId="0" applyFill="1" applyBorder="1" applyAlignment="1">
      <alignment horizontal="center" vertical="center"/>
    </xf>
    <xf numFmtId="0" fontId="0" fillId="5" borderId="25" xfId="0" applyFill="1" applyBorder="1" applyAlignment="1">
      <alignment horizontal="center" vertical="center"/>
    </xf>
    <xf numFmtId="0" fontId="0" fillId="5" borderId="6" xfId="0" applyFill="1" applyBorder="1" applyAlignment="1">
      <alignment horizontal="center" vertical="center"/>
    </xf>
    <xf numFmtId="0" fontId="0" fillId="5" borderId="27" xfId="0" applyFill="1" applyBorder="1" applyAlignment="1">
      <alignment horizontal="center" vertical="center"/>
    </xf>
    <xf numFmtId="0" fontId="0" fillId="5" borderId="25" xfId="0" applyFill="1" applyBorder="1" applyAlignment="1">
      <alignment horizontal="center" vertical="center" wrapText="1"/>
    </xf>
    <xf numFmtId="0" fontId="0" fillId="5" borderId="26" xfId="0" applyFill="1" applyBorder="1" applyAlignment="1">
      <alignment horizontal="center" vertical="center" wrapText="1"/>
    </xf>
    <xf numFmtId="0" fontId="0" fillId="5" borderId="4" xfId="0" applyFill="1" applyBorder="1" applyAlignment="1">
      <alignment horizontal="center" vertical="center"/>
    </xf>
    <xf numFmtId="0" fontId="0" fillId="5" borderId="6" xfId="0" applyFill="1" applyBorder="1" applyAlignment="1">
      <alignment horizontal="center" vertical="center" wrapText="1"/>
    </xf>
    <xf numFmtId="0" fontId="0" fillId="5" borderId="27" xfId="0" applyNumberFormat="1" applyFill="1" applyBorder="1" applyAlignment="1">
      <alignment horizontal="center" vertical="center"/>
    </xf>
    <xf numFmtId="0" fontId="0" fillId="5" borderId="0" xfId="0" applyNumberFormat="1" applyFill="1" applyBorder="1" applyAlignment="1">
      <alignment horizontal="center" vertical="center"/>
    </xf>
    <xf numFmtId="0" fontId="0" fillId="5" borderId="28" xfId="0" applyNumberFormat="1" applyFill="1" applyBorder="1" applyAlignment="1">
      <alignment horizontal="center" vertical="center"/>
    </xf>
    <xf numFmtId="0" fontId="0" fillId="5" borderId="0" xfId="0" applyFill="1" applyBorder="1" applyAlignment="1">
      <alignment horizontal="center" vertical="center"/>
    </xf>
    <xf numFmtId="0" fontId="0" fillId="5" borderId="27" xfId="0" applyFill="1" applyBorder="1" applyAlignment="1">
      <alignment horizontal="center" vertical="center" wrapText="1"/>
    </xf>
    <xf numFmtId="0" fontId="0" fillId="5" borderId="28" xfId="0" applyFill="1" applyBorder="1" applyAlignment="1">
      <alignment horizontal="center" vertical="center" wrapText="1"/>
    </xf>
    <xf numFmtId="0" fontId="0" fillId="5" borderId="0" xfId="0" applyFill="1" applyBorder="1" applyAlignment="1">
      <alignment horizontal="center" vertical="center" wrapText="1"/>
    </xf>
    <xf numFmtId="0" fontId="0" fillId="5" borderId="27" xfId="0" applyFill="1" applyBorder="1" applyAlignment="1">
      <alignment horizontal="center" vertical="center"/>
    </xf>
    <xf numFmtId="0" fontId="0" fillId="5" borderId="0" xfId="0" applyFill="1" applyBorder="1" applyAlignment="1">
      <alignment horizontal="center" vertical="center"/>
    </xf>
    <xf numFmtId="0" fontId="0" fillId="5" borderId="28" xfId="0" applyFill="1" applyBorder="1" applyAlignment="1">
      <alignment horizontal="center" vertical="center"/>
    </xf>
    <xf numFmtId="0" fontId="0" fillId="5" borderId="29" xfId="0" applyFill="1" applyBorder="1" applyAlignment="1">
      <alignment horizontal="center" vertical="center"/>
    </xf>
    <xf numFmtId="0" fontId="0" fillId="5" borderId="30" xfId="0" applyFill="1" applyBorder="1" applyAlignment="1">
      <alignment horizontal="center" vertical="center"/>
    </xf>
    <xf numFmtId="0" fontId="0" fillId="5" borderId="31" xfId="0" applyFill="1" applyBorder="1" applyAlignment="1">
      <alignment horizontal="center" vertical="center"/>
    </xf>
    <xf numFmtId="0" fontId="0" fillId="5" borderId="29" xfId="0" applyFill="1" applyBorder="1" applyAlignment="1">
      <alignment horizontal="center" vertical="center"/>
    </xf>
    <xf numFmtId="0" fontId="0" fillId="5" borderId="30" xfId="0" applyFill="1" applyBorder="1" applyAlignment="1">
      <alignment horizontal="center" vertical="center"/>
    </xf>
    <xf numFmtId="0" fontId="0" fillId="5" borderId="29" xfId="0" applyFill="1" applyBorder="1" applyAlignment="1">
      <alignment horizontal="center" vertical="center" wrapText="1"/>
    </xf>
    <xf numFmtId="0" fontId="0" fillId="5" borderId="30" xfId="0" applyFill="1" applyBorder="1" applyAlignment="1">
      <alignment horizontal="center" vertical="center" wrapText="1"/>
    </xf>
    <xf numFmtId="0" fontId="0" fillId="5" borderId="31" xfId="0" applyFill="1" applyBorder="1" applyAlignment="1">
      <alignment horizontal="center" vertical="center" wrapText="1"/>
    </xf>
    <xf numFmtId="0" fontId="0" fillId="5" borderId="24" xfId="0" applyFill="1" applyBorder="1"/>
    <xf numFmtId="0" fontId="0" fillId="0" borderId="19" xfId="0" applyBorder="1" applyAlignment="1">
      <alignment horizontal="center"/>
    </xf>
    <xf numFmtId="0" fontId="0" fillId="0" borderId="88" xfId="0" applyBorder="1" applyAlignment="1">
      <alignment horizontal="center"/>
    </xf>
    <xf numFmtId="0" fontId="0" fillId="7" borderId="88" xfId="0" applyFill="1" applyBorder="1" applyAlignment="1">
      <alignment vertical="center"/>
    </xf>
    <xf numFmtId="0" fontId="0" fillId="0" borderId="88" xfId="0" applyBorder="1" applyAlignment="1">
      <alignment vertical="center"/>
    </xf>
    <xf numFmtId="0" fontId="34" fillId="8" borderId="88" xfId="0" applyFont="1" applyFill="1" applyBorder="1" applyAlignment="1">
      <alignment vertical="center"/>
    </xf>
    <xf numFmtId="0" fontId="0" fillId="9" borderId="88" xfId="0" applyFill="1" applyBorder="1" applyAlignment="1">
      <alignment vertical="center"/>
    </xf>
    <xf numFmtId="0" fontId="0" fillId="7" borderId="9" xfId="0" applyFill="1" applyBorder="1" applyAlignment="1">
      <alignment horizontal="center" vertical="center" wrapText="1"/>
    </xf>
    <xf numFmtId="0" fontId="0" fillId="7" borderId="62" xfId="0" applyFill="1" applyBorder="1" applyAlignment="1">
      <alignment horizontal="center" vertical="center"/>
    </xf>
    <xf numFmtId="0" fontId="0" fillId="7" borderId="65" xfId="0" applyFill="1" applyBorder="1" applyAlignment="1">
      <alignment horizontal="center" vertical="center"/>
    </xf>
    <xf numFmtId="0" fontId="0" fillId="7" borderId="0" xfId="0" applyFill="1" applyBorder="1" applyAlignment="1">
      <alignment horizontal="center" vertical="center"/>
    </xf>
    <xf numFmtId="0" fontId="0" fillId="7" borderId="22" xfId="0" applyFill="1" applyBorder="1" applyAlignment="1">
      <alignment horizontal="center" vertical="center"/>
    </xf>
    <xf numFmtId="0" fontId="0" fillId="7" borderId="21" xfId="0" applyFill="1" applyBorder="1" applyAlignment="1">
      <alignment horizontal="center"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34" fillId="8" borderId="17" xfId="0" applyFont="1" applyFill="1" applyBorder="1" applyAlignment="1">
      <alignment horizontal="center" vertical="center" wrapText="1"/>
    </xf>
    <xf numFmtId="0" fontId="0" fillId="5" borderId="89" xfId="0" applyFill="1" applyBorder="1"/>
    <xf numFmtId="0" fontId="0" fillId="5" borderId="90" xfId="0" applyFill="1" applyBorder="1"/>
    <xf numFmtId="0" fontId="0" fillId="5" borderId="91" xfId="0" applyFill="1" applyBorder="1"/>
    <xf numFmtId="0" fontId="0" fillId="5" borderId="92" xfId="0" applyFill="1" applyBorder="1"/>
    <xf numFmtId="0" fontId="35" fillId="5" borderId="0" xfId="0" applyFont="1" applyFill="1" applyBorder="1"/>
    <xf numFmtId="0" fontId="0" fillId="5" borderId="93" xfId="0" applyFill="1" applyBorder="1"/>
    <xf numFmtId="0" fontId="0" fillId="5" borderId="94" xfId="0" applyFill="1" applyBorder="1"/>
    <xf numFmtId="0" fontId="0" fillId="5" borderId="95" xfId="0" applyFill="1" applyBorder="1"/>
    <xf numFmtId="0" fontId="0" fillId="5" borderId="96" xfId="0" applyFill="1" applyBorder="1"/>
    <xf numFmtId="174" fontId="0" fillId="0" borderId="0" xfId="0" applyNumberFormat="1"/>
    <xf numFmtId="9" fontId="0" fillId="0" borderId="0" xfId="726" applyFont="1"/>
    <xf numFmtId="0" fontId="37" fillId="0" borderId="0" xfId="0" applyFont="1"/>
    <xf numFmtId="0" fontId="37" fillId="0" borderId="0" xfId="0" applyFont="1" applyFill="1" applyBorder="1"/>
    <xf numFmtId="0" fontId="36" fillId="5" borderId="99" xfId="0" applyFont="1" applyFill="1" applyBorder="1"/>
    <xf numFmtId="0" fontId="0" fillId="0" borderId="98" xfId="0" applyBorder="1" applyAlignment="1">
      <alignment horizontal="center"/>
    </xf>
    <xf numFmtId="44" fontId="0" fillId="0" borderId="98" xfId="725" applyFont="1" applyBorder="1"/>
    <xf numFmtId="9" fontId="0" fillId="0" borderId="98" xfId="726" applyFont="1" applyBorder="1"/>
    <xf numFmtId="0" fontId="34" fillId="6" borderId="0" xfId="0" applyFont="1" applyFill="1" applyBorder="1"/>
    <xf numFmtId="0" fontId="38" fillId="6" borderId="0" xfId="0" applyFont="1" applyFill="1" applyBorder="1"/>
    <xf numFmtId="0" fontId="34" fillId="6" borderId="0" xfId="0" applyFont="1" applyFill="1" applyBorder="1" applyAlignment="1">
      <alignment horizontal="center"/>
    </xf>
    <xf numFmtId="2" fontId="34" fillId="6" borderId="0" xfId="0" applyNumberFormat="1" applyFont="1" applyFill="1" applyBorder="1"/>
    <xf numFmtId="175" fontId="34" fillId="6" borderId="0" xfId="0" applyNumberFormat="1" applyFont="1" applyFill="1" applyBorder="1"/>
    <xf numFmtId="0" fontId="34" fillId="6" borderId="0" xfId="0" applyFont="1" applyFill="1" applyBorder="1" applyAlignment="1">
      <alignment horizontal="right"/>
    </xf>
    <xf numFmtId="2" fontId="38" fillId="6" borderId="0" xfId="0" applyNumberFormat="1" applyFont="1" applyFill="1" applyBorder="1"/>
    <xf numFmtId="175" fontId="38" fillId="6" borderId="0" xfId="0" applyNumberFormat="1" applyFont="1" applyFill="1" applyBorder="1"/>
    <xf numFmtId="174" fontId="39" fillId="0" borderId="0" xfId="0" applyNumberFormat="1" applyFont="1"/>
    <xf numFmtId="0" fontId="0" fillId="6" borderId="100" xfId="0" applyFill="1" applyBorder="1"/>
    <xf numFmtId="0" fontId="0" fillId="6" borderId="101" xfId="0" applyFill="1" applyBorder="1"/>
    <xf numFmtId="0" fontId="0" fillId="6" borderId="101" xfId="0" applyFill="1" applyBorder="1" applyAlignment="1">
      <alignment horizontal="center"/>
    </xf>
    <xf numFmtId="0" fontId="0" fillId="6" borderId="102" xfId="0" applyFill="1" applyBorder="1" applyAlignment="1">
      <alignment horizontal="center"/>
    </xf>
    <xf numFmtId="0" fontId="0" fillId="6" borderId="103" xfId="0" applyFill="1" applyBorder="1"/>
    <xf numFmtId="0" fontId="0" fillId="6" borderId="97" xfId="0" applyFill="1" applyBorder="1"/>
    <xf numFmtId="2" fontId="0" fillId="6" borderId="97" xfId="0" applyNumberFormat="1" applyFill="1" applyBorder="1"/>
    <xf numFmtId="175" fontId="0" fillId="6" borderId="104" xfId="0" applyNumberFormat="1" applyFill="1" applyBorder="1"/>
    <xf numFmtId="0" fontId="0" fillId="6" borderId="105" xfId="0" applyFill="1" applyBorder="1" applyAlignment="1">
      <alignment horizontal="right"/>
    </xf>
    <xf numFmtId="0" fontId="0" fillId="6" borderId="106" xfId="0" applyFill="1" applyBorder="1"/>
    <xf numFmtId="2" fontId="36" fillId="6" borderId="106" xfId="0" applyNumberFormat="1" applyFont="1" applyFill="1" applyBorder="1"/>
    <xf numFmtId="175" fontId="36" fillId="6" borderId="107" xfId="0" applyNumberFormat="1" applyFont="1" applyFill="1" applyBorder="1"/>
  </cellXfs>
  <cellStyles count="727">
    <cellStyle name="Currency" xfId="725"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cellStyle name="Normal" xfId="0" builtinId="0"/>
    <cellStyle name="Percent" xfId="72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townsend/Desktop/FXCO%20-%20Estimate%20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uration"/>
      <sheetName val="Params"/>
      <sheetName val="Audit Log"/>
      <sheetName val="Project Task Details"/>
      <sheetName val="Project Summary"/>
      <sheetName val="RSC Task Details"/>
      <sheetName val="RSC Summary"/>
    </sheetNames>
    <sheetDataSet>
      <sheetData sheetId="0"/>
      <sheetData sheetId="1">
        <row r="6">
          <cell r="B6">
            <v>180.91</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jane.bloggs@horizonshipping.com" TargetMode="External"/><Relationship Id="rId1" Type="http://schemas.openxmlformats.org/officeDocument/2006/relationships/hyperlink" Target="mailto:joe.bloggs@horizonshipping.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jane.bloggs@horizonshipping.com" TargetMode="External"/><Relationship Id="rId1" Type="http://schemas.openxmlformats.org/officeDocument/2006/relationships/hyperlink" Target="mailto:joe.bloggs@horizonshipping.com" TargetMode="External"/></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mailto:jane.bloggs@horizonshipping.com" TargetMode="External"/><Relationship Id="rId1" Type="http://schemas.openxmlformats.org/officeDocument/2006/relationships/hyperlink" Target="mailto:joe.bloggs@horizonshipping.com"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P20"/>
  <sheetViews>
    <sheetView tabSelected="1" workbookViewId="0">
      <selection activeCell="O26" sqref="O26"/>
    </sheetView>
  </sheetViews>
  <sheetFormatPr defaultRowHeight="15"/>
  <cols>
    <col min="2" max="2" width="4.42578125" customWidth="1"/>
    <col min="3" max="3" width="19.7109375" bestFit="1" customWidth="1"/>
    <col min="4" max="4" width="10.140625" customWidth="1"/>
    <col min="5" max="5" width="12.5703125" style="352" bestFit="1" customWidth="1"/>
    <col min="6" max="6" width="14" bestFit="1" customWidth="1"/>
    <col min="8" max="8" width="5" customWidth="1"/>
    <col min="9" max="9" width="5.42578125" customWidth="1"/>
    <col min="10" max="10" width="4.85546875" customWidth="1"/>
    <col min="12" max="12" width="19.28515625" customWidth="1"/>
    <col min="13" max="14" width="12" bestFit="1" customWidth="1"/>
    <col min="15" max="15" width="11.140625" bestFit="1" customWidth="1"/>
    <col min="17" max="17" width="23.5703125" bestFit="1" customWidth="1"/>
    <col min="18" max="18" width="3.5703125" customWidth="1"/>
    <col min="19" max="19" width="12" bestFit="1" customWidth="1"/>
    <col min="20" max="20" width="10.140625" customWidth="1"/>
  </cols>
  <sheetData>
    <row r="2" spans="1:16">
      <c r="A2" s="286" t="s">
        <v>654</v>
      </c>
      <c r="B2" t="s">
        <v>639</v>
      </c>
    </row>
    <row r="3" spans="1:16" s="352" customFormat="1"/>
    <row r="4" spans="1:16" s="352" customFormat="1" ht="30.75" thickBot="1">
      <c r="C4" s="1" t="s">
        <v>640</v>
      </c>
      <c r="D4" s="353" t="s">
        <v>651</v>
      </c>
      <c r="E4" s="1" t="s">
        <v>59</v>
      </c>
      <c r="F4" s="1" t="s">
        <v>641</v>
      </c>
      <c r="G4" s="1" t="s">
        <v>648</v>
      </c>
    </row>
    <row r="5" spans="1:16" ht="16.5" thickBot="1">
      <c r="B5" s="286"/>
      <c r="C5" s="1016">
        <v>15</v>
      </c>
      <c r="D5" s="1016">
        <v>37.5</v>
      </c>
      <c r="E5" s="1017">
        <v>180</v>
      </c>
      <c r="F5" s="1027">
        <f>C5*D5*E5</f>
        <v>101250</v>
      </c>
      <c r="G5">
        <f>C5*D5</f>
        <v>562.5</v>
      </c>
    </row>
    <row r="7" spans="1:16">
      <c r="D7" s="1012"/>
      <c r="E7" s="1011"/>
    </row>
    <row r="8" spans="1:16" ht="15.75" thickBot="1">
      <c r="D8" s="1012"/>
      <c r="E8" s="1011"/>
      <c r="J8" s="1019"/>
      <c r="K8" s="1019"/>
      <c r="L8" s="1019"/>
      <c r="M8" s="1019"/>
      <c r="N8" s="1019"/>
      <c r="O8" s="1019"/>
    </row>
    <row r="9" spans="1:16" ht="15.75" thickBot="1">
      <c r="C9" s="1015" t="s">
        <v>649</v>
      </c>
      <c r="D9" s="352"/>
      <c r="F9" s="352"/>
      <c r="J9" s="1019"/>
      <c r="K9" s="1020" t="s">
        <v>650</v>
      </c>
      <c r="L9" s="1019"/>
      <c r="M9" s="1019"/>
      <c r="N9" s="1019"/>
      <c r="O9" s="1019"/>
      <c r="P9" s="352"/>
    </row>
    <row r="10" spans="1:16" ht="15.75" thickBot="1">
      <c r="A10" s="352" t="s">
        <v>642</v>
      </c>
      <c r="C10" s="1028"/>
      <c r="D10" s="1029"/>
      <c r="E10" s="1030" t="s">
        <v>643</v>
      </c>
      <c r="F10" s="1031" t="s">
        <v>644</v>
      </c>
      <c r="J10" s="1019"/>
      <c r="K10" s="1019"/>
      <c r="L10" s="1019"/>
      <c r="M10" s="1021" t="s">
        <v>643</v>
      </c>
      <c r="N10" s="1021" t="s">
        <v>644</v>
      </c>
      <c r="O10" s="1019"/>
    </row>
    <row r="11" spans="1:16" ht="15.75" thickBot="1">
      <c r="A11" s="1018">
        <f>M11/$M$15</f>
        <v>0.1</v>
      </c>
      <c r="C11" s="1032" t="s">
        <v>652</v>
      </c>
      <c r="D11" s="1033"/>
      <c r="E11" s="1034">
        <f>$G$5*A11</f>
        <v>56.25</v>
      </c>
      <c r="F11" s="1035">
        <f>$E11*$E$5</f>
        <v>10125</v>
      </c>
      <c r="J11" s="1019"/>
      <c r="K11" s="1019" t="e">
        <f>#REF!</f>
        <v>#REF!</v>
      </c>
      <c r="L11" s="1019"/>
      <c r="M11" s="1022">
        <v>0.5</v>
      </c>
      <c r="N11" s="1023">
        <f>ROUND(M11*7.5*Rate_BA,0)</f>
        <v>678</v>
      </c>
      <c r="O11" s="1019"/>
    </row>
    <row r="12" spans="1:16" ht="15.75" thickBot="1">
      <c r="A12" s="1018">
        <f>M12/$M$15</f>
        <v>0.55000000000000004</v>
      </c>
      <c r="C12" s="1032" t="s">
        <v>653</v>
      </c>
      <c r="D12" s="1033"/>
      <c r="E12" s="1034">
        <f>$G$5*A12</f>
        <v>309.375</v>
      </c>
      <c r="F12" s="1035">
        <f>$E12*$E$5</f>
        <v>55687.5</v>
      </c>
      <c r="J12" s="1019"/>
      <c r="K12" s="1019" t="e">
        <f>#REF!</f>
        <v>#REF!</v>
      </c>
      <c r="L12" s="1019"/>
      <c r="M12" s="1022">
        <v>2.75</v>
      </c>
      <c r="N12" s="1023">
        <f>ROUND(M12*7.5*Rate_BA,0)</f>
        <v>3731</v>
      </c>
      <c r="O12" s="1019"/>
    </row>
    <row r="13" spans="1:16" ht="15.75" thickBot="1">
      <c r="A13" s="1018">
        <f>M13/$M$15</f>
        <v>0.2</v>
      </c>
      <c r="C13" s="1032" t="s">
        <v>645</v>
      </c>
      <c r="D13" s="1033"/>
      <c r="E13" s="1034">
        <f>$G$5*A13</f>
        <v>112.5</v>
      </c>
      <c r="F13" s="1035">
        <f>$E13*$E$5</f>
        <v>20250</v>
      </c>
      <c r="J13" s="1019"/>
      <c r="K13" s="1019" t="e">
        <f>#REF!</f>
        <v>#REF!</v>
      </c>
      <c r="L13" s="1019"/>
      <c r="M13" s="1022">
        <v>1</v>
      </c>
      <c r="N13" s="1023">
        <f>ROUND(M13*7.5*Rate_BA,0)</f>
        <v>1357</v>
      </c>
      <c r="O13" s="1019"/>
    </row>
    <row r="14" spans="1:16" ht="15.75" thickBot="1">
      <c r="A14" s="1018">
        <f>M14/$M$15</f>
        <v>0.15</v>
      </c>
      <c r="C14" s="1032" t="s">
        <v>646</v>
      </c>
      <c r="D14" s="1033"/>
      <c r="E14" s="1034">
        <f>$G$5*A14</f>
        <v>84.375</v>
      </c>
      <c r="F14" s="1035">
        <f>$E14*$E$5</f>
        <v>15187.5</v>
      </c>
      <c r="J14" s="1019"/>
      <c r="K14" s="1019" t="e">
        <f>#REF!</f>
        <v>#REF!</v>
      </c>
      <c r="L14" s="1019"/>
      <c r="M14" s="1022">
        <v>0.75</v>
      </c>
      <c r="N14" s="1023">
        <f>ROUND(M14*7.5*Rate_BA,0)</f>
        <v>1018</v>
      </c>
      <c r="O14" s="1019"/>
    </row>
    <row r="15" spans="1:16" ht="15.75" thickBot="1">
      <c r="A15" s="1012"/>
      <c r="C15" s="1036" t="s">
        <v>647</v>
      </c>
      <c r="D15" s="1037"/>
      <c r="E15" s="1038">
        <f>SUM(E11:E14)</f>
        <v>562.5</v>
      </c>
      <c r="F15" s="1039">
        <f>SUM(F11:F14)</f>
        <v>101250</v>
      </c>
      <c r="J15" s="1019"/>
      <c r="K15" s="1024" t="s">
        <v>647</v>
      </c>
      <c r="L15" s="1019"/>
      <c r="M15" s="1025">
        <f>SUM(M11:M14)</f>
        <v>5</v>
      </c>
      <c r="N15" s="1026">
        <f>SUM(N11:N14)</f>
        <v>6784</v>
      </c>
      <c r="O15" s="1019"/>
    </row>
    <row r="16" spans="1:16">
      <c r="J16" s="1019"/>
      <c r="K16" s="1019"/>
      <c r="L16" s="1019"/>
      <c r="M16" s="1019"/>
      <c r="N16" s="1019"/>
      <c r="O16" s="1019"/>
      <c r="P16" s="352"/>
    </row>
    <row r="17" spans="11:16">
      <c r="K17" s="352"/>
      <c r="L17" s="352"/>
      <c r="M17" s="352"/>
      <c r="N17" s="352"/>
      <c r="O17" s="352"/>
      <c r="P17" s="352"/>
    </row>
    <row r="18" spans="11:16">
      <c r="K18" s="1013"/>
      <c r="L18" s="352"/>
      <c r="M18" s="352"/>
      <c r="N18" s="352"/>
      <c r="O18" s="352"/>
      <c r="P18" s="352"/>
    </row>
    <row r="19" spans="11:16">
      <c r="K19" s="1013"/>
      <c r="L19" s="352"/>
      <c r="M19" s="352"/>
      <c r="N19" s="352"/>
      <c r="O19" s="352"/>
      <c r="P19" s="352"/>
    </row>
    <row r="20" spans="11:16">
      <c r="K20" s="1014"/>
      <c r="L20" s="352"/>
      <c r="M20" s="352"/>
      <c r="N20" s="352"/>
      <c r="O20" s="352"/>
      <c r="P20" s="352"/>
    </row>
  </sheetData>
  <pageMargins left="0.7" right="0.7" top="0.75" bottom="0.75" header="0.3" footer="0.3"/>
  <pageSetup paperSize="8"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T83"/>
  <sheetViews>
    <sheetView workbookViewId="0">
      <selection activeCell="E2" sqref="E2:T23"/>
    </sheetView>
  </sheetViews>
  <sheetFormatPr defaultColWidth="8.85546875" defaultRowHeight="15"/>
  <cols>
    <col min="1" max="1" width="10.140625" bestFit="1" customWidth="1"/>
    <col min="2" max="2" width="18.140625" bestFit="1" customWidth="1"/>
    <col min="3" max="3" width="4.28515625" bestFit="1" customWidth="1"/>
    <col min="4" max="4" width="12.28515625" customWidth="1"/>
    <col min="5" max="5" width="16" customWidth="1"/>
    <col min="6" max="6" width="14.42578125" customWidth="1"/>
    <col min="7" max="7" width="9.85546875" bestFit="1" customWidth="1"/>
    <col min="8" max="8" width="12.42578125" bestFit="1" customWidth="1"/>
    <col min="9" max="9" width="10.7109375" customWidth="1"/>
    <col min="10" max="10" width="10.7109375" bestFit="1" customWidth="1"/>
    <col min="11" max="11" width="14" customWidth="1"/>
    <col min="13" max="13" width="10.42578125" bestFit="1" customWidth="1"/>
    <col min="14" max="14" width="1.42578125" customWidth="1"/>
    <col min="15" max="15" width="10.42578125" customWidth="1"/>
    <col min="16" max="16" width="2.28515625" bestFit="1" customWidth="1"/>
    <col min="18" max="18" width="14.7109375" bestFit="1" customWidth="1"/>
    <col min="19" max="19" width="1.28515625" customWidth="1"/>
    <col min="20" max="20" width="1.85546875" customWidth="1"/>
  </cols>
  <sheetData>
    <row r="1" spans="1:20" ht="15.75" thickBot="1"/>
    <row r="2" spans="1:20" ht="16.5" thickTop="1" thickBot="1">
      <c r="E2" s="523" t="s">
        <v>67</v>
      </c>
      <c r="F2" s="524"/>
      <c r="G2" s="524"/>
      <c r="H2" s="524"/>
      <c r="I2" s="524"/>
      <c r="J2" s="524"/>
      <c r="K2" s="524"/>
      <c r="L2" s="524"/>
      <c r="M2" s="524"/>
      <c r="N2" s="524"/>
      <c r="O2" s="524"/>
      <c r="P2" s="524"/>
      <c r="Q2" s="524"/>
      <c r="R2" s="608" t="s">
        <v>345</v>
      </c>
      <c r="S2" s="608"/>
      <c r="T2" s="629"/>
    </row>
    <row r="3" spans="1:20" ht="16.5" thickTop="1" thickBot="1">
      <c r="E3" s="534" t="s">
        <v>78</v>
      </c>
      <c r="F3" s="532"/>
      <c r="G3" s="532"/>
      <c r="H3" s="532"/>
      <c r="I3" s="532"/>
      <c r="J3" s="532"/>
      <c r="K3" s="532"/>
      <c r="L3" s="532"/>
      <c r="M3" s="532"/>
      <c r="N3" s="532"/>
      <c r="O3" s="532"/>
      <c r="P3" s="532"/>
      <c r="Q3" s="532"/>
      <c r="R3" s="535" t="s">
        <v>71</v>
      </c>
      <c r="S3" s="535"/>
      <c r="T3" s="533"/>
    </row>
    <row r="4" spans="1:20" ht="18.75" customHeight="1" thickBot="1">
      <c r="A4" s="392" t="s">
        <v>346</v>
      </c>
      <c r="B4" s="392"/>
      <c r="C4" s="392"/>
      <c r="E4" s="531" t="s">
        <v>168</v>
      </c>
      <c r="F4" s="532"/>
      <c r="G4" s="532"/>
      <c r="H4" s="532"/>
      <c r="I4" s="532"/>
      <c r="J4" s="532"/>
      <c r="K4" s="532"/>
      <c r="L4" s="532"/>
      <c r="M4" s="532"/>
      <c r="N4" s="532"/>
      <c r="O4" s="532"/>
      <c r="P4" s="532"/>
      <c r="Q4" s="532"/>
      <c r="R4" s="537">
        <v>43237</v>
      </c>
      <c r="S4" s="538"/>
      <c r="T4" s="533"/>
    </row>
    <row r="5" spans="1:20" ht="3.95" customHeight="1">
      <c r="A5" s="392"/>
      <c r="B5" s="392"/>
      <c r="C5" s="392"/>
      <c r="E5" s="531"/>
      <c r="F5" s="532"/>
      <c r="G5" s="532"/>
      <c r="H5" s="532"/>
      <c r="I5" s="532"/>
      <c r="J5" s="532"/>
      <c r="K5" s="532"/>
      <c r="L5" s="532"/>
      <c r="M5" s="532"/>
      <c r="N5" s="532"/>
      <c r="O5" s="532"/>
      <c r="P5" s="532"/>
      <c r="Q5" s="532"/>
      <c r="R5" s="538"/>
      <c r="S5" s="538"/>
      <c r="T5" s="533"/>
    </row>
    <row r="6" spans="1:20" ht="15.75" thickBot="1">
      <c r="A6" s="392"/>
      <c r="B6" s="392"/>
      <c r="C6" s="392"/>
      <c r="E6" s="531"/>
      <c r="F6" s="532"/>
      <c r="G6" s="532"/>
      <c r="H6" s="532"/>
      <c r="I6" s="532"/>
      <c r="J6" s="539"/>
      <c r="K6" s="540"/>
      <c r="L6" s="541" t="s">
        <v>45</v>
      </c>
      <c r="M6" s="540"/>
      <c r="N6" s="540"/>
      <c r="O6" s="541" t="s">
        <v>347</v>
      </c>
      <c r="P6" s="540"/>
      <c r="Q6" s="541" t="s">
        <v>58</v>
      </c>
      <c r="R6" s="540"/>
      <c r="S6" s="542"/>
      <c r="T6" s="533"/>
    </row>
    <row r="7" spans="1:20" ht="15.75" thickBot="1">
      <c r="A7" s="392"/>
      <c r="B7" s="392"/>
      <c r="C7" s="392"/>
      <c r="E7" s="536" t="s">
        <v>44</v>
      </c>
      <c r="F7" s="543" t="s">
        <v>164</v>
      </c>
      <c r="G7" s="543"/>
      <c r="H7" s="532"/>
      <c r="I7" s="532"/>
      <c r="J7" s="544" t="s">
        <v>44</v>
      </c>
      <c r="K7" s="532" t="s">
        <v>343</v>
      </c>
      <c r="L7" s="545" t="s">
        <v>56</v>
      </c>
      <c r="M7" s="546">
        <v>100000</v>
      </c>
      <c r="N7" s="532"/>
      <c r="O7" s="547">
        <v>1.35</v>
      </c>
      <c r="P7" s="532"/>
      <c r="Q7" s="545" t="s">
        <v>57</v>
      </c>
      <c r="R7" s="551">
        <f>M7/O7</f>
        <v>74074.074074074073</v>
      </c>
      <c r="S7" s="553"/>
      <c r="T7" s="533"/>
    </row>
    <row r="8" spans="1:20" ht="5.25" customHeight="1" thickBot="1">
      <c r="A8" s="392"/>
      <c r="B8" s="392"/>
      <c r="C8" s="392"/>
      <c r="E8" s="536"/>
      <c r="F8" s="532"/>
      <c r="G8" s="532"/>
      <c r="H8" s="532"/>
      <c r="I8" s="532"/>
      <c r="J8" s="550"/>
      <c r="K8" s="532"/>
      <c r="L8" s="545"/>
      <c r="M8" s="551"/>
      <c r="N8" s="532"/>
      <c r="O8" s="547"/>
      <c r="P8" s="532"/>
      <c r="Q8" s="545"/>
      <c r="R8" s="551"/>
      <c r="S8" s="553"/>
      <c r="T8" s="533"/>
    </row>
    <row r="9" spans="1:20" ht="15.75" thickBot="1">
      <c r="A9" s="392"/>
      <c r="B9" s="392"/>
      <c r="C9" s="392"/>
      <c r="E9" s="536" t="s">
        <v>62</v>
      </c>
      <c r="F9" s="532" t="s">
        <v>60</v>
      </c>
      <c r="G9" s="532"/>
      <c r="H9" s="532"/>
      <c r="I9" s="532"/>
      <c r="J9" s="544" t="s">
        <v>83</v>
      </c>
      <c r="K9" s="532" t="s">
        <v>343</v>
      </c>
      <c r="L9" s="545" t="s">
        <v>56</v>
      </c>
      <c r="M9" s="546">
        <v>100000</v>
      </c>
      <c r="N9" s="532"/>
      <c r="O9" s="547">
        <v>1.35</v>
      </c>
      <c r="P9" s="532"/>
      <c r="Q9" s="545" t="s">
        <v>57</v>
      </c>
      <c r="R9" s="551">
        <f>M9/O9</f>
        <v>74074.074074074073</v>
      </c>
      <c r="S9" s="553"/>
      <c r="T9" s="533"/>
    </row>
    <row r="10" spans="1:20">
      <c r="A10" s="392"/>
      <c r="B10" s="392"/>
      <c r="C10" s="392"/>
      <c r="E10" s="536" t="s">
        <v>306</v>
      </c>
      <c r="F10" s="532" t="s">
        <v>61</v>
      </c>
      <c r="G10" s="532"/>
      <c r="H10" s="532"/>
      <c r="I10" s="532"/>
      <c r="J10" s="554"/>
      <c r="K10" s="555"/>
      <c r="L10" s="555"/>
      <c r="M10" s="555"/>
      <c r="N10" s="555"/>
      <c r="O10" s="555"/>
      <c r="P10" s="555"/>
      <c r="Q10" s="556"/>
      <c r="R10" s="555"/>
      <c r="S10" s="557"/>
      <c r="T10" s="533"/>
    </row>
    <row r="11" spans="1:20" ht="3.75" customHeight="1" thickBot="1">
      <c r="A11" s="392"/>
      <c r="B11" s="392"/>
      <c r="C11" s="392"/>
      <c r="E11" s="536"/>
      <c r="F11" s="532"/>
      <c r="G11" s="532"/>
      <c r="H11" s="532"/>
      <c r="I11" s="532"/>
      <c r="J11" s="532"/>
      <c r="K11" s="532"/>
      <c r="L11" s="532"/>
      <c r="M11" s="532"/>
      <c r="N11" s="532"/>
      <c r="O11" s="532"/>
      <c r="P11" s="532"/>
      <c r="Q11" s="545"/>
      <c r="R11" s="532"/>
      <c r="S11" s="532"/>
      <c r="T11" s="533"/>
    </row>
    <row r="12" spans="1:20" ht="15.75" thickBot="1">
      <c r="A12" s="392"/>
      <c r="B12" s="392"/>
      <c r="C12" s="392"/>
      <c r="E12" s="536" t="s">
        <v>63</v>
      </c>
      <c r="F12" s="532" t="s">
        <v>64</v>
      </c>
      <c r="G12" s="532"/>
      <c r="H12" s="532"/>
      <c r="I12" s="532"/>
      <c r="J12" s="558" t="s">
        <v>90</v>
      </c>
      <c r="K12" s="559"/>
      <c r="L12" s="630"/>
      <c r="M12" s="532"/>
      <c r="N12" s="532"/>
      <c r="O12" s="547"/>
      <c r="P12" s="532"/>
      <c r="Q12" s="545" t="s">
        <v>57</v>
      </c>
      <c r="R12" s="561">
        <f>R9-R7</f>
        <v>0</v>
      </c>
      <c r="S12" s="551"/>
      <c r="T12" s="533"/>
    </row>
    <row r="13" spans="1:20">
      <c r="A13" s="392"/>
      <c r="B13" s="392"/>
      <c r="C13" s="392"/>
      <c r="E13" s="536" t="s">
        <v>65</v>
      </c>
      <c r="F13" s="612">
        <v>43237</v>
      </c>
      <c r="G13" s="532"/>
      <c r="H13" s="532"/>
      <c r="I13" s="532"/>
      <c r="J13" s="558" t="s">
        <v>89</v>
      </c>
      <c r="K13" s="559"/>
      <c r="L13" s="630"/>
      <c r="M13" s="532"/>
      <c r="N13" s="532"/>
      <c r="O13" s="532"/>
      <c r="P13" s="532"/>
      <c r="Q13" s="532"/>
      <c r="R13" s="532"/>
      <c r="S13" s="532"/>
      <c r="T13" s="533"/>
    </row>
    <row r="14" spans="1:20">
      <c r="A14" s="392"/>
      <c r="B14" s="392"/>
      <c r="C14" s="392"/>
      <c r="E14" s="536" t="s">
        <v>83</v>
      </c>
      <c r="F14" s="565" t="s">
        <v>122</v>
      </c>
      <c r="G14" s="532"/>
      <c r="H14" s="532"/>
      <c r="I14" s="532"/>
      <c r="J14" s="532"/>
      <c r="K14" s="532"/>
      <c r="L14" s="532"/>
      <c r="M14" s="532"/>
      <c r="N14" s="532"/>
      <c r="O14" s="532"/>
      <c r="P14" s="532"/>
      <c r="Q14" s="532"/>
      <c r="R14" s="532"/>
      <c r="S14" s="532"/>
      <c r="T14" s="533"/>
    </row>
    <row r="15" spans="1:20">
      <c r="A15" s="392"/>
      <c r="B15" s="392"/>
      <c r="C15" s="392"/>
      <c r="E15" s="536"/>
      <c r="F15" s="562"/>
      <c r="G15" s="532"/>
      <c r="H15" s="532"/>
      <c r="I15" s="532"/>
      <c r="J15" s="532"/>
      <c r="K15" s="532"/>
      <c r="L15" s="532"/>
      <c r="M15" s="532"/>
      <c r="N15" s="532"/>
      <c r="O15" s="532"/>
      <c r="P15" s="532"/>
      <c r="Q15" s="532"/>
      <c r="R15" s="532"/>
      <c r="S15" s="532"/>
      <c r="T15" s="533"/>
    </row>
    <row r="16" spans="1:20">
      <c r="A16" s="392"/>
      <c r="B16" s="392"/>
      <c r="C16" s="392"/>
      <c r="E16" s="536" t="s">
        <v>307</v>
      </c>
      <c r="F16" s="614">
        <v>43235</v>
      </c>
      <c r="G16" s="567">
        <v>0.50555555555555554</v>
      </c>
      <c r="H16" s="532"/>
      <c r="I16" s="532"/>
      <c r="J16" s="532"/>
      <c r="K16" s="532"/>
      <c r="L16" s="532"/>
      <c r="M16" s="532"/>
      <c r="N16" s="532"/>
      <c r="O16" s="532"/>
      <c r="P16" s="532"/>
      <c r="Q16" s="532"/>
      <c r="R16" s="532"/>
      <c r="S16" s="532"/>
      <c r="T16" s="533"/>
    </row>
    <row r="17" spans="1:20" s="275" customFormat="1">
      <c r="A17" s="392"/>
      <c r="B17" s="392"/>
      <c r="C17" s="392"/>
      <c r="E17" s="536" t="s">
        <v>308</v>
      </c>
      <c r="F17" s="532" t="s">
        <v>157</v>
      </c>
      <c r="G17" s="532"/>
      <c r="H17" s="532"/>
      <c r="I17" s="532"/>
      <c r="J17" s="532"/>
      <c r="K17" s="532"/>
      <c r="L17" s="532"/>
      <c r="M17" s="532"/>
      <c r="N17" s="532"/>
      <c r="O17" s="532"/>
      <c r="P17" s="532"/>
      <c r="Q17" s="532"/>
      <c r="R17" s="532"/>
      <c r="S17" s="532"/>
      <c r="T17" s="533"/>
    </row>
    <row r="18" spans="1:20" s="275" customFormat="1">
      <c r="A18" s="392"/>
      <c r="B18" s="392"/>
      <c r="C18" s="392"/>
      <c r="E18" s="536"/>
      <c r="F18" s="532"/>
      <c r="G18" s="532"/>
      <c r="H18" s="532"/>
      <c r="I18" s="532"/>
      <c r="J18" s="532"/>
      <c r="K18" s="532"/>
      <c r="L18" s="532"/>
      <c r="M18" s="532"/>
      <c r="N18" s="532"/>
      <c r="O18" s="532"/>
      <c r="P18" s="532"/>
      <c r="Q18" s="532"/>
      <c r="R18" s="532"/>
      <c r="S18" s="532"/>
      <c r="T18" s="533"/>
    </row>
    <row r="19" spans="1:20">
      <c r="A19" s="392"/>
      <c r="B19" s="392"/>
      <c r="C19" s="392"/>
      <c r="E19" s="615" t="s">
        <v>309</v>
      </c>
      <c r="F19" s="616" t="s">
        <v>70</v>
      </c>
      <c r="G19" s="532"/>
      <c r="H19" s="532"/>
      <c r="I19" s="532"/>
      <c r="J19" s="539" t="s">
        <v>72</v>
      </c>
      <c r="K19" s="540"/>
      <c r="L19" s="540"/>
      <c r="M19" s="540"/>
      <c r="N19" s="540"/>
      <c r="O19" s="540"/>
      <c r="P19" s="540"/>
      <c r="Q19" s="540"/>
      <c r="R19" s="542"/>
      <c r="S19" s="532"/>
      <c r="T19" s="533"/>
    </row>
    <row r="20" spans="1:20">
      <c r="A20" s="392"/>
      <c r="B20" s="392"/>
      <c r="C20" s="392"/>
      <c r="E20" s="617" t="s">
        <v>326</v>
      </c>
      <c r="F20" s="616" t="s">
        <v>70</v>
      </c>
      <c r="G20" s="532"/>
      <c r="H20" s="532"/>
      <c r="I20" s="532"/>
      <c r="J20" s="577" t="s">
        <v>324</v>
      </c>
      <c r="K20" s="578"/>
      <c r="L20" s="578"/>
      <c r="M20" s="578"/>
      <c r="N20" s="578"/>
      <c r="O20" s="578"/>
      <c r="P20" s="578"/>
      <c r="Q20" s="578"/>
      <c r="R20" s="579"/>
      <c r="S20" s="532"/>
      <c r="T20" s="533"/>
    </row>
    <row r="21" spans="1:20">
      <c r="A21" s="392"/>
      <c r="B21" s="392"/>
      <c r="C21" s="392"/>
      <c r="E21" s="617" t="s">
        <v>69</v>
      </c>
      <c r="F21" s="616" t="s">
        <v>70</v>
      </c>
      <c r="G21" s="532"/>
      <c r="H21" s="532"/>
      <c r="I21" s="532"/>
      <c r="J21" s="631"/>
      <c r="K21" s="545"/>
      <c r="L21" s="532"/>
      <c r="M21" s="532"/>
      <c r="N21" s="545"/>
      <c r="O21" s="545"/>
      <c r="P21" s="532"/>
      <c r="Q21" s="532"/>
      <c r="R21" s="569"/>
      <c r="S21" s="532"/>
      <c r="T21" s="533"/>
    </row>
    <row r="22" spans="1:20">
      <c r="A22" s="392"/>
      <c r="B22" s="392"/>
      <c r="C22" s="392"/>
      <c r="E22" s="531" t="s">
        <v>75</v>
      </c>
      <c r="F22" s="627" t="s">
        <v>76</v>
      </c>
      <c r="G22" s="627"/>
      <c r="H22" s="532"/>
      <c r="I22" s="532"/>
      <c r="J22" s="554"/>
      <c r="K22" s="555"/>
      <c r="L22" s="555"/>
      <c r="M22" s="555"/>
      <c r="N22" s="555"/>
      <c r="O22" s="555"/>
      <c r="P22" s="555"/>
      <c r="Q22" s="555"/>
      <c r="R22" s="557"/>
      <c r="S22" s="532"/>
      <c r="T22" s="533"/>
    </row>
    <row r="23" spans="1:20" ht="17.25" customHeight="1" thickBot="1">
      <c r="E23" s="583"/>
      <c r="F23" s="584"/>
      <c r="G23" s="584"/>
      <c r="H23" s="584"/>
      <c r="I23" s="584"/>
      <c r="J23" s="584"/>
      <c r="K23" s="584"/>
      <c r="L23" s="584"/>
      <c r="M23" s="584"/>
      <c r="N23" s="584"/>
      <c r="O23" s="584"/>
      <c r="P23" s="584"/>
      <c r="Q23" s="584"/>
      <c r="R23" s="584"/>
      <c r="S23" s="584"/>
      <c r="T23" s="585"/>
    </row>
    <row r="24" spans="1:20" ht="11.1" customHeight="1" thickTop="1" thickBot="1"/>
    <row r="25" spans="1:20" ht="15.75" thickTop="1">
      <c r="E25" s="210" t="s">
        <v>168</v>
      </c>
      <c r="F25" s="211">
        <v>43237</v>
      </c>
      <c r="G25" s="212" t="s">
        <v>111</v>
      </c>
      <c r="H25" s="213" t="s">
        <v>110</v>
      </c>
      <c r="I25" s="213">
        <f>M7</f>
        <v>100000</v>
      </c>
      <c r="J25" s="213"/>
      <c r="K25" s="213" t="s">
        <v>164</v>
      </c>
      <c r="L25" s="441" t="s">
        <v>135</v>
      </c>
      <c r="M25" s="442"/>
      <c r="N25" s="442"/>
      <c r="O25" s="443"/>
      <c r="P25" s="1" t="s">
        <v>177</v>
      </c>
      <c r="R25" s="82"/>
    </row>
    <row r="26" spans="1:20">
      <c r="E26" s="214" t="s">
        <v>168</v>
      </c>
      <c r="F26" s="215">
        <v>43237</v>
      </c>
      <c r="G26" s="92" t="s">
        <v>112</v>
      </c>
      <c r="H26" s="206" t="s">
        <v>56</v>
      </c>
      <c r="I26" s="206"/>
      <c r="J26" s="216">
        <v>-100000</v>
      </c>
      <c r="K26" s="206" t="s">
        <v>113</v>
      </c>
      <c r="L26" s="432" t="s">
        <v>136</v>
      </c>
      <c r="M26" s="433"/>
      <c r="N26" s="433"/>
      <c r="O26" s="434"/>
      <c r="P26" s="1" t="s">
        <v>178</v>
      </c>
    </row>
    <row r="27" spans="1:20">
      <c r="E27" s="214" t="s">
        <v>168</v>
      </c>
      <c r="F27" s="215">
        <v>43237</v>
      </c>
      <c r="G27" s="92" t="s">
        <v>112</v>
      </c>
      <c r="H27" s="206" t="s">
        <v>57</v>
      </c>
      <c r="I27" s="206"/>
      <c r="J27" s="206">
        <v>-74074.070000000007</v>
      </c>
      <c r="K27" s="206" t="s">
        <v>164</v>
      </c>
      <c r="L27" s="432" t="s">
        <v>135</v>
      </c>
      <c r="M27" s="433"/>
      <c r="N27" s="433"/>
      <c r="O27" s="434"/>
      <c r="P27" s="1" t="s">
        <v>179</v>
      </c>
    </row>
    <row r="28" spans="1:20" ht="15.75" thickBot="1">
      <c r="E28" s="214" t="s">
        <v>168</v>
      </c>
      <c r="F28" s="217">
        <v>43237</v>
      </c>
      <c r="G28" s="92" t="s">
        <v>111</v>
      </c>
      <c r="H28" s="206" t="s">
        <v>57</v>
      </c>
      <c r="I28" s="206">
        <v>74074.070000000007</v>
      </c>
      <c r="J28" s="206"/>
      <c r="K28" s="206" t="s">
        <v>113</v>
      </c>
      <c r="L28" s="432" t="s">
        <v>136</v>
      </c>
      <c r="M28" s="433"/>
      <c r="N28" s="433"/>
      <c r="O28" s="434"/>
      <c r="P28" s="1" t="s">
        <v>176</v>
      </c>
    </row>
    <row r="29" spans="1:20">
      <c r="E29" s="219" t="s">
        <v>168</v>
      </c>
      <c r="F29" s="187">
        <v>43237</v>
      </c>
      <c r="G29" s="220" t="s">
        <v>111</v>
      </c>
      <c r="H29" s="221" t="s">
        <v>110</v>
      </c>
      <c r="I29" s="221">
        <v>100000</v>
      </c>
      <c r="J29" s="221"/>
      <c r="K29" s="221" t="s">
        <v>113</v>
      </c>
      <c r="L29" s="435" t="s">
        <v>136</v>
      </c>
      <c r="M29" s="436"/>
      <c r="N29" s="436"/>
      <c r="O29" s="437"/>
      <c r="P29" s="1" t="s">
        <v>180</v>
      </c>
    </row>
    <row r="30" spans="1:20">
      <c r="E30" s="162" t="s">
        <v>168</v>
      </c>
      <c r="F30" s="187">
        <v>43237</v>
      </c>
      <c r="G30" s="165" t="s">
        <v>112</v>
      </c>
      <c r="H30" s="189" t="s">
        <v>57</v>
      </c>
      <c r="I30" s="189"/>
      <c r="J30" s="222">
        <v>-74074.070000000007</v>
      </c>
      <c r="K30" s="189" t="s">
        <v>113</v>
      </c>
      <c r="L30" s="410" t="s">
        <v>136</v>
      </c>
      <c r="M30" s="411"/>
      <c r="N30" s="411"/>
      <c r="O30" s="412"/>
      <c r="P30" s="1" t="s">
        <v>181</v>
      </c>
    </row>
    <row r="31" spans="1:20">
      <c r="E31" s="214" t="s">
        <v>168</v>
      </c>
      <c r="F31" s="215">
        <v>43237</v>
      </c>
      <c r="G31" s="92" t="s">
        <v>112</v>
      </c>
      <c r="H31" s="206" t="s">
        <v>110</v>
      </c>
      <c r="I31" s="206"/>
      <c r="J31" s="206">
        <v>-100000</v>
      </c>
      <c r="K31" s="231" t="s">
        <v>165</v>
      </c>
      <c r="L31" s="432" t="s">
        <v>167</v>
      </c>
      <c r="M31" s="433"/>
      <c r="N31" s="433"/>
      <c r="O31" s="434"/>
      <c r="P31" s="1" t="s">
        <v>182</v>
      </c>
    </row>
    <row r="32" spans="1:20" ht="15.75" thickBot="1">
      <c r="E32" s="224" t="s">
        <v>168</v>
      </c>
      <c r="F32" s="232">
        <v>43237</v>
      </c>
      <c r="G32" s="57" t="s">
        <v>111</v>
      </c>
      <c r="H32" s="233" t="s">
        <v>57</v>
      </c>
      <c r="I32" s="233">
        <v>74074.070000000007</v>
      </c>
      <c r="J32" s="234"/>
      <c r="K32" s="235" t="s">
        <v>165</v>
      </c>
      <c r="L32" s="438" t="s">
        <v>167</v>
      </c>
      <c r="M32" s="439"/>
      <c r="N32" s="439"/>
      <c r="O32" s="440"/>
      <c r="P32" s="1" t="s">
        <v>183</v>
      </c>
    </row>
    <row r="33" spans="1:13" ht="12.95" customHeight="1" thickTop="1" thickBot="1"/>
    <row r="34" spans="1:13" ht="8.1" hidden="1" customHeight="1"/>
    <row r="35" spans="1:13" ht="20.25" thickTop="1" thickBot="1">
      <c r="A35" s="129" t="s">
        <v>166</v>
      </c>
      <c r="B35" s="128"/>
      <c r="C35" s="128"/>
      <c r="D35" s="128"/>
      <c r="E35" s="130" t="s">
        <v>143</v>
      </c>
      <c r="F35" s="131">
        <v>43237</v>
      </c>
      <c r="G35" s="128"/>
      <c r="H35" s="130" t="s">
        <v>144</v>
      </c>
      <c r="I35" s="64" t="s">
        <v>56</v>
      </c>
    </row>
    <row r="36" spans="1:13" ht="15.75" thickTop="1">
      <c r="A36" s="43" t="s">
        <v>65</v>
      </c>
      <c r="B36" s="59" t="s">
        <v>118</v>
      </c>
      <c r="C36" s="70" t="s">
        <v>121</v>
      </c>
      <c r="D36" s="44" t="s">
        <v>114</v>
      </c>
      <c r="E36" s="70" t="s">
        <v>115</v>
      </c>
      <c r="F36" s="44" t="s">
        <v>116</v>
      </c>
      <c r="G36" s="67" t="s">
        <v>117</v>
      </c>
      <c r="H36" s="20"/>
      <c r="I36" s="21"/>
      <c r="K36" s="408"/>
      <c r="L36" s="408"/>
      <c r="M36" s="408"/>
    </row>
    <row r="37" spans="1:13">
      <c r="A37" s="127">
        <v>43237</v>
      </c>
      <c r="B37" s="98" t="str">
        <f>E4</f>
        <v>TR18051500008</v>
      </c>
      <c r="C37" s="65" t="str">
        <f>L7</f>
        <v>USD</v>
      </c>
      <c r="D37" s="93">
        <v>100000</v>
      </c>
      <c r="E37" s="65"/>
      <c r="F37" s="93">
        <f>D37</f>
        <v>100000</v>
      </c>
      <c r="G37" s="377" t="s">
        <v>131</v>
      </c>
      <c r="H37" s="378"/>
      <c r="I37" s="379"/>
      <c r="J37" t="s">
        <v>177</v>
      </c>
    </row>
    <row r="38" spans="1:13">
      <c r="A38" s="127"/>
      <c r="B38" s="98"/>
      <c r="C38" s="65"/>
      <c r="D38" s="98"/>
      <c r="E38" s="73"/>
      <c r="F38" s="71"/>
      <c r="G38" s="377"/>
      <c r="H38" s="378"/>
      <c r="I38" s="379"/>
    </row>
    <row r="39" spans="1:13">
      <c r="A39" s="127"/>
      <c r="B39" s="98"/>
      <c r="C39" s="65"/>
      <c r="D39" s="98"/>
      <c r="E39" s="65"/>
      <c r="F39" s="98"/>
      <c r="G39" s="97"/>
      <c r="H39" s="98"/>
      <c r="I39" s="99"/>
      <c r="K39" s="98"/>
    </row>
    <row r="40" spans="1:13">
      <c r="A40" s="127"/>
      <c r="B40" s="98"/>
      <c r="C40" s="65"/>
      <c r="D40" s="98"/>
      <c r="E40" s="65"/>
      <c r="F40" s="98"/>
      <c r="G40" s="97"/>
      <c r="H40" s="98"/>
      <c r="I40" s="99"/>
      <c r="K40" s="408" t="s">
        <v>193</v>
      </c>
      <c r="L40" s="408"/>
    </row>
    <row r="41" spans="1:13" ht="15.75" thickBot="1">
      <c r="A41" s="25"/>
      <c r="B41" s="26"/>
      <c r="C41" s="66"/>
      <c r="D41" s="26"/>
      <c r="E41" s="66"/>
      <c r="F41" s="26"/>
      <c r="G41" s="69"/>
      <c r="H41" s="26"/>
      <c r="I41" s="27"/>
      <c r="K41" s="408" t="s">
        <v>194</v>
      </c>
      <c r="L41" s="408"/>
      <c r="M41" s="408"/>
    </row>
    <row r="42" spans="1:13" ht="16.5" thickTop="1" thickBot="1">
      <c r="B42" s="98"/>
      <c r="C42" s="98"/>
      <c r="D42" s="98"/>
      <c r="E42" s="98"/>
      <c r="F42" s="98"/>
      <c r="G42" s="98"/>
      <c r="H42" s="98"/>
      <c r="I42" s="98"/>
      <c r="K42" t="s">
        <v>195</v>
      </c>
    </row>
    <row r="43" spans="1:13" ht="20.25" thickTop="1" thickBot="1">
      <c r="A43" s="375" t="s">
        <v>166</v>
      </c>
      <c r="B43" s="376"/>
      <c r="C43" s="376"/>
      <c r="D43" s="376"/>
      <c r="E43" s="130" t="s">
        <v>143</v>
      </c>
      <c r="F43" s="131">
        <v>43237</v>
      </c>
      <c r="G43" s="128"/>
      <c r="H43" s="130" t="s">
        <v>144</v>
      </c>
      <c r="I43" s="64" t="s">
        <v>57</v>
      </c>
    </row>
    <row r="44" spans="1:13" ht="16.5" thickTop="1">
      <c r="A44" s="132" t="s">
        <v>65</v>
      </c>
      <c r="B44" s="59" t="s">
        <v>118</v>
      </c>
      <c r="C44" s="70" t="s">
        <v>121</v>
      </c>
      <c r="D44" s="44" t="s">
        <v>114</v>
      </c>
      <c r="E44" s="70" t="s">
        <v>115</v>
      </c>
      <c r="F44" s="44" t="s">
        <v>116</v>
      </c>
      <c r="G44" s="67" t="s">
        <v>117</v>
      </c>
      <c r="H44" s="20"/>
      <c r="I44" s="21"/>
      <c r="K44" s="91"/>
    </row>
    <row r="45" spans="1:13">
      <c r="A45" s="127">
        <v>43237</v>
      </c>
      <c r="B45" s="98" t="s">
        <v>168</v>
      </c>
      <c r="C45" s="65" t="s">
        <v>57</v>
      </c>
      <c r="D45" s="93">
        <v>0</v>
      </c>
      <c r="E45" s="73">
        <v>-74074.070000000007</v>
      </c>
      <c r="F45" s="93">
        <f>E45</f>
        <v>-74074.070000000007</v>
      </c>
      <c r="G45" s="377" t="s">
        <v>132</v>
      </c>
      <c r="H45" s="378"/>
      <c r="I45" s="379"/>
      <c r="J45" t="s">
        <v>179</v>
      </c>
    </row>
    <row r="46" spans="1:13">
      <c r="A46" s="127"/>
      <c r="B46" s="98"/>
      <c r="C46" s="65"/>
      <c r="D46" s="83"/>
      <c r="E46" s="84"/>
      <c r="F46" s="71"/>
      <c r="G46" s="372"/>
      <c r="H46" s="373"/>
      <c r="I46" s="99"/>
    </row>
    <row r="47" spans="1:13">
      <c r="A47" s="22"/>
      <c r="B47" s="98"/>
      <c r="C47" s="65"/>
      <c r="D47" s="83"/>
      <c r="E47" s="84"/>
      <c r="F47" s="98"/>
      <c r="G47" s="97"/>
      <c r="H47" s="98"/>
      <c r="I47" s="99"/>
    </row>
    <row r="48" spans="1:13">
      <c r="A48" s="22"/>
      <c r="B48" s="98"/>
      <c r="C48" s="65"/>
      <c r="D48" s="83"/>
      <c r="E48" s="84"/>
      <c r="F48" s="98"/>
      <c r="G48" s="97"/>
      <c r="H48" s="98"/>
      <c r="I48" s="99"/>
    </row>
    <row r="49" spans="1:10" ht="15.75" thickBot="1">
      <c r="A49" s="25"/>
      <c r="B49" s="26"/>
      <c r="C49" s="66"/>
      <c r="D49" s="26"/>
      <c r="E49" s="66"/>
      <c r="F49" s="26"/>
      <c r="G49" s="69"/>
      <c r="H49" s="26"/>
      <c r="I49" s="27"/>
    </row>
    <row r="50" spans="1:10" ht="15.75" thickTop="1">
      <c r="A50" s="98"/>
      <c r="B50" s="98"/>
      <c r="C50" s="98"/>
      <c r="D50" s="98"/>
      <c r="E50" s="98"/>
      <c r="F50" s="98"/>
      <c r="G50" s="98"/>
      <c r="H50" s="98"/>
      <c r="I50" s="20"/>
    </row>
    <row r="51" spans="1:10" ht="15.75" thickBot="1">
      <c r="A51" s="98"/>
      <c r="B51" s="26"/>
      <c r="C51" s="26"/>
      <c r="D51" s="26"/>
      <c r="E51" s="26"/>
      <c r="F51" s="26"/>
      <c r="G51" s="80"/>
      <c r="H51" s="26"/>
      <c r="I51" s="98"/>
    </row>
    <row r="52" spans="1:10" ht="20.25" thickTop="1" thickBot="1">
      <c r="A52" s="415" t="s">
        <v>146</v>
      </c>
      <c r="B52" s="416"/>
      <c r="C52" s="416"/>
      <c r="D52" s="416"/>
      <c r="E52" s="130" t="s">
        <v>143</v>
      </c>
      <c r="F52" s="131">
        <v>43237</v>
      </c>
      <c r="G52" s="128"/>
      <c r="H52" s="128" t="s">
        <v>120</v>
      </c>
      <c r="I52" s="64" t="s">
        <v>56</v>
      </c>
    </row>
    <row r="53" spans="1:10" ht="15.75" thickTop="1">
      <c r="A53" s="132" t="s">
        <v>65</v>
      </c>
      <c r="B53" s="59" t="s">
        <v>118</v>
      </c>
      <c r="C53" s="70" t="s">
        <v>121</v>
      </c>
      <c r="D53" s="44" t="s">
        <v>114</v>
      </c>
      <c r="E53" s="70" t="s">
        <v>115</v>
      </c>
      <c r="F53" s="44" t="s">
        <v>116</v>
      </c>
      <c r="G53" s="369" t="s">
        <v>117</v>
      </c>
      <c r="H53" s="370"/>
      <c r="I53" s="371"/>
    </row>
    <row r="54" spans="1:10">
      <c r="A54" s="204">
        <v>43237</v>
      </c>
      <c r="B54" s="92" t="s">
        <v>168</v>
      </c>
      <c r="C54" s="205" t="s">
        <v>56</v>
      </c>
      <c r="D54" s="92"/>
      <c r="E54" s="207">
        <v>-100000</v>
      </c>
      <c r="F54" s="208">
        <f>E54</f>
        <v>-100000</v>
      </c>
      <c r="G54" s="429" t="s">
        <v>141</v>
      </c>
      <c r="H54" s="430"/>
      <c r="I54" s="431"/>
      <c r="J54" t="s">
        <v>178</v>
      </c>
    </row>
    <row r="55" spans="1:10">
      <c r="A55" s="182">
        <v>43237</v>
      </c>
      <c r="B55" s="165" t="s">
        <v>168</v>
      </c>
      <c r="C55" s="163" t="s">
        <v>56</v>
      </c>
      <c r="D55" s="183">
        <v>100000</v>
      </c>
      <c r="E55" s="225"/>
      <c r="F55" s="167">
        <f>F54+D55</f>
        <v>0</v>
      </c>
      <c r="G55" s="399" t="s">
        <v>131</v>
      </c>
      <c r="H55" s="400"/>
      <c r="I55" s="401"/>
      <c r="J55" t="s">
        <v>180</v>
      </c>
    </row>
    <row r="56" spans="1:10">
      <c r="A56" s="182">
        <v>43237</v>
      </c>
      <c r="B56" s="165" t="s">
        <v>168</v>
      </c>
      <c r="C56" s="163" t="s">
        <v>56</v>
      </c>
      <c r="D56" s="183"/>
      <c r="E56" s="166">
        <v>-100000</v>
      </c>
      <c r="F56" s="167">
        <f>F55+E56</f>
        <v>-100000</v>
      </c>
      <c r="G56" s="399" t="s">
        <v>141</v>
      </c>
      <c r="H56" s="400"/>
      <c r="I56" s="401"/>
      <c r="J56" t="s">
        <v>182</v>
      </c>
    </row>
    <row r="57" spans="1:10" ht="15.75" thickBot="1">
      <c r="A57" s="133"/>
      <c r="B57" s="26"/>
      <c r="C57" s="66"/>
      <c r="D57" s="80"/>
      <c r="E57" s="66"/>
      <c r="F57" s="26"/>
      <c r="G57" s="69"/>
      <c r="H57" s="26"/>
      <c r="I57" s="27"/>
    </row>
    <row r="58" spans="1:10" ht="16.5" thickTop="1" thickBot="1"/>
    <row r="59" spans="1:10" ht="20.25" thickTop="1" thickBot="1">
      <c r="A59" s="375" t="s">
        <v>146</v>
      </c>
      <c r="B59" s="376"/>
      <c r="C59" s="376"/>
      <c r="D59" s="376"/>
      <c r="E59" s="130" t="s">
        <v>143</v>
      </c>
      <c r="F59" s="131">
        <v>43237</v>
      </c>
      <c r="G59" s="128"/>
      <c r="H59" s="128" t="s">
        <v>120</v>
      </c>
      <c r="I59" s="64" t="s">
        <v>57</v>
      </c>
    </row>
    <row r="60" spans="1:10" ht="15.75" thickTop="1">
      <c r="A60" s="132" t="s">
        <v>65</v>
      </c>
      <c r="B60" s="59" t="s">
        <v>118</v>
      </c>
      <c r="C60" s="70" t="s">
        <v>121</v>
      </c>
      <c r="D60" s="44" t="s">
        <v>114</v>
      </c>
      <c r="E60" s="70" t="s">
        <v>115</v>
      </c>
      <c r="F60" s="44" t="s">
        <v>116</v>
      </c>
      <c r="G60" s="369" t="s">
        <v>117</v>
      </c>
      <c r="H60" s="370"/>
      <c r="I60" s="371"/>
    </row>
    <row r="61" spans="1:10">
      <c r="A61" s="204">
        <v>43237</v>
      </c>
      <c r="B61" s="92" t="s">
        <v>168</v>
      </c>
      <c r="C61" s="205" t="s">
        <v>57</v>
      </c>
      <c r="D61" s="209">
        <v>74074.070000000007</v>
      </c>
      <c r="E61" s="207"/>
      <c r="F61" s="209">
        <f>D61</f>
        <v>74074.070000000007</v>
      </c>
      <c r="G61" s="429" t="s">
        <v>139</v>
      </c>
      <c r="H61" s="430"/>
      <c r="I61" s="431"/>
      <c r="J61" t="s">
        <v>176</v>
      </c>
    </row>
    <row r="62" spans="1:10">
      <c r="A62" s="182">
        <v>43237</v>
      </c>
      <c r="B62" s="165" t="s">
        <v>168</v>
      </c>
      <c r="C62" s="163" t="s">
        <v>57</v>
      </c>
      <c r="D62" s="183"/>
      <c r="E62" s="166">
        <v>-74074.070000000007</v>
      </c>
      <c r="F62" s="222">
        <f>F61+E62</f>
        <v>0</v>
      </c>
      <c r="G62" s="399" t="s">
        <v>132</v>
      </c>
      <c r="H62" s="400"/>
      <c r="I62" s="401"/>
      <c r="J62" t="s">
        <v>181</v>
      </c>
    </row>
    <row r="63" spans="1:10">
      <c r="A63" s="182">
        <v>43237</v>
      </c>
      <c r="B63" s="226" t="s">
        <v>168</v>
      </c>
      <c r="C63" s="163" t="s">
        <v>57</v>
      </c>
      <c r="D63" s="183">
        <v>74074.070000000007</v>
      </c>
      <c r="E63" s="166"/>
      <c r="F63" s="189">
        <f>F62+D63</f>
        <v>74074.070000000007</v>
      </c>
      <c r="G63" s="399" t="s">
        <v>139</v>
      </c>
      <c r="H63" s="400"/>
      <c r="I63" s="401"/>
      <c r="J63" t="s">
        <v>183</v>
      </c>
    </row>
    <row r="64" spans="1:10" ht="15.75" thickBot="1">
      <c r="A64" s="25"/>
      <c r="B64" s="26"/>
      <c r="C64" s="66"/>
      <c r="D64" s="26"/>
      <c r="E64" s="66"/>
      <c r="F64" s="26"/>
      <c r="G64" s="69"/>
      <c r="H64" s="26"/>
      <c r="I64" s="27"/>
    </row>
    <row r="65" spans="1:10" ht="15.75" thickTop="1"/>
    <row r="66" spans="1:10" ht="15.75" thickBot="1"/>
    <row r="67" spans="1:10" ht="20.25" thickTop="1" thickBot="1">
      <c r="A67" s="413" t="s">
        <v>169</v>
      </c>
      <c r="B67" s="414"/>
      <c r="C67" s="414"/>
      <c r="D67" s="414"/>
      <c r="E67" s="130" t="s">
        <v>143</v>
      </c>
      <c r="F67" s="131">
        <v>43237</v>
      </c>
      <c r="G67" s="128"/>
      <c r="H67" s="128" t="s">
        <v>120</v>
      </c>
      <c r="I67" s="64" t="s">
        <v>56</v>
      </c>
    </row>
    <row r="68" spans="1:10" ht="15.75" thickTop="1">
      <c r="A68" s="132" t="s">
        <v>65</v>
      </c>
      <c r="B68" s="59" t="s">
        <v>118</v>
      </c>
      <c r="C68" s="70" t="s">
        <v>121</v>
      </c>
      <c r="D68" s="44" t="s">
        <v>114</v>
      </c>
      <c r="E68" s="70" t="s">
        <v>115</v>
      </c>
      <c r="F68" s="44" t="s">
        <v>116</v>
      </c>
      <c r="G68" s="369" t="s">
        <v>117</v>
      </c>
      <c r="H68" s="370"/>
      <c r="I68" s="371"/>
    </row>
    <row r="69" spans="1:10">
      <c r="A69" s="127">
        <v>43237</v>
      </c>
      <c r="B69" s="98" t="s">
        <v>168</v>
      </c>
      <c r="C69" s="65" t="s">
        <v>56</v>
      </c>
      <c r="D69" s="81"/>
      <c r="E69" s="73">
        <v>-100000</v>
      </c>
      <c r="F69" s="93">
        <f>E69</f>
        <v>-100000</v>
      </c>
      <c r="G69" s="372" t="s">
        <v>130</v>
      </c>
      <c r="H69" s="373"/>
      <c r="I69" s="374"/>
      <c r="J69" t="s">
        <v>182</v>
      </c>
    </row>
    <row r="70" spans="1:10">
      <c r="A70" s="22"/>
      <c r="B70" s="98"/>
      <c r="C70" s="65"/>
      <c r="D70" s="81"/>
      <c r="E70" s="73"/>
      <c r="F70" s="81"/>
      <c r="G70" s="372"/>
      <c r="H70" s="373"/>
      <c r="I70" s="374"/>
    </row>
    <row r="71" spans="1:10">
      <c r="A71" s="22"/>
      <c r="B71" s="98"/>
      <c r="C71" s="65"/>
      <c r="D71" s="81"/>
      <c r="E71" s="73"/>
      <c r="F71" s="98"/>
      <c r="G71" s="97"/>
      <c r="H71" s="98"/>
      <c r="I71" s="99"/>
    </row>
    <row r="72" spans="1:10">
      <c r="A72" s="22"/>
      <c r="B72" s="98"/>
      <c r="C72" s="65"/>
      <c r="D72" s="98"/>
      <c r="E72" s="72"/>
      <c r="F72" s="98"/>
      <c r="G72" s="97"/>
      <c r="H72" s="98"/>
      <c r="I72" s="99"/>
    </row>
    <row r="73" spans="1:10" ht="15.75" thickBot="1">
      <c r="A73" s="25"/>
      <c r="B73" s="26"/>
      <c r="C73" s="66"/>
      <c r="D73" s="26"/>
      <c r="E73" s="66"/>
      <c r="F73" s="26"/>
      <c r="G73" s="69"/>
      <c r="H73" s="26"/>
      <c r="I73" s="27"/>
    </row>
    <row r="74" spans="1:10" ht="15.75" thickTop="1">
      <c r="B74" s="98"/>
      <c r="C74" s="98"/>
      <c r="D74" s="98"/>
      <c r="E74" s="98"/>
      <c r="F74" s="98"/>
      <c r="G74" s="98"/>
      <c r="H74" s="98"/>
      <c r="I74" s="98"/>
    </row>
    <row r="75" spans="1:10" ht="15.75" thickBot="1"/>
    <row r="76" spans="1:10" ht="20.25" thickTop="1" thickBot="1">
      <c r="A76" s="375" t="s">
        <v>170</v>
      </c>
      <c r="B76" s="376"/>
      <c r="C76" s="376"/>
      <c r="D76" s="376"/>
      <c r="E76" s="130" t="s">
        <v>143</v>
      </c>
      <c r="F76" s="131">
        <v>43237</v>
      </c>
      <c r="G76" s="128"/>
      <c r="H76" s="128" t="s">
        <v>120</v>
      </c>
      <c r="I76" s="64" t="s">
        <v>57</v>
      </c>
    </row>
    <row r="77" spans="1:10" ht="15.75" thickTop="1">
      <c r="A77" s="132" t="s">
        <v>65</v>
      </c>
      <c r="B77" s="136" t="s">
        <v>118</v>
      </c>
      <c r="C77" s="70" t="s">
        <v>121</v>
      </c>
      <c r="D77" s="44" t="s">
        <v>114</v>
      </c>
      <c r="E77" s="70" t="s">
        <v>115</v>
      </c>
      <c r="F77" s="44" t="s">
        <v>116</v>
      </c>
      <c r="G77" s="369" t="s">
        <v>117</v>
      </c>
      <c r="H77" s="370"/>
      <c r="I77" s="371"/>
    </row>
    <row r="78" spans="1:10">
      <c r="A78" s="127">
        <v>43237</v>
      </c>
      <c r="B78" s="46" t="s">
        <v>168</v>
      </c>
      <c r="C78" s="65" t="s">
        <v>57</v>
      </c>
      <c r="D78" s="81">
        <v>74074.070000000007</v>
      </c>
      <c r="E78" s="73"/>
      <c r="F78" s="93">
        <f>D78</f>
        <v>74074.070000000007</v>
      </c>
      <c r="G78" s="372" t="s">
        <v>139</v>
      </c>
      <c r="H78" s="373"/>
      <c r="I78" s="374"/>
      <c r="J78" t="s">
        <v>183</v>
      </c>
    </row>
    <row r="79" spans="1:10">
      <c r="A79" s="22"/>
      <c r="B79" s="46"/>
      <c r="C79" s="65"/>
      <c r="D79" s="81"/>
      <c r="E79" s="73"/>
      <c r="F79" s="81"/>
      <c r="G79" s="372"/>
      <c r="H79" s="373"/>
      <c r="I79" s="374"/>
    </row>
    <row r="80" spans="1:10">
      <c r="A80" s="22"/>
      <c r="B80" s="46"/>
      <c r="C80" s="65"/>
      <c r="D80" s="81"/>
      <c r="E80" s="73"/>
      <c r="F80" s="98"/>
      <c r="G80" s="97"/>
      <c r="H80" s="98"/>
      <c r="I80" s="99"/>
    </row>
    <row r="81" spans="1:9">
      <c r="A81" s="22"/>
      <c r="B81" s="46"/>
      <c r="C81" s="65"/>
      <c r="D81" s="98"/>
      <c r="E81" s="72"/>
      <c r="F81" s="98"/>
      <c r="G81" s="97"/>
      <c r="H81" s="98"/>
      <c r="I81" s="99"/>
    </row>
    <row r="82" spans="1:9" ht="15.75" thickBot="1">
      <c r="A82" s="25"/>
      <c r="B82" s="137"/>
      <c r="C82" s="66"/>
      <c r="D82" s="26"/>
      <c r="E82" s="66"/>
      <c r="F82" s="26"/>
      <c r="G82" s="69"/>
      <c r="H82" s="26"/>
      <c r="I82" s="27"/>
    </row>
    <row r="83" spans="1:9" ht="15.75" thickTop="1">
      <c r="B83" s="98"/>
      <c r="C83" s="98"/>
      <c r="D83" s="98"/>
      <c r="E83" s="98"/>
      <c r="F83" s="98"/>
      <c r="G83" s="98"/>
      <c r="H83" s="98"/>
      <c r="I83" s="98"/>
    </row>
  </sheetData>
  <mergeCells count="41">
    <mergeCell ref="L25:O25"/>
    <mergeCell ref="F7:G7"/>
    <mergeCell ref="J12:L12"/>
    <mergeCell ref="J13:L13"/>
    <mergeCell ref="F22:G22"/>
    <mergeCell ref="J20:R20"/>
    <mergeCell ref="G38:I38"/>
    <mergeCell ref="A43:D43"/>
    <mergeCell ref="L26:O26"/>
    <mergeCell ref="L27:O27"/>
    <mergeCell ref="L28:O28"/>
    <mergeCell ref="L29:O29"/>
    <mergeCell ref="L30:O30"/>
    <mergeCell ref="L31:O31"/>
    <mergeCell ref="K36:M36"/>
    <mergeCell ref="K40:L40"/>
    <mergeCell ref="K41:M41"/>
    <mergeCell ref="L32:O32"/>
    <mergeCell ref="G37:I37"/>
    <mergeCell ref="G53:I53"/>
    <mergeCell ref="G54:I54"/>
    <mergeCell ref="G55:I55"/>
    <mergeCell ref="A59:D59"/>
    <mergeCell ref="G45:I45"/>
    <mergeCell ref="G46:H46"/>
    <mergeCell ref="R2:T2"/>
    <mergeCell ref="A4:C22"/>
    <mergeCell ref="G79:I79"/>
    <mergeCell ref="G60:I60"/>
    <mergeCell ref="G61:I61"/>
    <mergeCell ref="G62:I62"/>
    <mergeCell ref="A67:D67"/>
    <mergeCell ref="G68:I68"/>
    <mergeCell ref="G69:I69"/>
    <mergeCell ref="G70:I70"/>
    <mergeCell ref="A76:D76"/>
    <mergeCell ref="G77:I77"/>
    <mergeCell ref="G78:I78"/>
    <mergeCell ref="G56:I56"/>
    <mergeCell ref="G63:I63"/>
    <mergeCell ref="A52:D52"/>
  </mergeCells>
  <pageMargins left="0.70866141732283472" right="0.70866141732283472" top="0.74803149606299213" bottom="0.74803149606299213" header="0.31496062992125984" footer="0.31496062992125984"/>
  <pageSetup paperSize="8" scale="61" orientation="landscape"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T88"/>
  <sheetViews>
    <sheetView workbookViewId="0">
      <selection activeCell="E2" sqref="E2:T23"/>
    </sheetView>
  </sheetViews>
  <sheetFormatPr defaultColWidth="8.85546875" defaultRowHeight="15"/>
  <cols>
    <col min="1" max="1" width="10.140625" bestFit="1" customWidth="1"/>
    <col min="2" max="2" width="18.140625" bestFit="1" customWidth="1"/>
    <col min="3" max="3" width="4.28515625" bestFit="1" customWidth="1"/>
    <col min="4" max="4" width="12.28515625" customWidth="1"/>
    <col min="5" max="5" width="16" customWidth="1"/>
    <col min="6" max="6" width="18" bestFit="1" customWidth="1"/>
    <col min="7" max="7" width="9.85546875" bestFit="1" customWidth="1"/>
    <col min="8" max="8" width="12.42578125" bestFit="1" customWidth="1"/>
    <col min="9" max="9" width="10.7109375" customWidth="1"/>
    <col min="10" max="10" width="10.7109375" bestFit="1" customWidth="1"/>
    <col min="11" max="11" width="17.42578125" customWidth="1"/>
    <col min="13" max="13" width="10.42578125" bestFit="1" customWidth="1"/>
    <col min="14" max="14" width="1.42578125" customWidth="1"/>
    <col min="16" max="16" width="2.85546875" bestFit="1" customWidth="1"/>
    <col min="18" max="18" width="14.7109375" bestFit="1" customWidth="1"/>
    <col min="19" max="19" width="1.28515625" customWidth="1"/>
    <col min="20" max="20" width="1.85546875" customWidth="1"/>
  </cols>
  <sheetData>
    <row r="1" spans="1:20" ht="15.75" thickBot="1"/>
    <row r="2" spans="1:20" ht="16.5" thickTop="1" thickBot="1">
      <c r="E2" s="523" t="s">
        <v>67</v>
      </c>
      <c r="F2" s="524"/>
      <c r="G2" s="524"/>
      <c r="H2" s="524"/>
      <c r="I2" s="524"/>
      <c r="J2" s="524"/>
      <c r="K2" s="524"/>
      <c r="L2" s="524"/>
      <c r="M2" s="524"/>
      <c r="N2" s="524"/>
      <c r="O2" s="524"/>
      <c r="P2" s="524"/>
      <c r="Q2" s="524"/>
      <c r="R2" s="608" t="s">
        <v>345</v>
      </c>
      <c r="S2" s="608"/>
      <c r="T2" s="629"/>
    </row>
    <row r="3" spans="1:20" ht="16.5" thickTop="1" thickBot="1">
      <c r="A3" s="277"/>
      <c r="B3" s="277"/>
      <c r="E3" s="534" t="s">
        <v>78</v>
      </c>
      <c r="F3" s="532"/>
      <c r="G3" s="532"/>
      <c r="H3" s="532"/>
      <c r="I3" s="532"/>
      <c r="J3" s="532"/>
      <c r="K3" s="532"/>
      <c r="L3" s="532"/>
      <c r="M3" s="532"/>
      <c r="N3" s="532"/>
      <c r="O3" s="532"/>
      <c r="P3" s="532"/>
      <c r="Q3" s="532"/>
      <c r="R3" s="535" t="s">
        <v>71</v>
      </c>
      <c r="S3" s="535"/>
      <c r="T3" s="533"/>
    </row>
    <row r="4" spans="1:20" ht="18.75" customHeight="1" thickBot="1">
      <c r="A4" s="392" t="s">
        <v>346</v>
      </c>
      <c r="B4" s="392"/>
      <c r="C4" s="392"/>
      <c r="E4" s="531" t="s">
        <v>171</v>
      </c>
      <c r="F4" s="532"/>
      <c r="G4" s="532"/>
      <c r="H4" s="532"/>
      <c r="I4" s="532"/>
      <c r="J4" s="532"/>
      <c r="K4" s="532"/>
      <c r="L4" s="532"/>
      <c r="M4" s="532"/>
      <c r="N4" s="532"/>
      <c r="O4" s="532"/>
      <c r="P4" s="532"/>
      <c r="Q4" s="532"/>
      <c r="R4" s="537">
        <v>43238</v>
      </c>
      <c r="S4" s="538"/>
      <c r="T4" s="533"/>
    </row>
    <row r="5" spans="1:20" ht="3.95" customHeight="1">
      <c r="A5" s="392"/>
      <c r="B5" s="392"/>
      <c r="C5" s="392"/>
      <c r="E5" s="531"/>
      <c r="F5" s="532"/>
      <c r="G5" s="532"/>
      <c r="H5" s="532"/>
      <c r="I5" s="532"/>
      <c r="J5" s="532"/>
      <c r="K5" s="532"/>
      <c r="L5" s="532"/>
      <c r="M5" s="532"/>
      <c r="N5" s="532"/>
      <c r="O5" s="532"/>
      <c r="P5" s="532"/>
      <c r="Q5" s="532"/>
      <c r="R5" s="538"/>
      <c r="S5" s="538"/>
      <c r="T5" s="533"/>
    </row>
    <row r="6" spans="1:20" ht="15.75" thickBot="1">
      <c r="A6" s="392"/>
      <c r="B6" s="392"/>
      <c r="C6" s="392"/>
      <c r="E6" s="531"/>
      <c r="F6" s="532"/>
      <c r="G6" s="532"/>
      <c r="H6" s="532"/>
      <c r="I6" s="532"/>
      <c r="J6" s="539"/>
      <c r="K6" s="540"/>
      <c r="L6" s="541" t="s">
        <v>45</v>
      </c>
      <c r="M6" s="540"/>
      <c r="N6" s="540"/>
      <c r="O6" s="541" t="s">
        <v>347</v>
      </c>
      <c r="P6" s="540"/>
      <c r="Q6" s="541" t="s">
        <v>58</v>
      </c>
      <c r="R6" s="540"/>
      <c r="S6" s="542"/>
      <c r="T6" s="533"/>
    </row>
    <row r="7" spans="1:20" ht="16.5" thickTop="1" thickBot="1">
      <c r="A7" s="392"/>
      <c r="B7" s="392"/>
      <c r="C7" s="392"/>
      <c r="E7" s="536" t="s">
        <v>44</v>
      </c>
      <c r="F7" s="543" t="s">
        <v>164</v>
      </c>
      <c r="G7" s="543"/>
      <c r="H7" s="532"/>
      <c r="I7" s="532"/>
      <c r="J7" s="544" t="s">
        <v>44</v>
      </c>
      <c r="K7" s="532" t="s">
        <v>343</v>
      </c>
      <c r="L7" s="545" t="s">
        <v>57</v>
      </c>
      <c r="M7" s="551">
        <f>-(R7/O7)</f>
        <v>73800.738007380074</v>
      </c>
      <c r="N7" s="532"/>
      <c r="O7" s="547">
        <v>1.355</v>
      </c>
      <c r="P7" s="532"/>
      <c r="Q7" s="545" t="s">
        <v>56</v>
      </c>
      <c r="R7" s="632">
        <v>-100000</v>
      </c>
      <c r="S7" s="553"/>
      <c r="T7" s="533"/>
    </row>
    <row r="8" spans="1:20" ht="5.25" customHeight="1" thickTop="1" thickBot="1">
      <c r="A8" s="392"/>
      <c r="B8" s="392"/>
      <c r="C8" s="392"/>
      <c r="E8" s="536"/>
      <c r="F8" s="532"/>
      <c r="G8" s="532"/>
      <c r="H8" s="532"/>
      <c r="I8" s="532"/>
      <c r="J8" s="550"/>
      <c r="K8" s="532"/>
      <c r="L8" s="545"/>
      <c r="M8" s="551"/>
      <c r="N8" s="532"/>
      <c r="O8" s="547"/>
      <c r="P8" s="532"/>
      <c r="Q8" s="545"/>
      <c r="R8" s="551"/>
      <c r="S8" s="553"/>
      <c r="T8" s="533"/>
    </row>
    <row r="9" spans="1:20" ht="16.5" thickTop="1" thickBot="1">
      <c r="A9" s="392"/>
      <c r="B9" s="392"/>
      <c r="C9" s="392"/>
      <c r="E9" s="536" t="s">
        <v>62</v>
      </c>
      <c r="F9" s="532" t="s">
        <v>60</v>
      </c>
      <c r="G9" s="532"/>
      <c r="H9" s="532"/>
      <c r="I9" s="532"/>
      <c r="J9" s="544" t="s">
        <v>83</v>
      </c>
      <c r="K9" s="532" t="s">
        <v>343</v>
      </c>
      <c r="L9" s="545" t="s">
        <v>57</v>
      </c>
      <c r="M9" s="551">
        <f>-(R9/O9)</f>
        <v>74074.074074074073</v>
      </c>
      <c r="N9" s="532"/>
      <c r="O9" s="547">
        <v>1.35</v>
      </c>
      <c r="P9" s="532"/>
      <c r="Q9" s="545" t="s">
        <v>56</v>
      </c>
      <c r="R9" s="632">
        <v>-100000</v>
      </c>
      <c r="S9" s="553"/>
      <c r="T9" s="533"/>
    </row>
    <row r="10" spans="1:20" ht="15.75" thickTop="1">
      <c r="A10" s="392"/>
      <c r="B10" s="392"/>
      <c r="C10" s="392"/>
      <c r="E10" s="536" t="s">
        <v>306</v>
      </c>
      <c r="F10" s="532" t="s">
        <v>61</v>
      </c>
      <c r="G10" s="532"/>
      <c r="H10" s="532"/>
      <c r="I10" s="532"/>
      <c r="J10" s="554"/>
      <c r="K10" s="555"/>
      <c r="L10" s="555"/>
      <c r="M10" s="555"/>
      <c r="N10" s="555"/>
      <c r="O10" s="555"/>
      <c r="P10" s="555"/>
      <c r="Q10" s="556"/>
      <c r="R10" s="555"/>
      <c r="S10" s="557"/>
      <c r="T10" s="533"/>
    </row>
    <row r="11" spans="1:20" ht="3.75" customHeight="1" thickBot="1">
      <c r="A11" s="392"/>
      <c r="B11" s="392"/>
      <c r="C11" s="392"/>
      <c r="E11" s="536"/>
      <c r="F11" s="532"/>
      <c r="G11" s="532"/>
      <c r="H11" s="532"/>
      <c r="I11" s="532"/>
      <c r="J11" s="532"/>
      <c r="K11" s="532"/>
      <c r="L11" s="532"/>
      <c r="M11" s="532"/>
      <c r="N11" s="532"/>
      <c r="O11" s="532"/>
      <c r="P11" s="532"/>
      <c r="Q11" s="545"/>
      <c r="R11" s="532"/>
      <c r="S11" s="532"/>
      <c r="T11" s="533"/>
    </row>
    <row r="12" spans="1:20" ht="15.75" thickBot="1">
      <c r="A12" s="392"/>
      <c r="B12" s="392"/>
      <c r="C12" s="392"/>
      <c r="E12" s="536" t="s">
        <v>63</v>
      </c>
      <c r="F12" s="532" t="s">
        <v>344</v>
      </c>
      <c r="G12" s="532"/>
      <c r="H12" s="532"/>
      <c r="I12" s="532"/>
      <c r="J12" s="563" t="s">
        <v>90</v>
      </c>
      <c r="K12" s="564"/>
      <c r="L12" s="560"/>
      <c r="M12" s="532"/>
      <c r="N12" s="532"/>
      <c r="O12" s="547"/>
      <c r="P12" s="532"/>
      <c r="Q12" s="545" t="s">
        <v>57</v>
      </c>
      <c r="R12" s="561">
        <f>M9-M7</f>
        <v>273.33606669399887</v>
      </c>
      <c r="S12" s="551"/>
      <c r="T12" s="533"/>
    </row>
    <row r="13" spans="1:20">
      <c r="A13" s="392"/>
      <c r="B13" s="392"/>
      <c r="C13" s="392"/>
      <c r="E13" s="536" t="s">
        <v>65</v>
      </c>
      <c r="F13" s="612">
        <v>43238</v>
      </c>
      <c r="G13" s="532"/>
      <c r="H13" s="532"/>
      <c r="I13" s="532"/>
      <c r="J13" s="563" t="s">
        <v>89</v>
      </c>
      <c r="K13" s="564"/>
      <c r="L13" s="560"/>
      <c r="M13" s="532"/>
      <c r="N13" s="532"/>
      <c r="O13" s="532"/>
      <c r="P13" s="532"/>
      <c r="Q13" s="532"/>
      <c r="R13" s="532"/>
      <c r="S13" s="532"/>
      <c r="T13" s="533"/>
    </row>
    <row r="14" spans="1:20">
      <c r="A14" s="392"/>
      <c r="B14" s="392"/>
      <c r="C14" s="392"/>
      <c r="E14" s="536" t="s">
        <v>83</v>
      </c>
      <c r="F14" s="565" t="s">
        <v>122</v>
      </c>
      <c r="G14" s="532"/>
      <c r="H14" s="532"/>
      <c r="I14" s="532"/>
      <c r="J14" s="532"/>
      <c r="K14" s="532"/>
      <c r="L14" s="532"/>
      <c r="M14" s="532"/>
      <c r="N14" s="532"/>
      <c r="O14" s="532"/>
      <c r="P14" s="532"/>
      <c r="Q14" s="532"/>
      <c r="R14" s="532"/>
      <c r="S14" s="532"/>
      <c r="T14" s="533"/>
    </row>
    <row r="15" spans="1:20">
      <c r="A15" s="392"/>
      <c r="B15" s="392"/>
      <c r="C15" s="392"/>
      <c r="E15" s="536"/>
      <c r="F15" s="562"/>
      <c r="G15" s="532"/>
      <c r="H15" s="532"/>
      <c r="I15" s="532"/>
      <c r="J15" s="532"/>
      <c r="K15" s="532"/>
      <c r="L15" s="532"/>
      <c r="M15" s="532"/>
      <c r="N15" s="532"/>
      <c r="O15" s="532"/>
      <c r="P15" s="532"/>
      <c r="Q15" s="532"/>
      <c r="R15" s="532"/>
      <c r="S15" s="532"/>
      <c r="T15" s="533"/>
    </row>
    <row r="16" spans="1:20">
      <c r="A16" s="392"/>
      <c r="B16" s="392"/>
      <c r="C16" s="392"/>
      <c r="E16" s="536" t="s">
        <v>307</v>
      </c>
      <c r="F16" s="614">
        <v>43235</v>
      </c>
      <c r="G16" s="567">
        <v>0.50555555555555554</v>
      </c>
      <c r="H16" s="532"/>
      <c r="I16" s="532"/>
      <c r="J16" s="532"/>
      <c r="K16" s="532"/>
      <c r="L16" s="532"/>
      <c r="M16" s="532"/>
      <c r="N16" s="532"/>
      <c r="O16" s="532"/>
      <c r="P16" s="532"/>
      <c r="Q16" s="532"/>
      <c r="R16" s="532"/>
      <c r="S16" s="532"/>
      <c r="T16" s="533"/>
    </row>
    <row r="17" spans="1:20" s="275" customFormat="1">
      <c r="A17" s="392"/>
      <c r="B17" s="392"/>
      <c r="C17" s="392"/>
      <c r="E17" s="536" t="s">
        <v>308</v>
      </c>
      <c r="F17" s="532" t="s">
        <v>157</v>
      </c>
      <c r="G17" s="532"/>
      <c r="H17" s="532"/>
      <c r="I17" s="532"/>
      <c r="J17" s="532"/>
      <c r="K17" s="532"/>
      <c r="L17" s="532"/>
      <c r="M17" s="532"/>
      <c r="N17" s="532"/>
      <c r="O17" s="532"/>
      <c r="P17" s="532"/>
      <c r="Q17" s="532"/>
      <c r="R17" s="532"/>
      <c r="S17" s="532"/>
      <c r="T17" s="533"/>
    </row>
    <row r="18" spans="1:20" s="275" customFormat="1">
      <c r="A18" s="392"/>
      <c r="B18" s="392"/>
      <c r="C18" s="392"/>
      <c r="E18" s="536"/>
      <c r="F18" s="532"/>
      <c r="G18" s="532"/>
      <c r="H18" s="532"/>
      <c r="I18" s="532"/>
      <c r="J18" s="532"/>
      <c r="K18" s="532"/>
      <c r="L18" s="532"/>
      <c r="M18" s="532"/>
      <c r="N18" s="532"/>
      <c r="O18" s="532"/>
      <c r="P18" s="532"/>
      <c r="Q18" s="532"/>
      <c r="R18" s="532"/>
      <c r="S18" s="532"/>
      <c r="T18" s="533"/>
    </row>
    <row r="19" spans="1:20">
      <c r="A19" s="392"/>
      <c r="B19" s="392"/>
      <c r="C19" s="392"/>
      <c r="E19" s="633" t="s">
        <v>309</v>
      </c>
      <c r="F19" s="634" t="s">
        <v>70</v>
      </c>
      <c r="G19" s="635"/>
      <c r="H19" s="532"/>
      <c r="I19" s="532"/>
      <c r="J19" s="539" t="s">
        <v>72</v>
      </c>
      <c r="K19" s="540"/>
      <c r="L19" s="540"/>
      <c r="M19" s="540"/>
      <c r="N19" s="540"/>
      <c r="O19" s="540"/>
      <c r="P19" s="540"/>
      <c r="Q19" s="540"/>
      <c r="R19" s="542"/>
      <c r="S19" s="532"/>
      <c r="T19" s="533"/>
    </row>
    <row r="20" spans="1:20">
      <c r="A20" s="392"/>
      <c r="B20" s="392"/>
      <c r="C20" s="392"/>
      <c r="E20" s="633" t="s">
        <v>326</v>
      </c>
      <c r="F20" s="634" t="s">
        <v>70</v>
      </c>
      <c r="G20" s="635"/>
      <c r="H20" s="532"/>
      <c r="I20" s="532"/>
      <c r="J20" s="577" t="s">
        <v>324</v>
      </c>
      <c r="K20" s="578"/>
      <c r="L20" s="578"/>
      <c r="M20" s="578"/>
      <c r="N20" s="578"/>
      <c r="O20" s="578"/>
      <c r="P20" s="578"/>
      <c r="Q20" s="578"/>
      <c r="R20" s="579"/>
      <c r="S20" s="532"/>
      <c r="T20" s="533"/>
    </row>
    <row r="21" spans="1:20">
      <c r="A21" s="392"/>
      <c r="B21" s="392"/>
      <c r="C21" s="392"/>
      <c r="E21" s="633" t="s">
        <v>69</v>
      </c>
      <c r="F21" s="634" t="s">
        <v>70</v>
      </c>
      <c r="G21" s="635"/>
      <c r="H21" s="532"/>
      <c r="I21" s="532"/>
      <c r="J21" s="631"/>
      <c r="K21" s="545"/>
      <c r="L21" s="532"/>
      <c r="M21" s="532"/>
      <c r="N21" s="545"/>
      <c r="O21" s="545"/>
      <c r="P21" s="532"/>
      <c r="Q21" s="532"/>
      <c r="R21" s="569"/>
      <c r="S21" s="532"/>
      <c r="T21" s="533"/>
    </row>
    <row r="22" spans="1:20">
      <c r="A22" s="392"/>
      <c r="B22" s="392"/>
      <c r="C22" s="392"/>
      <c r="E22" s="636" t="s">
        <v>75</v>
      </c>
      <c r="F22" s="637" t="s">
        <v>76</v>
      </c>
      <c r="G22" s="637"/>
      <c r="H22" s="532"/>
      <c r="I22" s="532"/>
      <c r="J22" s="554"/>
      <c r="K22" s="555"/>
      <c r="L22" s="555"/>
      <c r="M22" s="555"/>
      <c r="N22" s="555"/>
      <c r="O22" s="555"/>
      <c r="P22" s="555"/>
      <c r="Q22" s="555"/>
      <c r="R22" s="557"/>
      <c r="S22" s="532"/>
      <c r="T22" s="533"/>
    </row>
    <row r="23" spans="1:20" ht="17.25" customHeight="1" thickBot="1">
      <c r="A23" s="277"/>
      <c r="B23" s="277"/>
      <c r="C23" s="275"/>
      <c r="E23" s="583"/>
      <c r="F23" s="584"/>
      <c r="G23" s="584"/>
      <c r="H23" s="584"/>
      <c r="I23" s="584"/>
      <c r="J23" s="584"/>
      <c r="K23" s="584"/>
      <c r="L23" s="584"/>
      <c r="M23" s="584"/>
      <c r="N23" s="584"/>
      <c r="O23" s="584"/>
      <c r="P23" s="584"/>
      <c r="Q23" s="584"/>
      <c r="R23" s="584"/>
      <c r="S23" s="584"/>
      <c r="T23" s="585"/>
    </row>
    <row r="24" spans="1:20" ht="11.1" customHeight="1" thickTop="1" thickBot="1">
      <c r="A24" s="275"/>
      <c r="B24" s="275"/>
      <c r="C24" s="275"/>
    </row>
    <row r="25" spans="1:20" ht="15.75" thickTop="1">
      <c r="A25" s="275"/>
      <c r="B25" s="275"/>
      <c r="C25" s="275"/>
      <c r="E25" s="210" t="s">
        <v>171</v>
      </c>
      <c r="F25" s="211">
        <v>43238</v>
      </c>
      <c r="G25" s="212" t="s">
        <v>111</v>
      </c>
      <c r="H25" s="213" t="s">
        <v>57</v>
      </c>
      <c r="I25" s="213">
        <f>M7</f>
        <v>73800.738007380074</v>
      </c>
      <c r="J25" s="213"/>
      <c r="K25" s="213" t="s">
        <v>164</v>
      </c>
      <c r="L25" s="441" t="s">
        <v>135</v>
      </c>
      <c r="M25" s="442"/>
      <c r="N25" s="442"/>
      <c r="O25" s="443"/>
      <c r="P25" s="1" t="s">
        <v>184</v>
      </c>
      <c r="R25" s="82"/>
    </row>
    <row r="26" spans="1:20">
      <c r="E26" s="214" t="s">
        <v>171</v>
      </c>
      <c r="F26" s="215">
        <v>43238</v>
      </c>
      <c r="G26" s="92" t="s">
        <v>112</v>
      </c>
      <c r="H26" s="206" t="s">
        <v>57</v>
      </c>
      <c r="I26" s="206"/>
      <c r="J26" s="216">
        <v>-73800.740000000005</v>
      </c>
      <c r="K26" s="206" t="s">
        <v>113</v>
      </c>
      <c r="L26" s="432" t="s">
        <v>136</v>
      </c>
      <c r="M26" s="433"/>
      <c r="N26" s="433"/>
      <c r="O26" s="434"/>
      <c r="P26" s="1" t="s">
        <v>185</v>
      </c>
    </row>
    <row r="27" spans="1:20">
      <c r="E27" s="214" t="s">
        <v>171</v>
      </c>
      <c r="F27" s="215">
        <v>43238</v>
      </c>
      <c r="G27" s="92" t="s">
        <v>112</v>
      </c>
      <c r="H27" s="206" t="s">
        <v>56</v>
      </c>
      <c r="I27" s="206"/>
      <c r="J27" s="206">
        <v>-100000</v>
      </c>
      <c r="K27" s="206" t="s">
        <v>164</v>
      </c>
      <c r="L27" s="432" t="s">
        <v>135</v>
      </c>
      <c r="M27" s="433"/>
      <c r="N27" s="433"/>
      <c r="O27" s="434"/>
      <c r="P27" s="1" t="s">
        <v>186</v>
      </c>
    </row>
    <row r="28" spans="1:20" ht="15.75" thickBot="1">
      <c r="E28" s="214" t="s">
        <v>171</v>
      </c>
      <c r="F28" s="215">
        <v>43238</v>
      </c>
      <c r="G28" s="92" t="s">
        <v>111</v>
      </c>
      <c r="H28" s="206" t="s">
        <v>56</v>
      </c>
      <c r="I28" s="206">
        <v>100000</v>
      </c>
      <c r="J28" s="206"/>
      <c r="K28" s="206" t="s">
        <v>113</v>
      </c>
      <c r="L28" s="432" t="s">
        <v>136</v>
      </c>
      <c r="M28" s="433"/>
      <c r="N28" s="433"/>
      <c r="O28" s="434"/>
      <c r="P28" s="1" t="s">
        <v>187</v>
      </c>
    </row>
    <row r="29" spans="1:20">
      <c r="E29" s="219" t="s">
        <v>171</v>
      </c>
      <c r="F29" s="230">
        <v>43238</v>
      </c>
      <c r="G29" s="220" t="s">
        <v>111</v>
      </c>
      <c r="H29" s="221" t="s">
        <v>57</v>
      </c>
      <c r="I29" s="221">
        <v>74074.070000000007</v>
      </c>
      <c r="J29" s="221"/>
      <c r="K29" s="221" t="s">
        <v>113</v>
      </c>
      <c r="L29" s="435" t="s">
        <v>136</v>
      </c>
      <c r="M29" s="436"/>
      <c r="N29" s="436"/>
      <c r="O29" s="437"/>
      <c r="P29" s="1" t="s">
        <v>188</v>
      </c>
    </row>
    <row r="30" spans="1:20">
      <c r="E30" s="162" t="s">
        <v>171</v>
      </c>
      <c r="F30" s="187">
        <v>43238</v>
      </c>
      <c r="G30" s="165" t="s">
        <v>112</v>
      </c>
      <c r="H30" s="189" t="s">
        <v>110</v>
      </c>
      <c r="I30" s="189"/>
      <c r="J30" s="222">
        <v>-100000</v>
      </c>
      <c r="K30" s="189" t="s">
        <v>113</v>
      </c>
      <c r="L30" s="410" t="s">
        <v>136</v>
      </c>
      <c r="M30" s="411"/>
      <c r="N30" s="411"/>
      <c r="O30" s="412"/>
      <c r="P30" s="1" t="s">
        <v>189</v>
      </c>
    </row>
    <row r="31" spans="1:20">
      <c r="E31" s="214" t="s">
        <v>171</v>
      </c>
      <c r="F31" s="215">
        <v>43238</v>
      </c>
      <c r="G31" s="92" t="s">
        <v>112</v>
      </c>
      <c r="H31" s="206" t="s">
        <v>57</v>
      </c>
      <c r="I31" s="206"/>
      <c r="J31" s="206">
        <v>-74074.740000000005</v>
      </c>
      <c r="K31" s="231" t="s">
        <v>165</v>
      </c>
      <c r="L31" s="432" t="s">
        <v>167</v>
      </c>
      <c r="M31" s="433"/>
      <c r="N31" s="433"/>
      <c r="O31" s="434"/>
      <c r="P31" s="1" t="s">
        <v>190</v>
      </c>
    </row>
    <row r="32" spans="1:20" ht="15.75" thickBot="1">
      <c r="E32" s="224" t="s">
        <v>171</v>
      </c>
      <c r="F32" s="217">
        <v>43238</v>
      </c>
      <c r="G32" s="57" t="s">
        <v>111</v>
      </c>
      <c r="H32" s="233" t="s">
        <v>110</v>
      </c>
      <c r="I32" s="233">
        <v>100000</v>
      </c>
      <c r="J32" s="234"/>
      <c r="K32" s="235" t="s">
        <v>165</v>
      </c>
      <c r="L32" s="438" t="s">
        <v>167</v>
      </c>
      <c r="M32" s="439"/>
      <c r="N32" s="439"/>
      <c r="O32" s="440"/>
      <c r="P32" s="1" t="s">
        <v>191</v>
      </c>
    </row>
    <row r="33" spans="1:13" ht="12.95" customHeight="1" thickTop="1" thickBot="1"/>
    <row r="34" spans="1:13" ht="8.1" hidden="1" customHeight="1"/>
    <row r="35" spans="1:13" ht="20.25" thickTop="1" thickBot="1">
      <c r="A35" s="129" t="s">
        <v>166</v>
      </c>
      <c r="B35" s="128"/>
      <c r="C35" s="128"/>
      <c r="D35" s="128"/>
      <c r="E35" s="130" t="s">
        <v>143</v>
      </c>
      <c r="F35" s="131">
        <v>43237</v>
      </c>
      <c r="G35" s="128"/>
      <c r="H35" s="130" t="s">
        <v>144</v>
      </c>
      <c r="I35" s="64" t="s">
        <v>56</v>
      </c>
      <c r="K35" s="408" t="s">
        <v>193</v>
      </c>
      <c r="L35" s="408"/>
    </row>
    <row r="36" spans="1:13" ht="15.75" thickTop="1">
      <c r="A36" s="43" t="s">
        <v>65</v>
      </c>
      <c r="B36" s="59" t="s">
        <v>118</v>
      </c>
      <c r="C36" s="70" t="s">
        <v>121</v>
      </c>
      <c r="D36" s="44" t="s">
        <v>114</v>
      </c>
      <c r="E36" s="70" t="s">
        <v>115</v>
      </c>
      <c r="F36" s="44" t="s">
        <v>116</v>
      </c>
      <c r="G36" s="67" t="s">
        <v>117</v>
      </c>
      <c r="H36" s="20"/>
      <c r="I36" s="21"/>
      <c r="K36" s="408" t="s">
        <v>194</v>
      </c>
      <c r="L36" s="408"/>
      <c r="M36" s="408"/>
    </row>
    <row r="37" spans="1:13">
      <c r="A37" s="127">
        <v>43237</v>
      </c>
      <c r="B37" s="98" t="s">
        <v>168</v>
      </c>
      <c r="C37" s="65" t="s">
        <v>56</v>
      </c>
      <c r="D37" s="93">
        <v>100000</v>
      </c>
      <c r="E37" s="65"/>
      <c r="F37" s="93">
        <f>D37</f>
        <v>100000</v>
      </c>
      <c r="G37" s="377" t="s">
        <v>131</v>
      </c>
      <c r="H37" s="378"/>
      <c r="I37" s="379"/>
      <c r="J37" t="s">
        <v>177</v>
      </c>
      <c r="K37" t="s">
        <v>195</v>
      </c>
    </row>
    <row r="38" spans="1:13">
      <c r="A38" s="127">
        <v>43238</v>
      </c>
      <c r="B38" s="98" t="s">
        <v>171</v>
      </c>
      <c r="C38" s="65" t="s">
        <v>56</v>
      </c>
      <c r="D38" s="98"/>
      <c r="E38" s="73">
        <v>-100000</v>
      </c>
      <c r="F38" s="71">
        <f>F37+E38</f>
        <v>0</v>
      </c>
      <c r="G38" s="377" t="s">
        <v>172</v>
      </c>
      <c r="H38" s="378"/>
      <c r="I38" s="379"/>
      <c r="J38" t="s">
        <v>186</v>
      </c>
    </row>
    <row r="39" spans="1:13">
      <c r="A39" s="127"/>
      <c r="B39" s="98"/>
      <c r="C39" s="65"/>
      <c r="D39" s="98"/>
      <c r="E39" s="65"/>
      <c r="F39" s="98"/>
      <c r="G39" s="97"/>
      <c r="H39" s="98"/>
      <c r="I39" s="99"/>
      <c r="K39" s="98"/>
    </row>
    <row r="40" spans="1:13">
      <c r="A40" s="127"/>
      <c r="B40" s="98"/>
      <c r="C40" s="65"/>
      <c r="D40" s="98"/>
      <c r="E40" s="65"/>
      <c r="F40" s="98"/>
      <c r="G40" s="97"/>
      <c r="H40" s="98"/>
      <c r="I40" s="99"/>
    </row>
    <row r="41" spans="1:13" ht="15.75" thickBot="1">
      <c r="A41" s="25"/>
      <c r="B41" s="26"/>
      <c r="C41" s="66"/>
      <c r="D41" s="26"/>
      <c r="E41" s="66"/>
      <c r="F41" s="26"/>
      <c r="G41" s="69"/>
      <c r="H41" s="26"/>
      <c r="I41" s="27"/>
    </row>
    <row r="42" spans="1:13" ht="16.5" thickTop="1" thickBot="1">
      <c r="B42" s="98"/>
      <c r="C42" s="98"/>
      <c r="D42" s="98"/>
      <c r="E42" s="98"/>
      <c r="F42" s="98"/>
      <c r="G42" s="98"/>
      <c r="H42" s="98"/>
      <c r="I42" s="98"/>
    </row>
    <row r="43" spans="1:13" ht="20.25" thickTop="1" thickBot="1">
      <c r="A43" s="375" t="s">
        <v>166</v>
      </c>
      <c r="B43" s="376"/>
      <c r="C43" s="376"/>
      <c r="D43" s="376"/>
      <c r="E43" s="130" t="s">
        <v>143</v>
      </c>
      <c r="F43" s="131">
        <v>43237</v>
      </c>
      <c r="G43" s="128"/>
      <c r="H43" s="130" t="s">
        <v>144</v>
      </c>
      <c r="I43" s="64" t="s">
        <v>57</v>
      </c>
    </row>
    <row r="44" spans="1:13" ht="16.5" thickTop="1">
      <c r="A44" s="132" t="s">
        <v>65</v>
      </c>
      <c r="B44" s="59" t="s">
        <v>118</v>
      </c>
      <c r="C44" s="70" t="s">
        <v>121</v>
      </c>
      <c r="D44" s="44" t="s">
        <v>114</v>
      </c>
      <c r="E44" s="70" t="s">
        <v>115</v>
      </c>
      <c r="F44" s="44" t="s">
        <v>116</v>
      </c>
      <c r="G44" s="67" t="s">
        <v>117</v>
      </c>
      <c r="H44" s="20"/>
      <c r="I44" s="21"/>
      <c r="K44" s="91"/>
    </row>
    <row r="45" spans="1:13">
      <c r="A45" s="127">
        <v>43237</v>
      </c>
      <c r="B45" s="98" t="s">
        <v>168</v>
      </c>
      <c r="C45" s="65" t="s">
        <v>57</v>
      </c>
      <c r="D45" s="93">
        <v>0</v>
      </c>
      <c r="E45" s="73">
        <v>-74074.070000000007</v>
      </c>
      <c r="F45" s="93">
        <f>E45</f>
        <v>-74074.070000000007</v>
      </c>
      <c r="G45" s="377" t="s">
        <v>132</v>
      </c>
      <c r="H45" s="378"/>
      <c r="I45" s="379"/>
      <c r="J45" t="s">
        <v>179</v>
      </c>
    </row>
    <row r="46" spans="1:13">
      <c r="A46" s="127">
        <v>43238</v>
      </c>
      <c r="B46" s="98" t="s">
        <v>171</v>
      </c>
      <c r="C46" s="65" t="s">
        <v>57</v>
      </c>
      <c r="D46" s="83">
        <v>73800.740000000005</v>
      </c>
      <c r="E46" s="84"/>
      <c r="F46" s="81">
        <f>F45+D46</f>
        <v>-273.33000000000175</v>
      </c>
      <c r="G46" s="372" t="s">
        <v>173</v>
      </c>
      <c r="H46" s="373"/>
      <c r="I46" s="374"/>
      <c r="J46" t="s">
        <v>184</v>
      </c>
    </row>
    <row r="47" spans="1:13">
      <c r="A47" s="22"/>
      <c r="B47" s="98"/>
      <c r="C47" s="65"/>
      <c r="D47" s="83"/>
      <c r="E47" s="84"/>
      <c r="F47" s="98"/>
      <c r="G47" s="97"/>
      <c r="H47" s="98"/>
      <c r="I47" s="99"/>
    </row>
    <row r="48" spans="1:13">
      <c r="A48" s="22"/>
      <c r="B48" s="98"/>
      <c r="C48" s="65"/>
      <c r="D48" s="83"/>
      <c r="E48" s="84"/>
      <c r="F48" s="98"/>
      <c r="G48" s="97"/>
      <c r="H48" s="98"/>
      <c r="I48" s="99"/>
    </row>
    <row r="49" spans="1:10" ht="15.75" thickBot="1">
      <c r="A49" s="25"/>
      <c r="B49" s="26"/>
      <c r="C49" s="66"/>
      <c r="D49" s="26"/>
      <c r="E49" s="66"/>
      <c r="F49" s="26"/>
      <c r="G49" s="69"/>
      <c r="H49" s="26"/>
      <c r="I49" s="27"/>
    </row>
    <row r="50" spans="1:10" ht="15.75" thickTop="1">
      <c r="A50" s="98"/>
      <c r="B50" s="98"/>
      <c r="C50" s="98"/>
      <c r="D50" s="98"/>
      <c r="E50" s="98"/>
      <c r="F50" s="98"/>
      <c r="G50" s="98"/>
      <c r="H50" s="98"/>
      <c r="I50" s="20"/>
    </row>
    <row r="51" spans="1:10" ht="15.75" thickBot="1">
      <c r="A51" s="98"/>
      <c r="B51" s="26"/>
      <c r="C51" s="26"/>
      <c r="D51" s="26"/>
      <c r="E51" s="26"/>
      <c r="F51" s="26"/>
      <c r="G51" s="80"/>
      <c r="H51" s="26"/>
      <c r="I51" s="98"/>
    </row>
    <row r="52" spans="1:10" ht="20.25" thickTop="1" thickBot="1">
      <c r="A52" s="415" t="s">
        <v>146</v>
      </c>
      <c r="B52" s="416"/>
      <c r="C52" s="416"/>
      <c r="D52" s="416"/>
      <c r="E52" s="130" t="s">
        <v>143</v>
      </c>
      <c r="F52" s="131">
        <v>43237</v>
      </c>
      <c r="G52" s="128"/>
      <c r="H52" s="128" t="s">
        <v>120</v>
      </c>
      <c r="I52" s="64" t="s">
        <v>56</v>
      </c>
    </row>
    <row r="53" spans="1:10" ht="15.75" thickTop="1">
      <c r="A53" s="132" t="s">
        <v>65</v>
      </c>
      <c r="B53" s="59" t="s">
        <v>118</v>
      </c>
      <c r="C53" s="70" t="s">
        <v>121</v>
      </c>
      <c r="D53" s="44" t="s">
        <v>114</v>
      </c>
      <c r="E53" s="70" t="s">
        <v>115</v>
      </c>
      <c r="F53" s="44" t="s">
        <v>116</v>
      </c>
      <c r="G53" s="369" t="s">
        <v>117</v>
      </c>
      <c r="H53" s="370"/>
      <c r="I53" s="371"/>
    </row>
    <row r="54" spans="1:10">
      <c r="A54" s="204">
        <v>43237</v>
      </c>
      <c r="B54" s="92" t="s">
        <v>168</v>
      </c>
      <c r="C54" s="205" t="s">
        <v>56</v>
      </c>
      <c r="D54" s="92"/>
      <c r="E54" s="207">
        <v>-100000</v>
      </c>
      <c r="F54" s="223">
        <f>E54</f>
        <v>-100000</v>
      </c>
      <c r="G54" s="429" t="s">
        <v>141</v>
      </c>
      <c r="H54" s="430"/>
      <c r="I54" s="431"/>
      <c r="J54" t="s">
        <v>178</v>
      </c>
    </row>
    <row r="55" spans="1:10">
      <c r="A55" s="182">
        <v>43237</v>
      </c>
      <c r="B55" s="165" t="s">
        <v>168</v>
      </c>
      <c r="C55" s="163" t="s">
        <v>56</v>
      </c>
      <c r="D55" s="183">
        <v>100000</v>
      </c>
      <c r="E55" s="225"/>
      <c r="F55" s="183">
        <f>F54+D55</f>
        <v>0</v>
      </c>
      <c r="G55" s="399" t="s">
        <v>131</v>
      </c>
      <c r="H55" s="400"/>
      <c r="I55" s="401"/>
      <c r="J55" t="s">
        <v>180</v>
      </c>
    </row>
    <row r="56" spans="1:10">
      <c r="A56" s="182">
        <v>43237</v>
      </c>
      <c r="B56" s="165" t="s">
        <v>168</v>
      </c>
      <c r="C56" s="163" t="s">
        <v>56</v>
      </c>
      <c r="D56" s="183"/>
      <c r="E56" s="166">
        <v>-100000</v>
      </c>
      <c r="F56" s="222">
        <f>F55+E56</f>
        <v>-100000</v>
      </c>
      <c r="G56" s="399" t="s">
        <v>141</v>
      </c>
      <c r="H56" s="400"/>
      <c r="I56" s="401"/>
      <c r="J56" t="s">
        <v>182</v>
      </c>
    </row>
    <row r="57" spans="1:10">
      <c r="A57" s="127">
        <v>43238</v>
      </c>
      <c r="B57" s="98" t="s">
        <v>171</v>
      </c>
      <c r="C57" s="205" t="s">
        <v>56</v>
      </c>
      <c r="D57" s="81">
        <v>100000</v>
      </c>
      <c r="E57" s="73"/>
      <c r="F57" s="81">
        <f>F56+D57</f>
        <v>0</v>
      </c>
      <c r="G57" s="429" t="s">
        <v>175</v>
      </c>
      <c r="H57" s="430"/>
      <c r="I57" s="431"/>
      <c r="J57" t="s">
        <v>187</v>
      </c>
    </row>
    <row r="58" spans="1:10">
      <c r="A58" s="182">
        <v>43238</v>
      </c>
      <c r="B58" s="165" t="s">
        <v>171</v>
      </c>
      <c r="C58" s="163" t="s">
        <v>56</v>
      </c>
      <c r="D58" s="183"/>
      <c r="E58" s="166">
        <v>-100000</v>
      </c>
      <c r="F58" s="222">
        <f>F57+E58</f>
        <v>-100000</v>
      </c>
      <c r="G58" s="177"/>
      <c r="H58" s="178"/>
      <c r="I58" s="181"/>
      <c r="J58" t="s">
        <v>189</v>
      </c>
    </row>
    <row r="59" spans="1:10" ht="15.75" thickBot="1">
      <c r="A59" s="227">
        <v>43238</v>
      </c>
      <c r="B59" s="228" t="s">
        <v>171</v>
      </c>
      <c r="C59" s="171" t="s">
        <v>56</v>
      </c>
      <c r="D59" s="229">
        <v>100000</v>
      </c>
      <c r="E59" s="171"/>
      <c r="F59" s="229">
        <f>F58+D59</f>
        <v>0</v>
      </c>
      <c r="G59" s="173"/>
      <c r="H59" s="172"/>
      <c r="I59" s="174"/>
      <c r="J59" t="s">
        <v>191</v>
      </c>
    </row>
    <row r="60" spans="1:10" ht="16.5" thickTop="1" thickBot="1"/>
    <row r="61" spans="1:10" ht="20.25" thickTop="1" thickBot="1">
      <c r="A61" s="375" t="s">
        <v>146</v>
      </c>
      <c r="B61" s="376"/>
      <c r="C61" s="376"/>
      <c r="D61" s="376"/>
      <c r="E61" s="130" t="s">
        <v>143</v>
      </c>
      <c r="F61" s="131">
        <v>43237</v>
      </c>
      <c r="G61" s="128"/>
      <c r="H61" s="128" t="s">
        <v>120</v>
      </c>
      <c r="I61" s="64" t="s">
        <v>57</v>
      </c>
    </row>
    <row r="62" spans="1:10" ht="15.75" thickTop="1">
      <c r="A62" s="132" t="s">
        <v>65</v>
      </c>
      <c r="B62" s="59" t="s">
        <v>118</v>
      </c>
      <c r="C62" s="70" t="s">
        <v>121</v>
      </c>
      <c r="D62" s="44" t="s">
        <v>114</v>
      </c>
      <c r="E62" s="70" t="s">
        <v>115</v>
      </c>
      <c r="F62" s="44" t="s">
        <v>116</v>
      </c>
      <c r="G62" s="369" t="s">
        <v>117</v>
      </c>
      <c r="H62" s="370"/>
      <c r="I62" s="371"/>
    </row>
    <row r="63" spans="1:10">
      <c r="A63" s="204">
        <v>43237</v>
      </c>
      <c r="B63" s="92" t="s">
        <v>168</v>
      </c>
      <c r="C63" s="205" t="s">
        <v>57</v>
      </c>
      <c r="D63" s="209">
        <v>74074.070000000007</v>
      </c>
      <c r="E63" s="207"/>
      <c r="F63" s="209">
        <f>D63</f>
        <v>74074.070000000007</v>
      </c>
      <c r="G63" s="429" t="s">
        <v>139</v>
      </c>
      <c r="H63" s="430"/>
      <c r="I63" s="431"/>
      <c r="J63" t="s">
        <v>176</v>
      </c>
    </row>
    <row r="64" spans="1:10">
      <c r="A64" s="182">
        <v>43237</v>
      </c>
      <c r="B64" s="165" t="s">
        <v>168</v>
      </c>
      <c r="C64" s="163" t="s">
        <v>57</v>
      </c>
      <c r="D64" s="183"/>
      <c r="E64" s="166">
        <v>-74074.070000000007</v>
      </c>
      <c r="F64" s="222">
        <f>F63+E64</f>
        <v>0</v>
      </c>
      <c r="G64" s="399" t="s">
        <v>132</v>
      </c>
      <c r="H64" s="400"/>
      <c r="I64" s="401"/>
      <c r="J64" t="s">
        <v>181</v>
      </c>
    </row>
    <row r="65" spans="1:10">
      <c r="A65" s="182">
        <v>43237</v>
      </c>
      <c r="B65" s="226" t="s">
        <v>168</v>
      </c>
      <c r="C65" s="163" t="s">
        <v>57</v>
      </c>
      <c r="D65" s="183">
        <v>74074.070000000007</v>
      </c>
      <c r="E65" s="166"/>
      <c r="F65" s="183">
        <f>F64+D65</f>
        <v>74074.070000000007</v>
      </c>
      <c r="G65" s="399" t="s">
        <v>139</v>
      </c>
      <c r="H65" s="400"/>
      <c r="I65" s="401"/>
      <c r="J65" t="s">
        <v>183</v>
      </c>
    </row>
    <row r="66" spans="1:10">
      <c r="A66" s="127">
        <v>43238</v>
      </c>
      <c r="B66" s="46" t="s">
        <v>171</v>
      </c>
      <c r="C66" s="205" t="s">
        <v>57</v>
      </c>
      <c r="D66" s="81"/>
      <c r="E66" s="73">
        <v>-73800.740000000005</v>
      </c>
      <c r="F66" s="81">
        <f>F65+E66</f>
        <v>273.33000000000175</v>
      </c>
      <c r="G66" s="94"/>
      <c r="H66" s="95"/>
      <c r="I66" s="96"/>
      <c r="J66" t="s">
        <v>185</v>
      </c>
    </row>
    <row r="67" spans="1:10">
      <c r="A67" s="182">
        <v>43238</v>
      </c>
      <c r="B67" s="226" t="s">
        <v>171</v>
      </c>
      <c r="C67" s="163" t="s">
        <v>57</v>
      </c>
      <c r="D67" s="183">
        <v>74074.740000000005</v>
      </c>
      <c r="E67" s="166"/>
      <c r="F67" s="183">
        <f>F66+D67</f>
        <v>74348.070000000007</v>
      </c>
      <c r="G67" s="177"/>
      <c r="H67" s="178"/>
      <c r="I67" s="181"/>
      <c r="J67" t="s">
        <v>188</v>
      </c>
    </row>
    <row r="68" spans="1:10">
      <c r="A68" s="182">
        <v>43238</v>
      </c>
      <c r="B68" s="226" t="s">
        <v>171</v>
      </c>
      <c r="C68" s="163" t="s">
        <v>57</v>
      </c>
      <c r="D68" s="183"/>
      <c r="E68" s="166">
        <v>-74074.740000000005</v>
      </c>
      <c r="F68" s="183">
        <f>F67+E68</f>
        <v>273.33000000000175</v>
      </c>
      <c r="G68" s="177"/>
      <c r="H68" s="178"/>
      <c r="I68" s="181"/>
      <c r="J68" t="s">
        <v>190</v>
      </c>
    </row>
    <row r="69" spans="1:10" ht="15.75" thickBot="1">
      <c r="A69" s="25"/>
      <c r="B69" s="26"/>
      <c r="C69" s="66"/>
      <c r="D69" s="26"/>
      <c r="E69" s="66"/>
      <c r="F69" s="80"/>
      <c r="G69" s="69"/>
      <c r="H69" s="26"/>
      <c r="I69" s="27"/>
    </row>
    <row r="70" spans="1:10" ht="15.75" thickTop="1"/>
    <row r="71" spans="1:10" ht="15.75" thickBot="1"/>
    <row r="72" spans="1:10" ht="20.25" thickTop="1" thickBot="1">
      <c r="A72" s="413" t="s">
        <v>169</v>
      </c>
      <c r="B72" s="414"/>
      <c r="C72" s="414"/>
      <c r="D72" s="414"/>
      <c r="E72" s="130" t="s">
        <v>143</v>
      </c>
      <c r="F72" s="131">
        <v>43237</v>
      </c>
      <c r="G72" s="128"/>
      <c r="H72" s="128" t="s">
        <v>120</v>
      </c>
      <c r="I72" s="64" t="s">
        <v>56</v>
      </c>
    </row>
    <row r="73" spans="1:10" ht="15.75" thickTop="1">
      <c r="A73" s="132" t="s">
        <v>65</v>
      </c>
      <c r="B73" s="59" t="s">
        <v>118</v>
      </c>
      <c r="C73" s="70" t="s">
        <v>121</v>
      </c>
      <c r="D73" s="44" t="s">
        <v>114</v>
      </c>
      <c r="E73" s="70" t="s">
        <v>115</v>
      </c>
      <c r="F73" s="44" t="s">
        <v>116</v>
      </c>
      <c r="G73" s="369" t="s">
        <v>117</v>
      </c>
      <c r="H73" s="370"/>
      <c r="I73" s="371"/>
    </row>
    <row r="74" spans="1:10">
      <c r="A74" s="127">
        <v>43237</v>
      </c>
      <c r="B74" s="98" t="s">
        <v>168</v>
      </c>
      <c r="C74" s="65" t="s">
        <v>56</v>
      </c>
      <c r="D74" s="81"/>
      <c r="E74" s="73">
        <v>-100000</v>
      </c>
      <c r="F74" s="93">
        <f>E74</f>
        <v>-100000</v>
      </c>
      <c r="G74" s="372" t="s">
        <v>130</v>
      </c>
      <c r="H74" s="373"/>
      <c r="I74" s="374"/>
      <c r="J74" t="s">
        <v>182</v>
      </c>
    </row>
    <row r="75" spans="1:10">
      <c r="A75" s="127">
        <v>43238</v>
      </c>
      <c r="B75" s="46" t="s">
        <v>171</v>
      </c>
      <c r="C75" s="65" t="s">
        <v>56</v>
      </c>
      <c r="D75" s="81">
        <v>100000</v>
      </c>
      <c r="E75" s="73"/>
      <c r="F75" s="81">
        <f>F74+D75</f>
        <v>0</v>
      </c>
      <c r="G75" s="372" t="s">
        <v>131</v>
      </c>
      <c r="H75" s="373"/>
      <c r="I75" s="374"/>
      <c r="J75" t="s">
        <v>191</v>
      </c>
    </row>
    <row r="76" spans="1:10">
      <c r="A76" s="22"/>
      <c r="B76" s="98"/>
      <c r="C76" s="65"/>
      <c r="D76" s="81"/>
      <c r="E76" s="73"/>
      <c r="F76" s="98"/>
      <c r="G76" s="97"/>
      <c r="H76" s="98"/>
      <c r="I76" s="99"/>
    </row>
    <row r="77" spans="1:10">
      <c r="A77" s="22"/>
      <c r="B77" s="98"/>
      <c r="C77" s="65"/>
      <c r="D77" s="98"/>
      <c r="E77" s="72"/>
      <c r="F77" s="98"/>
      <c r="G77" s="97"/>
      <c r="H77" s="98"/>
      <c r="I77" s="99"/>
    </row>
    <row r="78" spans="1:10" ht="15.75" thickBot="1">
      <c r="A78" s="25"/>
      <c r="B78" s="26"/>
      <c r="C78" s="66"/>
      <c r="D78" s="26"/>
      <c r="E78" s="66"/>
      <c r="F78" s="26"/>
      <c r="G78" s="69"/>
      <c r="H78" s="26"/>
      <c r="I78" s="27"/>
    </row>
    <row r="79" spans="1:10" ht="15.75" thickTop="1">
      <c r="B79" s="98"/>
      <c r="C79" s="98"/>
      <c r="D79" s="98"/>
      <c r="E79" s="98"/>
      <c r="F79" s="98"/>
      <c r="G79" s="98"/>
      <c r="H79" s="98"/>
      <c r="I79" s="98"/>
    </row>
    <row r="80" spans="1:10" ht="15.75" thickBot="1"/>
    <row r="81" spans="1:10" ht="20.25" thickTop="1" thickBot="1">
      <c r="A81" s="375" t="s">
        <v>170</v>
      </c>
      <c r="B81" s="376"/>
      <c r="C81" s="376"/>
      <c r="D81" s="376"/>
      <c r="E81" s="130" t="s">
        <v>143</v>
      </c>
      <c r="F81" s="131">
        <v>43237</v>
      </c>
      <c r="G81" s="128"/>
      <c r="H81" s="128" t="s">
        <v>120</v>
      </c>
      <c r="I81" s="64" t="s">
        <v>57</v>
      </c>
    </row>
    <row r="82" spans="1:10" ht="15.75" thickTop="1">
      <c r="A82" s="132" t="s">
        <v>65</v>
      </c>
      <c r="B82" s="136" t="s">
        <v>118</v>
      </c>
      <c r="C82" s="70" t="s">
        <v>121</v>
      </c>
      <c r="D82" s="44" t="s">
        <v>114</v>
      </c>
      <c r="E82" s="70" t="s">
        <v>115</v>
      </c>
      <c r="F82" s="44" t="s">
        <v>116</v>
      </c>
      <c r="G82" s="369" t="s">
        <v>117</v>
      </c>
      <c r="H82" s="370"/>
      <c r="I82" s="371"/>
    </row>
    <row r="83" spans="1:10">
      <c r="A83" s="127">
        <v>43237</v>
      </c>
      <c r="B83" s="46" t="s">
        <v>168</v>
      </c>
      <c r="C83" s="65" t="s">
        <v>57</v>
      </c>
      <c r="D83" s="81">
        <v>74074.070000000007</v>
      </c>
      <c r="E83" s="73"/>
      <c r="F83" s="93">
        <f>D83</f>
        <v>74074.070000000007</v>
      </c>
      <c r="G83" s="372" t="s">
        <v>139</v>
      </c>
      <c r="H83" s="373"/>
      <c r="I83" s="374"/>
      <c r="J83" t="s">
        <v>183</v>
      </c>
    </row>
    <row r="84" spans="1:10">
      <c r="A84" s="127">
        <v>43238</v>
      </c>
      <c r="B84" s="46" t="s">
        <v>171</v>
      </c>
      <c r="C84" s="65" t="s">
        <v>57</v>
      </c>
      <c r="D84" s="81"/>
      <c r="E84" s="73">
        <v>-74074.070000000007</v>
      </c>
      <c r="F84" s="81">
        <f>F83+E84</f>
        <v>0</v>
      </c>
      <c r="G84" s="372" t="s">
        <v>174</v>
      </c>
      <c r="H84" s="373"/>
      <c r="I84" s="374"/>
      <c r="J84" t="s">
        <v>190</v>
      </c>
    </row>
    <row r="85" spans="1:10">
      <c r="A85" s="22"/>
      <c r="B85" s="46"/>
      <c r="C85" s="65"/>
      <c r="D85" s="81"/>
      <c r="E85" s="73"/>
      <c r="F85" s="98"/>
      <c r="G85" s="97"/>
      <c r="H85" s="98"/>
      <c r="I85" s="99"/>
    </row>
    <row r="86" spans="1:10">
      <c r="A86" s="22"/>
      <c r="B86" s="46"/>
      <c r="C86" s="65"/>
      <c r="D86" s="98"/>
      <c r="E86" s="72"/>
      <c r="F86" s="98"/>
      <c r="G86" s="97"/>
      <c r="H86" s="98"/>
      <c r="I86" s="99"/>
    </row>
    <row r="87" spans="1:10" ht="15.75" thickBot="1">
      <c r="A87" s="25"/>
      <c r="B87" s="137"/>
      <c r="C87" s="66"/>
      <c r="D87" s="26"/>
      <c r="E87" s="66"/>
      <c r="F87" s="26"/>
      <c r="G87" s="69"/>
      <c r="H87" s="26"/>
      <c r="I87" s="27"/>
    </row>
    <row r="88" spans="1:10" ht="15.75" thickTop="1">
      <c r="B88" s="98"/>
      <c r="C88" s="98"/>
      <c r="D88" s="98"/>
      <c r="E88" s="98"/>
      <c r="F88" s="98"/>
      <c r="G88" s="98"/>
      <c r="H88" s="98"/>
      <c r="I88" s="98"/>
    </row>
  </sheetData>
  <mergeCells count="39">
    <mergeCell ref="G46:I46"/>
    <mergeCell ref="L25:O25"/>
    <mergeCell ref="F7:G7"/>
    <mergeCell ref="F22:G22"/>
    <mergeCell ref="J20:R20"/>
    <mergeCell ref="G37:I37"/>
    <mergeCell ref="K35:L35"/>
    <mergeCell ref="L26:O26"/>
    <mergeCell ref="L27:O27"/>
    <mergeCell ref="L28:O28"/>
    <mergeCell ref="L29:O29"/>
    <mergeCell ref="L30:O30"/>
    <mergeCell ref="L31:O31"/>
    <mergeCell ref="L32:O32"/>
    <mergeCell ref="A72:D72"/>
    <mergeCell ref="G73:I73"/>
    <mergeCell ref="A52:D52"/>
    <mergeCell ref="G53:I53"/>
    <mergeCell ref="G54:I54"/>
    <mergeCell ref="G55:I55"/>
    <mergeCell ref="G56:I56"/>
    <mergeCell ref="A61:D61"/>
    <mergeCell ref="G57:I57"/>
    <mergeCell ref="R2:T2"/>
    <mergeCell ref="A4:C22"/>
    <mergeCell ref="G83:I83"/>
    <mergeCell ref="G84:I84"/>
    <mergeCell ref="G62:I62"/>
    <mergeCell ref="G63:I63"/>
    <mergeCell ref="G64:I64"/>
    <mergeCell ref="G65:I65"/>
    <mergeCell ref="G74:I74"/>
    <mergeCell ref="G75:I75"/>
    <mergeCell ref="G38:I38"/>
    <mergeCell ref="K36:M36"/>
    <mergeCell ref="A81:D81"/>
    <mergeCell ref="G82:I82"/>
    <mergeCell ref="A43:D43"/>
    <mergeCell ref="G45:I45"/>
  </mergeCells>
  <pageMargins left="0.70866141732283472" right="0.70866141732283472" top="0.74803149606299213" bottom="0.74803149606299213" header="0.31496062992125984" footer="0.31496062992125984"/>
  <pageSetup paperSize="8" scale="57" orientation="landscape"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89"/>
  <sheetViews>
    <sheetView topLeftCell="L1" workbookViewId="0">
      <selection activeCell="A2" sqref="A2:K32"/>
    </sheetView>
  </sheetViews>
  <sheetFormatPr defaultColWidth="11.42578125" defaultRowHeight="15"/>
  <cols>
    <col min="1" max="1" width="24.42578125" bestFit="1" customWidth="1"/>
    <col min="2" max="2" width="14.28515625" customWidth="1"/>
    <col min="3" max="3" width="10.85546875" hidden="1" customWidth="1"/>
    <col min="4" max="4" width="12" customWidth="1"/>
    <col min="5" max="5" width="3.28515625" bestFit="1" customWidth="1"/>
    <col min="6" max="6" width="4.28515625" style="237" bestFit="1" customWidth="1"/>
    <col min="7" max="7" width="10.85546875" style="237" customWidth="1"/>
    <col min="8" max="8" width="11.42578125" style="237" bestFit="1" customWidth="1"/>
    <col min="9" max="9" width="15" style="237" bestFit="1" customWidth="1"/>
    <col min="10" max="10" width="10.85546875" style="237"/>
    <col min="11" max="11" width="13.140625" customWidth="1"/>
    <col min="12" max="14" width="10.85546875" style="237"/>
    <col min="19" max="19" width="3.140625" bestFit="1" customWidth="1"/>
    <col min="20" max="20" width="4.28515625" bestFit="1" customWidth="1"/>
    <col min="22" max="22" width="11.42578125" bestFit="1" customWidth="1"/>
    <col min="23" max="23" width="15" bestFit="1" customWidth="1"/>
    <col min="25" max="25" width="19.28515625" customWidth="1"/>
    <col min="26" max="26" width="19.7109375" customWidth="1"/>
  </cols>
  <sheetData>
    <row r="1" spans="1:27">
      <c r="A1" s="237"/>
      <c r="B1" s="237"/>
      <c r="C1" s="237"/>
      <c r="D1" s="237"/>
      <c r="E1" s="237"/>
      <c r="K1" s="237"/>
      <c r="O1" s="237"/>
      <c r="P1" s="237"/>
      <c r="Q1" s="237"/>
      <c r="R1" s="237"/>
      <c r="S1" s="237"/>
    </row>
    <row r="2" spans="1:27">
      <c r="A2" s="237"/>
      <c r="B2" s="237"/>
      <c r="C2" s="237"/>
      <c r="D2" s="237"/>
      <c r="E2" s="237"/>
      <c r="K2" s="237"/>
      <c r="O2" s="237"/>
      <c r="P2" s="237"/>
      <c r="Q2" s="237"/>
      <c r="R2" s="237"/>
      <c r="S2" s="237"/>
    </row>
    <row r="3" spans="1:27" ht="15.75">
      <c r="A3" s="237"/>
      <c r="B3" s="450" t="s">
        <v>198</v>
      </c>
      <c r="C3" s="450"/>
      <c r="D3" s="450"/>
      <c r="E3" s="237"/>
      <c r="K3" s="237"/>
      <c r="O3" s="237"/>
      <c r="P3" s="450" t="s">
        <v>199</v>
      </c>
      <c r="Q3" s="450"/>
      <c r="R3" s="450"/>
      <c r="S3" s="237"/>
    </row>
    <row r="4" spans="1:27" ht="15.75" thickBot="1">
      <c r="A4" s="237"/>
      <c r="B4" s="237"/>
      <c r="C4" s="237"/>
      <c r="D4" s="237"/>
      <c r="E4" s="237"/>
      <c r="K4" s="237"/>
      <c r="O4" s="237"/>
      <c r="P4" s="237"/>
      <c r="Q4" s="237"/>
      <c r="R4" s="237"/>
      <c r="S4" s="237"/>
    </row>
    <row r="5" spans="1:27" ht="15.75" thickTop="1">
      <c r="A5" s="237"/>
      <c r="B5" s="393" t="s">
        <v>228</v>
      </c>
      <c r="C5" s="394"/>
      <c r="D5" s="218">
        <v>43244</v>
      </c>
      <c r="E5" s="20" t="s">
        <v>111</v>
      </c>
      <c r="F5" s="20" t="s">
        <v>57</v>
      </c>
      <c r="G5" s="241">
        <v>150000</v>
      </c>
      <c r="H5" s="239"/>
      <c r="I5" s="20" t="s">
        <v>229</v>
      </c>
      <c r="J5" s="394" t="s">
        <v>238</v>
      </c>
      <c r="K5" s="428"/>
      <c r="L5" s="448" t="s">
        <v>252</v>
      </c>
      <c r="M5" s="378"/>
      <c r="N5" s="236"/>
      <c r="O5" s="237"/>
      <c r="P5" s="393" t="s">
        <v>230</v>
      </c>
      <c r="Q5" s="394"/>
      <c r="R5" s="218">
        <v>43244</v>
      </c>
      <c r="S5" s="20" t="s">
        <v>112</v>
      </c>
      <c r="T5" s="20" t="s">
        <v>56</v>
      </c>
      <c r="U5" s="241"/>
      <c r="V5" s="239">
        <v>-200000</v>
      </c>
      <c r="W5" s="20" t="s">
        <v>229</v>
      </c>
      <c r="X5" s="394" t="s">
        <v>234</v>
      </c>
      <c r="Y5" s="428"/>
      <c r="Z5" s="448" t="s">
        <v>231</v>
      </c>
      <c r="AA5" s="378"/>
    </row>
    <row r="6" spans="1:27" ht="15.75" thickBot="1">
      <c r="A6" s="237"/>
      <c r="B6" s="444" t="s">
        <v>228</v>
      </c>
      <c r="C6" s="445"/>
      <c r="D6" s="145">
        <v>43244</v>
      </c>
      <c r="E6" s="26" t="s">
        <v>111</v>
      </c>
      <c r="F6" s="26" t="s">
        <v>57</v>
      </c>
      <c r="G6" s="80">
        <v>150000</v>
      </c>
      <c r="H6" s="86"/>
      <c r="I6" s="26" t="s">
        <v>225</v>
      </c>
      <c r="J6" s="445" t="s">
        <v>238</v>
      </c>
      <c r="K6" s="446"/>
      <c r="L6" s="448" t="s">
        <v>226</v>
      </c>
      <c r="M6" s="378"/>
      <c r="N6" s="236"/>
      <c r="O6" s="237"/>
      <c r="P6" s="444" t="s">
        <v>230</v>
      </c>
      <c r="Q6" s="445"/>
      <c r="R6" s="145">
        <v>43244</v>
      </c>
      <c r="S6" s="26" t="s">
        <v>112</v>
      </c>
      <c r="T6" s="26" t="s">
        <v>56</v>
      </c>
      <c r="U6" s="80"/>
      <c r="V6" s="86">
        <v>-200000</v>
      </c>
      <c r="W6" s="26" t="s">
        <v>225</v>
      </c>
      <c r="X6" s="445" t="s">
        <v>234</v>
      </c>
      <c r="Y6" s="446"/>
      <c r="Z6" s="448" t="s">
        <v>226</v>
      </c>
      <c r="AA6" s="378"/>
    </row>
    <row r="7" spans="1:27" ht="15.75" thickTop="1">
      <c r="A7" s="237"/>
      <c r="B7" s="237"/>
      <c r="C7" s="237"/>
      <c r="D7" s="237"/>
      <c r="E7" s="237"/>
      <c r="K7" s="237"/>
      <c r="O7" s="237"/>
      <c r="P7" s="237"/>
      <c r="Q7" s="237"/>
      <c r="R7" s="237"/>
      <c r="S7" s="237"/>
    </row>
    <row r="8" spans="1:27" ht="15.75">
      <c r="A8" s="237"/>
      <c r="B8" s="450" t="s">
        <v>200</v>
      </c>
      <c r="C8" s="450"/>
      <c r="D8" s="450"/>
      <c r="E8" s="237"/>
      <c r="K8" s="237"/>
      <c r="O8" s="237"/>
      <c r="P8" s="450" t="s">
        <v>201</v>
      </c>
      <c r="Q8" s="450"/>
      <c r="R8" s="450"/>
      <c r="S8" s="237"/>
    </row>
    <row r="9" spans="1:27" ht="15.75" thickBot="1">
      <c r="A9" s="237"/>
      <c r="B9" s="237"/>
      <c r="C9" s="237"/>
      <c r="D9" s="237"/>
      <c r="E9" s="237"/>
      <c r="K9" s="237"/>
      <c r="O9" s="237"/>
      <c r="P9" s="237"/>
      <c r="Q9" s="237"/>
      <c r="R9" s="237"/>
      <c r="S9" s="237"/>
    </row>
    <row r="10" spans="1:27" ht="15.75" thickTop="1">
      <c r="A10" s="237"/>
      <c r="B10" s="393" t="s">
        <v>228</v>
      </c>
      <c r="C10" s="394"/>
      <c r="D10" s="218">
        <v>43244</v>
      </c>
      <c r="E10" s="20" t="s">
        <v>111</v>
      </c>
      <c r="F10" s="20" t="s">
        <v>57</v>
      </c>
      <c r="G10" s="241">
        <v>150000</v>
      </c>
      <c r="H10" s="239"/>
      <c r="I10" s="20" t="s">
        <v>229</v>
      </c>
      <c r="J10" s="394" t="s">
        <v>238</v>
      </c>
      <c r="K10" s="428"/>
      <c r="L10" s="448" t="s">
        <v>252</v>
      </c>
      <c r="M10" s="378"/>
      <c r="N10" s="236"/>
      <c r="O10" s="237"/>
      <c r="P10" s="393" t="s">
        <v>230</v>
      </c>
      <c r="Q10" s="394"/>
      <c r="R10" s="218">
        <v>43244</v>
      </c>
      <c r="S10" s="20" t="s">
        <v>112</v>
      </c>
      <c r="T10" s="20" t="s">
        <v>56</v>
      </c>
      <c r="U10" s="241"/>
      <c r="V10" s="239">
        <v>-200000</v>
      </c>
      <c r="W10" s="20" t="s">
        <v>229</v>
      </c>
      <c r="X10" s="394" t="s">
        <v>234</v>
      </c>
      <c r="Y10" s="428"/>
      <c r="Z10" s="448" t="s">
        <v>231</v>
      </c>
      <c r="AA10" s="378"/>
    </row>
    <row r="11" spans="1:27" ht="15.75" thickBot="1">
      <c r="A11" s="237"/>
      <c r="B11" s="444" t="s">
        <v>228</v>
      </c>
      <c r="C11" s="445"/>
      <c r="D11" s="145">
        <v>43244</v>
      </c>
      <c r="E11" s="26" t="s">
        <v>111</v>
      </c>
      <c r="F11" s="26" t="s">
        <v>57</v>
      </c>
      <c r="G11" s="80">
        <v>150000</v>
      </c>
      <c r="H11" s="86"/>
      <c r="I11" s="26" t="s">
        <v>232</v>
      </c>
      <c r="J11" s="445" t="s">
        <v>238</v>
      </c>
      <c r="K11" s="446"/>
      <c r="L11" s="448" t="s">
        <v>233</v>
      </c>
      <c r="M11" s="378"/>
      <c r="N11" s="236"/>
      <c r="O11" s="237"/>
      <c r="P11" s="444" t="s">
        <v>230</v>
      </c>
      <c r="Q11" s="445"/>
      <c r="R11" s="145">
        <v>43244</v>
      </c>
      <c r="S11" s="26" t="s">
        <v>112</v>
      </c>
      <c r="T11" s="26" t="s">
        <v>56</v>
      </c>
      <c r="U11" s="80"/>
      <c r="V11" s="86">
        <v>-200000</v>
      </c>
      <c r="W11" s="26" t="s">
        <v>232</v>
      </c>
      <c r="X11" s="445" t="s">
        <v>234</v>
      </c>
      <c r="Y11" s="446"/>
      <c r="Z11" s="448" t="s">
        <v>233</v>
      </c>
      <c r="AA11" s="378"/>
    </row>
    <row r="12" spans="1:27" ht="15.75" thickTop="1">
      <c r="A12" s="237"/>
      <c r="B12" s="237"/>
      <c r="C12" s="237"/>
      <c r="D12" s="237"/>
      <c r="E12" s="237"/>
      <c r="K12" s="237"/>
      <c r="O12" s="237"/>
      <c r="P12" s="237"/>
      <c r="Q12" s="237"/>
      <c r="R12" s="237"/>
      <c r="S12" s="237"/>
    </row>
    <row r="13" spans="1:27" ht="15.75">
      <c r="A13" s="237"/>
      <c r="B13" s="237"/>
      <c r="C13" s="237"/>
      <c r="D13" s="237"/>
      <c r="E13" s="237"/>
      <c r="K13" s="237"/>
      <c r="O13" s="237"/>
      <c r="P13" s="450" t="s">
        <v>241</v>
      </c>
      <c r="Q13" s="450"/>
      <c r="R13" s="450"/>
      <c r="S13" s="237"/>
    </row>
    <row r="14" spans="1:27" ht="16.5" thickBot="1">
      <c r="A14" s="237"/>
      <c r="B14" s="263" t="s">
        <v>299</v>
      </c>
      <c r="C14" s="263"/>
      <c r="D14" s="263"/>
      <c r="E14" s="263"/>
      <c r="F14" s="263"/>
      <c r="G14" s="263"/>
      <c r="H14" s="263"/>
      <c r="I14" s="263"/>
      <c r="J14" s="263"/>
      <c r="K14" s="263"/>
      <c r="L14" s="263"/>
      <c r="M14" s="263"/>
      <c r="O14" s="237"/>
      <c r="P14" s="237"/>
      <c r="Q14" s="237"/>
      <c r="R14" s="237"/>
      <c r="S14" s="237"/>
    </row>
    <row r="15" spans="1:27" ht="16.5" thickTop="1" thickBot="1">
      <c r="A15" s="237"/>
      <c r="B15" s="260"/>
      <c r="C15" s="260"/>
      <c r="D15" s="260"/>
      <c r="E15" s="260"/>
      <c r="F15" s="260"/>
      <c r="G15" s="260"/>
      <c r="H15" s="260"/>
      <c r="I15" s="260"/>
      <c r="J15" s="260"/>
      <c r="K15" s="260"/>
      <c r="L15" s="260"/>
      <c r="M15" s="260"/>
      <c r="O15" s="237"/>
      <c r="P15" s="393" t="s">
        <v>230</v>
      </c>
      <c r="Q15" s="394"/>
      <c r="R15" s="218">
        <v>43244</v>
      </c>
      <c r="S15" s="20" t="s">
        <v>112</v>
      </c>
      <c r="T15" s="20" t="s">
        <v>56</v>
      </c>
      <c r="U15" s="241"/>
      <c r="V15" s="239">
        <v>-200000</v>
      </c>
      <c r="W15" s="20" t="s">
        <v>229</v>
      </c>
      <c r="X15" s="394" t="s">
        <v>240</v>
      </c>
      <c r="Y15" s="428"/>
      <c r="Z15" s="448" t="s">
        <v>231</v>
      </c>
      <c r="AA15" s="378"/>
    </row>
    <row r="16" spans="1:27" ht="16.5" thickTop="1" thickBot="1">
      <c r="A16" s="237"/>
      <c r="B16" s="393" t="s">
        <v>262</v>
      </c>
      <c r="C16" s="394"/>
      <c r="D16" s="218">
        <v>43244</v>
      </c>
      <c r="E16" s="261" t="s">
        <v>112</v>
      </c>
      <c r="F16" s="261" t="s">
        <v>56</v>
      </c>
      <c r="G16" s="241"/>
      <c r="H16" s="239">
        <v>-1000000</v>
      </c>
      <c r="I16" s="261" t="s">
        <v>225</v>
      </c>
      <c r="J16" s="394" t="s">
        <v>301</v>
      </c>
      <c r="K16" s="428"/>
      <c r="L16" s="448" t="s">
        <v>267</v>
      </c>
      <c r="M16" s="378"/>
      <c r="O16" s="237"/>
      <c r="P16" s="444" t="s">
        <v>230</v>
      </c>
      <c r="Q16" s="445"/>
      <c r="R16" s="145">
        <v>43244</v>
      </c>
      <c r="S16" s="26" t="s">
        <v>112</v>
      </c>
      <c r="T16" s="26" t="s">
        <v>56</v>
      </c>
      <c r="U16" s="80"/>
      <c r="V16" s="86">
        <v>-200000</v>
      </c>
      <c r="W16" s="26" t="s">
        <v>225</v>
      </c>
      <c r="X16" s="445" t="s">
        <v>240</v>
      </c>
      <c r="Y16" s="446"/>
      <c r="Z16" s="448" t="s">
        <v>226</v>
      </c>
      <c r="AA16" s="378"/>
    </row>
    <row r="17" spans="1:27" ht="16.5" thickTop="1" thickBot="1">
      <c r="A17" s="237"/>
      <c r="B17" s="444" t="s">
        <v>262</v>
      </c>
      <c r="C17" s="445"/>
      <c r="D17" s="145">
        <v>43244</v>
      </c>
      <c r="E17" s="262" t="s">
        <v>111</v>
      </c>
      <c r="F17" s="262" t="s">
        <v>56</v>
      </c>
      <c r="G17" s="80">
        <v>1000000</v>
      </c>
      <c r="H17" s="86"/>
      <c r="I17" s="262" t="s">
        <v>300</v>
      </c>
      <c r="J17" s="445" t="s">
        <v>264</v>
      </c>
      <c r="K17" s="446"/>
      <c r="L17" s="448" t="s">
        <v>267</v>
      </c>
      <c r="M17" s="378"/>
      <c r="O17" s="237"/>
      <c r="P17" s="237"/>
      <c r="Q17" s="237"/>
      <c r="R17" s="237"/>
      <c r="S17" s="237"/>
    </row>
    <row r="18" spans="1:27" ht="16.5" thickTop="1">
      <c r="A18" s="237"/>
      <c r="B18" s="260"/>
      <c r="C18" s="260"/>
      <c r="D18" s="260"/>
      <c r="E18" s="260"/>
      <c r="F18" s="260"/>
      <c r="G18" s="260"/>
      <c r="H18" s="260"/>
      <c r="I18" s="260"/>
      <c r="J18" s="260"/>
      <c r="K18" s="260"/>
      <c r="L18" s="260"/>
      <c r="M18" s="260"/>
      <c r="O18" s="237"/>
      <c r="P18" s="450" t="s">
        <v>242</v>
      </c>
      <c r="Q18" s="450"/>
      <c r="R18" s="450"/>
      <c r="S18" s="237"/>
    </row>
    <row r="19" spans="1:27" ht="15.75" thickBot="1">
      <c r="A19" s="237"/>
      <c r="B19" s="237"/>
      <c r="C19" s="237"/>
      <c r="D19" s="237"/>
      <c r="E19" s="237"/>
      <c r="K19" s="237"/>
      <c r="O19" s="237"/>
      <c r="P19" s="237"/>
      <c r="Q19" s="237"/>
      <c r="R19" s="237"/>
      <c r="S19" s="237"/>
    </row>
    <row r="20" spans="1:27" ht="15.75" thickTop="1">
      <c r="A20" s="237"/>
      <c r="B20" s="237"/>
      <c r="C20" s="237"/>
      <c r="D20" s="237"/>
      <c r="E20" s="237"/>
      <c r="K20" s="237"/>
      <c r="O20" s="237"/>
      <c r="P20" s="393" t="s">
        <v>230</v>
      </c>
      <c r="Q20" s="394"/>
      <c r="R20" s="218">
        <v>43244</v>
      </c>
      <c r="S20" s="20" t="s">
        <v>112</v>
      </c>
      <c r="T20" s="20" t="s">
        <v>56</v>
      </c>
      <c r="U20" s="241"/>
      <c r="V20" s="239">
        <v>-200000</v>
      </c>
      <c r="W20" s="20" t="s">
        <v>229</v>
      </c>
      <c r="X20" s="394" t="s">
        <v>240</v>
      </c>
      <c r="Y20" s="428"/>
      <c r="Z20" s="448" t="s">
        <v>231</v>
      </c>
      <c r="AA20" s="378"/>
    </row>
    <row r="21" spans="1:27" ht="15.75" thickBot="1">
      <c r="A21" s="237"/>
      <c r="B21" s="237"/>
      <c r="C21" s="237"/>
      <c r="D21" s="237"/>
      <c r="E21" s="237"/>
      <c r="K21" s="237"/>
      <c r="O21" s="237"/>
      <c r="P21" s="444" t="s">
        <v>230</v>
      </c>
      <c r="Q21" s="445"/>
      <c r="R21" s="145">
        <v>43244</v>
      </c>
      <c r="S21" s="26" t="s">
        <v>112</v>
      </c>
      <c r="T21" s="26" t="s">
        <v>56</v>
      </c>
      <c r="U21" s="80"/>
      <c r="V21" s="86">
        <v>-200000</v>
      </c>
      <c r="W21" s="26" t="s">
        <v>232</v>
      </c>
      <c r="X21" s="445" t="s">
        <v>240</v>
      </c>
      <c r="Y21" s="446"/>
      <c r="Z21" s="448" t="s">
        <v>233</v>
      </c>
      <c r="AA21" s="378"/>
    </row>
    <row r="22" spans="1:27" ht="15.75" thickTop="1">
      <c r="A22" s="237"/>
      <c r="B22" s="237"/>
      <c r="C22" s="237"/>
      <c r="D22" s="237"/>
      <c r="E22" s="237"/>
      <c r="K22" s="237"/>
      <c r="O22" s="237"/>
      <c r="P22" s="237"/>
      <c r="Q22" s="237"/>
      <c r="R22" s="237"/>
      <c r="S22" s="237"/>
    </row>
    <row r="23" spans="1:27" ht="15.75">
      <c r="A23" s="257" t="s">
        <v>281</v>
      </c>
      <c r="B23" s="257" t="s">
        <v>202</v>
      </c>
      <c r="C23" s="257"/>
      <c r="D23" s="257"/>
      <c r="E23" s="257"/>
      <c r="F23" s="257"/>
      <c r="G23" s="257"/>
      <c r="H23" s="257"/>
      <c r="I23" s="257"/>
      <c r="J23" s="257"/>
      <c r="K23" s="257"/>
      <c r="L23" s="257"/>
      <c r="M23" s="257"/>
      <c r="N23" s="257"/>
      <c r="O23" s="257"/>
      <c r="P23" s="449" t="s">
        <v>203</v>
      </c>
      <c r="Q23" s="449"/>
      <c r="R23" s="449"/>
      <c r="S23" s="449"/>
    </row>
    <row r="24" spans="1:27" ht="15.75" thickBot="1">
      <c r="A24" s="237"/>
      <c r="B24" s="237"/>
      <c r="C24" s="237"/>
      <c r="D24" s="237"/>
      <c r="E24" s="237"/>
      <c r="K24" s="237"/>
      <c r="O24" s="237"/>
      <c r="P24" s="237"/>
      <c r="Q24" s="237"/>
      <c r="R24" s="237"/>
      <c r="S24" s="237"/>
    </row>
    <row r="25" spans="1:27" ht="15.75" thickTop="1">
      <c r="A25" s="237"/>
      <c r="B25" s="393" t="s">
        <v>243</v>
      </c>
      <c r="C25" s="394"/>
      <c r="D25" s="218">
        <v>43244</v>
      </c>
      <c r="E25" s="20" t="s">
        <v>112</v>
      </c>
      <c r="F25" s="20" t="s">
        <v>57</v>
      </c>
      <c r="G25" s="241"/>
      <c r="H25" s="239">
        <v>-20000</v>
      </c>
      <c r="I25" s="20" t="s">
        <v>229</v>
      </c>
      <c r="J25" s="394" t="s">
        <v>248</v>
      </c>
      <c r="K25" s="428"/>
      <c r="L25" s="448" t="s">
        <v>245</v>
      </c>
      <c r="M25" s="408"/>
      <c r="O25" s="237"/>
      <c r="P25" s="393" t="s">
        <v>243</v>
      </c>
      <c r="Q25" s="394"/>
      <c r="R25" s="218">
        <v>43244</v>
      </c>
      <c r="S25" s="20" t="s">
        <v>112</v>
      </c>
      <c r="T25" s="20" t="s">
        <v>57</v>
      </c>
      <c r="U25" s="241"/>
      <c r="V25" s="239">
        <v>-20000</v>
      </c>
      <c r="W25" s="20" t="s">
        <v>229</v>
      </c>
      <c r="X25" s="394" t="s">
        <v>246</v>
      </c>
      <c r="Y25" s="428"/>
      <c r="Z25" t="s">
        <v>244</v>
      </c>
    </row>
    <row r="26" spans="1:27" ht="15.75" thickBot="1">
      <c r="A26" s="237"/>
      <c r="B26" s="444" t="s">
        <v>243</v>
      </c>
      <c r="C26" s="445"/>
      <c r="D26" s="145">
        <v>43244</v>
      </c>
      <c r="E26" s="26" t="s">
        <v>111</v>
      </c>
      <c r="F26" s="26" t="s">
        <v>57</v>
      </c>
      <c r="G26" s="80">
        <v>20000</v>
      </c>
      <c r="H26" s="86"/>
      <c r="I26" s="242" t="s">
        <v>229</v>
      </c>
      <c r="J26" s="445" t="s">
        <v>249</v>
      </c>
      <c r="K26" s="446"/>
      <c r="L26" s="448" t="s">
        <v>244</v>
      </c>
      <c r="M26" s="408"/>
      <c r="O26" s="237"/>
      <c r="P26" s="444" t="s">
        <v>243</v>
      </c>
      <c r="Q26" s="445"/>
      <c r="R26" s="145">
        <v>43244</v>
      </c>
      <c r="S26" s="26" t="s">
        <v>111</v>
      </c>
      <c r="T26" s="26" t="s">
        <v>57</v>
      </c>
      <c r="U26" s="80">
        <v>20000</v>
      </c>
      <c r="V26" s="86"/>
      <c r="W26" s="242" t="s">
        <v>229</v>
      </c>
      <c r="X26" s="445" t="s">
        <v>247</v>
      </c>
      <c r="Y26" s="446"/>
      <c r="Z26" s="448" t="s">
        <v>245</v>
      </c>
      <c r="AA26" s="408"/>
    </row>
    <row r="27" spans="1:27" ht="15.75" thickTop="1">
      <c r="A27" s="237"/>
      <c r="B27" s="237"/>
      <c r="C27" s="237"/>
      <c r="D27" s="237"/>
      <c r="E27" s="237"/>
      <c r="K27" s="237"/>
      <c r="O27" s="237"/>
      <c r="P27" s="237"/>
      <c r="Q27" s="237"/>
      <c r="R27" s="237"/>
      <c r="S27" s="237"/>
    </row>
    <row r="28" spans="1:27" ht="15.75">
      <c r="A28" s="237"/>
      <c r="B28" s="450" t="s">
        <v>250</v>
      </c>
      <c r="C28" s="450"/>
      <c r="D28" s="450"/>
      <c r="E28" s="450"/>
      <c r="F28" s="450"/>
      <c r="G28" s="450"/>
      <c r="H28" s="257"/>
      <c r="I28" s="257"/>
      <c r="J28" s="257"/>
      <c r="K28" s="257"/>
      <c r="L28" s="257"/>
      <c r="M28" s="257"/>
      <c r="N28" s="257"/>
      <c r="O28" s="257"/>
      <c r="P28" s="450" t="s">
        <v>251</v>
      </c>
      <c r="Q28" s="450"/>
      <c r="R28" s="450"/>
      <c r="S28" s="450"/>
      <c r="T28" s="450"/>
      <c r="U28" s="450"/>
    </row>
    <row r="29" spans="1:27" ht="15.75" thickBot="1">
      <c r="A29" s="237"/>
      <c r="B29" s="237"/>
      <c r="C29" s="237"/>
      <c r="D29" s="237"/>
      <c r="E29" s="237"/>
      <c r="K29" s="236"/>
      <c r="L29" s="378"/>
      <c r="M29" s="408"/>
      <c r="O29" s="237"/>
      <c r="P29" s="237"/>
      <c r="Q29" s="237"/>
      <c r="R29" s="237"/>
      <c r="S29" s="237"/>
    </row>
    <row r="30" spans="1:27" ht="15" customHeight="1" thickTop="1">
      <c r="A30" s="237"/>
      <c r="B30" s="393" t="s">
        <v>276</v>
      </c>
      <c r="C30" s="394"/>
      <c r="D30" s="218">
        <v>43244</v>
      </c>
      <c r="E30" s="20" t="s">
        <v>112</v>
      </c>
      <c r="F30" s="20" t="s">
        <v>57</v>
      </c>
      <c r="G30" s="241"/>
      <c r="H30" s="239">
        <v>-20000</v>
      </c>
      <c r="I30" s="20" t="s">
        <v>229</v>
      </c>
      <c r="J30" s="394" t="s">
        <v>255</v>
      </c>
      <c r="K30" s="428"/>
      <c r="L30" s="246" t="s">
        <v>258</v>
      </c>
      <c r="M30" s="244"/>
      <c r="O30" s="237"/>
      <c r="P30" s="393" t="s">
        <v>277</v>
      </c>
      <c r="Q30" s="394"/>
      <c r="R30" s="218">
        <v>43244</v>
      </c>
      <c r="S30" s="20" t="s">
        <v>112</v>
      </c>
      <c r="T30" s="20" t="s">
        <v>57</v>
      </c>
      <c r="U30" s="241"/>
      <c r="V30" s="239">
        <v>-20000</v>
      </c>
      <c r="W30" s="20" t="s">
        <v>229</v>
      </c>
      <c r="X30" s="394" t="s">
        <v>257</v>
      </c>
      <c r="Y30" s="428"/>
      <c r="Z30" s="246" t="s">
        <v>260</v>
      </c>
      <c r="AA30" s="244"/>
    </row>
    <row r="31" spans="1:27" ht="15.75" thickBot="1">
      <c r="A31" s="237"/>
      <c r="B31" s="444" t="s">
        <v>276</v>
      </c>
      <c r="C31" s="445"/>
      <c r="D31" s="145">
        <v>43244</v>
      </c>
      <c r="E31" s="26" t="s">
        <v>111</v>
      </c>
      <c r="F31" s="26" t="s">
        <v>57</v>
      </c>
      <c r="G31" s="80">
        <v>20000</v>
      </c>
      <c r="H31" s="86"/>
      <c r="I31" s="242" t="s">
        <v>229</v>
      </c>
      <c r="J31" s="445" t="s">
        <v>254</v>
      </c>
      <c r="K31" s="446"/>
      <c r="L31" s="246" t="s">
        <v>259</v>
      </c>
      <c r="M31" s="244"/>
      <c r="O31" s="237"/>
      <c r="P31" s="444" t="s">
        <v>277</v>
      </c>
      <c r="Q31" s="445"/>
      <c r="R31" s="145">
        <v>43244</v>
      </c>
      <c r="S31" s="26" t="s">
        <v>111</v>
      </c>
      <c r="T31" s="26" t="s">
        <v>57</v>
      </c>
      <c r="U31" s="80">
        <v>20000</v>
      </c>
      <c r="V31" s="86"/>
      <c r="W31" s="242" t="s">
        <v>229</v>
      </c>
      <c r="X31" s="445" t="s">
        <v>253</v>
      </c>
      <c r="Y31" s="446"/>
      <c r="Z31" s="246" t="s">
        <v>261</v>
      </c>
      <c r="AA31" s="244"/>
    </row>
    <row r="32" spans="1:27" s="237" customFormat="1" ht="15.75" thickTop="1">
      <c r="B32" s="236"/>
      <c r="C32" s="236"/>
      <c r="D32" s="143"/>
      <c r="E32" s="236"/>
      <c r="F32" s="447" t="s">
        <v>256</v>
      </c>
      <c r="G32" s="447"/>
      <c r="H32" s="447"/>
      <c r="I32" s="447"/>
      <c r="J32" s="236"/>
      <c r="K32" s="236"/>
      <c r="L32" s="244"/>
      <c r="M32" s="244"/>
      <c r="P32" s="236"/>
      <c r="Q32" s="236"/>
      <c r="R32" s="143"/>
      <c r="S32" s="236"/>
      <c r="T32" s="447" t="s">
        <v>256</v>
      </c>
      <c r="U32" s="447"/>
      <c r="V32" s="447"/>
      <c r="W32" s="447"/>
      <c r="X32" s="236"/>
      <c r="Y32" s="236"/>
      <c r="Z32" s="244"/>
      <c r="AA32" s="244"/>
    </row>
    <row r="33" spans="1:27" s="237" customFormat="1">
      <c r="B33" s="236"/>
      <c r="C33" s="236"/>
      <c r="D33" s="143"/>
      <c r="E33" s="236"/>
      <c r="F33" s="236"/>
      <c r="G33" s="81"/>
      <c r="H33" s="245"/>
      <c r="I33" s="245"/>
      <c r="J33" s="236"/>
      <c r="K33" s="236"/>
      <c r="L33" s="244"/>
      <c r="M33" s="244"/>
      <c r="P33" s="236"/>
      <c r="Q33" s="236"/>
      <c r="R33" s="143"/>
      <c r="S33" s="236"/>
      <c r="T33" s="236"/>
      <c r="U33" s="81"/>
      <c r="V33" s="124"/>
      <c r="W33" s="243"/>
      <c r="X33" s="236"/>
      <c r="Y33" s="236"/>
      <c r="Z33" s="244"/>
      <c r="AA33" s="244"/>
    </row>
    <row r="34" spans="1:27">
      <c r="A34" s="237"/>
      <c r="B34" s="237"/>
      <c r="C34" s="237"/>
      <c r="D34" s="237"/>
      <c r="E34" s="237"/>
      <c r="K34" s="237"/>
      <c r="O34" s="237"/>
      <c r="P34" s="237"/>
      <c r="Q34" s="237"/>
      <c r="R34" s="237"/>
      <c r="S34" s="237"/>
    </row>
    <row r="35" spans="1:27" ht="15.75">
      <c r="A35" s="237"/>
      <c r="B35" s="257" t="s">
        <v>204</v>
      </c>
      <c r="C35" s="257"/>
      <c r="D35" s="257"/>
      <c r="E35" s="257"/>
      <c r="F35" s="257"/>
      <c r="G35" s="257"/>
      <c r="H35" s="257"/>
      <c r="I35" s="257"/>
      <c r="J35" s="257"/>
      <c r="K35" s="257"/>
      <c r="L35" s="257"/>
      <c r="M35" s="257"/>
      <c r="N35" s="257"/>
      <c r="O35" s="257"/>
      <c r="P35" s="459" t="s">
        <v>205</v>
      </c>
      <c r="Q35" s="459"/>
      <c r="R35" s="459"/>
      <c r="S35" s="237"/>
    </row>
    <row r="36" spans="1:27" ht="15.75" thickBot="1">
      <c r="A36" s="237"/>
      <c r="B36" s="237"/>
      <c r="C36" s="237"/>
      <c r="D36" s="237"/>
      <c r="E36" s="237"/>
      <c r="K36" s="237"/>
      <c r="O36" s="237"/>
      <c r="P36" s="237"/>
      <c r="Q36" s="237"/>
      <c r="R36" s="237"/>
      <c r="S36" s="237"/>
    </row>
    <row r="37" spans="1:27" ht="15.75" thickTop="1">
      <c r="A37" s="237"/>
      <c r="B37" s="393" t="s">
        <v>262</v>
      </c>
      <c r="C37" s="394"/>
      <c r="D37" s="218">
        <v>43244</v>
      </c>
      <c r="E37" s="238" t="s">
        <v>112</v>
      </c>
      <c r="F37" s="238" t="s">
        <v>56</v>
      </c>
      <c r="G37" s="241"/>
      <c r="H37" s="239">
        <v>-1000000</v>
      </c>
      <c r="I37" s="238" t="s">
        <v>225</v>
      </c>
      <c r="J37" s="394" t="s">
        <v>263</v>
      </c>
      <c r="K37" s="428"/>
      <c r="L37" s="448" t="s">
        <v>267</v>
      </c>
      <c r="M37" s="378"/>
      <c r="O37" s="237"/>
      <c r="P37" s="393" t="s">
        <v>262</v>
      </c>
      <c r="Q37" s="394"/>
      <c r="R37" s="218">
        <v>43244</v>
      </c>
      <c r="S37" s="238" t="s">
        <v>112</v>
      </c>
      <c r="T37" s="238" t="s">
        <v>56</v>
      </c>
      <c r="U37" s="241"/>
      <c r="V37" s="239">
        <v>-1000000</v>
      </c>
      <c r="W37" s="238" t="s">
        <v>232</v>
      </c>
      <c r="X37" s="394" t="s">
        <v>265</v>
      </c>
      <c r="Y37" s="428"/>
      <c r="Z37" s="448" t="s">
        <v>268</v>
      </c>
      <c r="AA37" s="378"/>
    </row>
    <row r="38" spans="1:27" ht="15.75" thickBot="1">
      <c r="A38" s="237"/>
      <c r="B38" s="444" t="s">
        <v>262</v>
      </c>
      <c r="C38" s="445"/>
      <c r="D38" s="145">
        <v>43244</v>
      </c>
      <c r="E38" s="240" t="s">
        <v>111</v>
      </c>
      <c r="F38" s="240" t="s">
        <v>56</v>
      </c>
      <c r="G38" s="80">
        <v>1000000</v>
      </c>
      <c r="H38" s="86"/>
      <c r="I38" s="240" t="s">
        <v>232</v>
      </c>
      <c r="J38" s="445" t="s">
        <v>264</v>
      </c>
      <c r="K38" s="446"/>
      <c r="L38" s="448" t="s">
        <v>233</v>
      </c>
      <c r="M38" s="378"/>
      <c r="O38" s="237"/>
      <c r="P38" s="444" t="s">
        <v>262</v>
      </c>
      <c r="Q38" s="445"/>
      <c r="R38" s="145">
        <v>43244</v>
      </c>
      <c r="S38" s="240" t="s">
        <v>111</v>
      </c>
      <c r="T38" s="240" t="s">
        <v>56</v>
      </c>
      <c r="U38" s="80">
        <v>1000000</v>
      </c>
      <c r="V38" s="86"/>
      <c r="W38" s="240" t="s">
        <v>225</v>
      </c>
      <c r="X38" s="445" t="s">
        <v>266</v>
      </c>
      <c r="Y38" s="446"/>
      <c r="Z38" s="448" t="s">
        <v>226</v>
      </c>
      <c r="AA38" s="378"/>
    </row>
    <row r="39" spans="1:27" ht="15.75" thickTop="1">
      <c r="A39" s="237"/>
      <c r="B39" s="237"/>
      <c r="C39" s="237"/>
      <c r="D39" s="237"/>
      <c r="E39" s="237"/>
      <c r="K39" s="237"/>
      <c r="O39" s="237"/>
      <c r="P39" s="237"/>
      <c r="Q39" s="237"/>
      <c r="R39" s="237"/>
      <c r="S39" s="237"/>
    </row>
    <row r="40" spans="1:27">
      <c r="A40" s="237"/>
      <c r="B40" s="248" t="s">
        <v>206</v>
      </c>
      <c r="C40" s="248"/>
      <c r="D40" s="248"/>
      <c r="E40" s="248"/>
      <c r="F40" s="248"/>
      <c r="G40" s="248"/>
      <c r="H40" s="248"/>
      <c r="I40" s="248"/>
      <c r="J40" s="248"/>
      <c r="K40" s="248"/>
      <c r="L40" s="248"/>
      <c r="M40" s="248"/>
      <c r="N40" s="248"/>
      <c r="O40" s="248"/>
      <c r="P40" s="460" t="s">
        <v>207</v>
      </c>
      <c r="Q40" s="460"/>
      <c r="R40" s="460"/>
      <c r="S40" s="248"/>
      <c r="T40" s="248"/>
      <c r="U40" s="248"/>
      <c r="V40" s="248"/>
      <c r="W40" s="248"/>
      <c r="X40" s="248"/>
      <c r="Y40" s="248"/>
      <c r="Z40" s="248"/>
      <c r="AA40" s="248"/>
    </row>
    <row r="41" spans="1:27" ht="15.75" thickBot="1">
      <c r="A41" s="237"/>
      <c r="B41" s="248"/>
      <c r="C41" s="248"/>
      <c r="D41" s="248"/>
      <c r="E41" s="248"/>
      <c r="F41" s="248"/>
      <c r="G41" s="248"/>
      <c r="H41" s="248"/>
      <c r="I41" s="248"/>
      <c r="J41" s="248"/>
      <c r="K41" s="248"/>
      <c r="L41" s="248"/>
      <c r="M41" s="248"/>
      <c r="N41" s="248"/>
      <c r="O41" s="248"/>
      <c r="P41" s="248"/>
      <c r="Q41" s="248"/>
      <c r="R41" s="248"/>
      <c r="S41" s="248"/>
      <c r="T41" s="248"/>
      <c r="U41" s="248"/>
      <c r="V41" s="248"/>
      <c r="W41" s="248"/>
      <c r="X41" s="248"/>
      <c r="Y41" s="248"/>
      <c r="Z41" s="248"/>
      <c r="AA41" s="248"/>
    </row>
    <row r="42" spans="1:27" ht="15.75" thickTop="1">
      <c r="A42" s="237"/>
      <c r="B42" s="451" t="s">
        <v>262</v>
      </c>
      <c r="C42" s="452"/>
      <c r="D42" s="249">
        <v>43244</v>
      </c>
      <c r="E42" s="250" t="s">
        <v>112</v>
      </c>
      <c r="F42" s="250" t="s">
        <v>56</v>
      </c>
      <c r="G42" s="251"/>
      <c r="H42" s="252">
        <v>-1000000</v>
      </c>
      <c r="I42" s="250" t="s">
        <v>225</v>
      </c>
      <c r="J42" s="452" t="s">
        <v>263</v>
      </c>
      <c r="K42" s="453"/>
      <c r="L42" s="454" t="s">
        <v>231</v>
      </c>
      <c r="M42" s="455"/>
      <c r="N42" s="248"/>
      <c r="O42" s="248"/>
      <c r="P42" s="451" t="s">
        <v>262</v>
      </c>
      <c r="Q42" s="452"/>
      <c r="R42" s="249">
        <v>43244</v>
      </c>
      <c r="S42" s="250" t="s">
        <v>112</v>
      </c>
      <c r="T42" s="250" t="s">
        <v>56</v>
      </c>
      <c r="U42" s="251"/>
      <c r="V42" s="252">
        <v>-1000000</v>
      </c>
      <c r="W42" s="250" t="s">
        <v>232</v>
      </c>
      <c r="X42" s="452" t="s">
        <v>265</v>
      </c>
      <c r="Y42" s="453"/>
      <c r="Z42" s="454" t="s">
        <v>268</v>
      </c>
      <c r="AA42" s="455"/>
    </row>
    <row r="43" spans="1:27" ht="15.75" thickBot="1">
      <c r="A43" s="237"/>
      <c r="B43" s="456" t="s">
        <v>262</v>
      </c>
      <c r="C43" s="457"/>
      <c r="D43" s="253">
        <v>43244</v>
      </c>
      <c r="E43" s="254" t="s">
        <v>111</v>
      </c>
      <c r="F43" s="254" t="s">
        <v>56</v>
      </c>
      <c r="G43" s="255">
        <v>1000000</v>
      </c>
      <c r="H43" s="256"/>
      <c r="I43" s="254" t="s">
        <v>232</v>
      </c>
      <c r="J43" s="457" t="s">
        <v>264</v>
      </c>
      <c r="K43" s="458"/>
      <c r="L43" s="454" t="s">
        <v>233</v>
      </c>
      <c r="M43" s="455"/>
      <c r="N43" s="248"/>
      <c r="O43" s="248"/>
      <c r="P43" s="456" t="s">
        <v>262</v>
      </c>
      <c r="Q43" s="457"/>
      <c r="R43" s="253">
        <v>43244</v>
      </c>
      <c r="S43" s="254" t="s">
        <v>111</v>
      </c>
      <c r="T43" s="254" t="s">
        <v>56</v>
      </c>
      <c r="U43" s="255">
        <v>1000000</v>
      </c>
      <c r="V43" s="256"/>
      <c r="W43" s="254" t="s">
        <v>225</v>
      </c>
      <c r="X43" s="457" t="s">
        <v>266</v>
      </c>
      <c r="Y43" s="458"/>
      <c r="Z43" s="454" t="s">
        <v>226</v>
      </c>
      <c r="AA43" s="455"/>
    </row>
    <row r="44" spans="1:27" ht="15.75" thickTop="1">
      <c r="A44" s="237"/>
      <c r="B44" s="237"/>
      <c r="C44" s="237"/>
      <c r="D44" s="237"/>
      <c r="E44" s="237"/>
      <c r="K44" s="237"/>
      <c r="O44" s="237"/>
      <c r="P44" s="237"/>
      <c r="Q44" s="237"/>
      <c r="R44" s="237"/>
      <c r="S44" s="237"/>
    </row>
    <row r="45" spans="1:27" ht="15.75">
      <c r="A45" s="237"/>
      <c r="B45" s="257" t="s">
        <v>208</v>
      </c>
      <c r="C45" s="257"/>
      <c r="D45" s="257"/>
      <c r="E45" s="257"/>
      <c r="F45" s="257"/>
      <c r="G45" s="257"/>
      <c r="H45" s="257"/>
      <c r="I45" s="257"/>
      <c r="J45" s="257"/>
      <c r="K45" s="257"/>
      <c r="L45" s="257"/>
      <c r="M45" s="257"/>
      <c r="N45" s="257"/>
      <c r="O45" s="257"/>
      <c r="P45" s="450" t="s">
        <v>209</v>
      </c>
      <c r="Q45" s="450"/>
      <c r="R45" s="237"/>
      <c r="S45" s="237"/>
    </row>
    <row r="46" spans="1:27" ht="15.75" thickBot="1">
      <c r="A46" s="237"/>
      <c r="B46" s="237"/>
      <c r="C46" s="237"/>
      <c r="D46" s="237"/>
      <c r="E46" s="237"/>
      <c r="K46" s="237"/>
      <c r="O46" s="237"/>
      <c r="P46" s="237"/>
      <c r="Q46" s="237"/>
      <c r="R46" s="237"/>
      <c r="S46" s="237"/>
    </row>
    <row r="47" spans="1:27" ht="15.75" thickTop="1">
      <c r="A47" s="237"/>
      <c r="B47" s="393" t="s">
        <v>269</v>
      </c>
      <c r="C47" s="394"/>
      <c r="D47" s="218">
        <v>43244</v>
      </c>
      <c r="E47" s="238" t="s">
        <v>112</v>
      </c>
      <c r="F47" s="238" t="s">
        <v>57</v>
      </c>
      <c r="G47" s="241"/>
      <c r="H47" s="239">
        <v>-4.5</v>
      </c>
      <c r="I47" s="238" t="s">
        <v>113</v>
      </c>
      <c r="J47" s="394" t="s">
        <v>208</v>
      </c>
      <c r="K47" s="428"/>
      <c r="L47" s="448" t="s">
        <v>136</v>
      </c>
      <c r="M47" s="378"/>
      <c r="O47" s="237"/>
      <c r="P47" s="393" t="s">
        <v>269</v>
      </c>
      <c r="Q47" s="394"/>
      <c r="R47" s="218">
        <v>43244</v>
      </c>
      <c r="S47" s="238" t="s">
        <v>111</v>
      </c>
      <c r="T47" s="238" t="s">
        <v>57</v>
      </c>
      <c r="U47" s="241">
        <v>4.5</v>
      </c>
      <c r="V47" s="239"/>
      <c r="W47" s="238" t="s">
        <v>113</v>
      </c>
      <c r="X47" s="394" t="s">
        <v>209</v>
      </c>
      <c r="Y47" s="428"/>
      <c r="Z47" s="448" t="s">
        <v>136</v>
      </c>
      <c r="AA47" s="378"/>
    </row>
    <row r="48" spans="1:27" ht="15.75" thickBot="1">
      <c r="A48" s="237"/>
      <c r="B48" s="444" t="s">
        <v>269</v>
      </c>
      <c r="C48" s="445"/>
      <c r="D48" s="145">
        <v>43244</v>
      </c>
      <c r="E48" s="240" t="s">
        <v>112</v>
      </c>
      <c r="F48" s="240" t="s">
        <v>57</v>
      </c>
      <c r="G48" s="80"/>
      <c r="H48" s="86">
        <v>-4.5</v>
      </c>
      <c r="I48" s="240" t="s">
        <v>225</v>
      </c>
      <c r="J48" s="445" t="s">
        <v>208</v>
      </c>
      <c r="K48" s="446"/>
      <c r="L48" s="448" t="s">
        <v>226</v>
      </c>
      <c r="M48" s="378"/>
      <c r="O48" s="237"/>
      <c r="P48" s="444" t="s">
        <v>269</v>
      </c>
      <c r="Q48" s="445"/>
      <c r="R48" s="145">
        <v>43244</v>
      </c>
      <c r="S48" s="240" t="s">
        <v>111</v>
      </c>
      <c r="T48" s="240" t="s">
        <v>57</v>
      </c>
      <c r="U48" s="80">
        <v>4.5</v>
      </c>
      <c r="V48" s="86"/>
      <c r="W48" s="240" t="s">
        <v>225</v>
      </c>
      <c r="X48" s="445" t="s">
        <v>209</v>
      </c>
      <c r="Y48" s="446"/>
      <c r="Z48" s="448" t="s">
        <v>226</v>
      </c>
      <c r="AA48" s="378"/>
    </row>
    <row r="49" spans="1:27" ht="15.75" thickTop="1">
      <c r="A49" s="237"/>
      <c r="B49" s="237"/>
      <c r="C49" s="237"/>
      <c r="D49" s="237"/>
      <c r="E49" s="237"/>
      <c r="K49" s="237"/>
      <c r="O49" s="237"/>
      <c r="P49" s="237"/>
      <c r="Q49" s="237"/>
      <c r="R49" s="237"/>
      <c r="S49" s="237"/>
    </row>
    <row r="50" spans="1:27" ht="15.75">
      <c r="A50" s="237"/>
      <c r="B50" s="257" t="s">
        <v>210</v>
      </c>
      <c r="C50" s="257"/>
      <c r="D50" s="257"/>
      <c r="E50" s="257"/>
      <c r="F50" s="257"/>
      <c r="G50" s="257"/>
      <c r="H50" s="257"/>
      <c r="I50" s="257"/>
      <c r="J50" s="257"/>
      <c r="K50" s="257"/>
      <c r="L50" s="257"/>
      <c r="M50" s="257"/>
      <c r="N50" s="257"/>
      <c r="O50" s="257"/>
      <c r="P50" s="450" t="s">
        <v>211</v>
      </c>
      <c r="Q50" s="450"/>
      <c r="R50" s="237"/>
      <c r="S50" s="237"/>
    </row>
    <row r="51" spans="1:27" ht="15.75" thickBot="1">
      <c r="A51" s="237"/>
      <c r="B51" s="237"/>
      <c r="C51" s="237"/>
      <c r="D51" s="237"/>
      <c r="E51" s="237"/>
      <c r="K51" s="237"/>
      <c r="O51" s="237"/>
      <c r="P51" s="237"/>
      <c r="Q51" s="237"/>
      <c r="R51" s="237"/>
      <c r="S51" s="237"/>
    </row>
    <row r="52" spans="1:27" ht="15.75" thickTop="1">
      <c r="A52" s="237"/>
      <c r="B52" s="393" t="s">
        <v>269</v>
      </c>
      <c r="C52" s="394"/>
      <c r="D52" s="218">
        <v>43244</v>
      </c>
      <c r="E52" s="238" t="s">
        <v>112</v>
      </c>
      <c r="F52" s="238" t="s">
        <v>57</v>
      </c>
      <c r="G52" s="241"/>
      <c r="H52" s="239">
        <v>-235</v>
      </c>
      <c r="I52" s="238" t="s">
        <v>113</v>
      </c>
      <c r="J52" s="394" t="s">
        <v>210</v>
      </c>
      <c r="K52" s="428"/>
      <c r="L52" s="448" t="s">
        <v>136</v>
      </c>
      <c r="M52" s="378"/>
      <c r="O52" s="237"/>
      <c r="P52" s="393" t="s">
        <v>269</v>
      </c>
      <c r="Q52" s="394"/>
      <c r="R52" s="218">
        <v>43244</v>
      </c>
      <c r="S52" s="238" t="s">
        <v>111</v>
      </c>
      <c r="T52" s="238" t="s">
        <v>57</v>
      </c>
      <c r="U52" s="241">
        <v>235</v>
      </c>
      <c r="V52" s="239"/>
      <c r="W52" s="238" t="s">
        <v>113</v>
      </c>
      <c r="X52" s="394" t="s">
        <v>211</v>
      </c>
      <c r="Y52" s="428"/>
      <c r="Z52" s="448" t="s">
        <v>136</v>
      </c>
      <c r="AA52" s="378"/>
    </row>
    <row r="53" spans="1:27" ht="15.75" thickBot="1">
      <c r="A53" s="237"/>
      <c r="B53" s="444" t="s">
        <v>269</v>
      </c>
      <c r="C53" s="445"/>
      <c r="D53" s="145">
        <v>43244</v>
      </c>
      <c r="E53" s="240" t="s">
        <v>112</v>
      </c>
      <c r="F53" s="240" t="s">
        <v>57</v>
      </c>
      <c r="G53" s="80"/>
      <c r="H53" s="86">
        <v>-235</v>
      </c>
      <c r="I53" s="240" t="s">
        <v>232</v>
      </c>
      <c r="J53" s="445" t="s">
        <v>210</v>
      </c>
      <c r="K53" s="446"/>
      <c r="L53" s="448" t="s">
        <v>233</v>
      </c>
      <c r="M53" s="378"/>
      <c r="O53" s="237"/>
      <c r="P53" s="444" t="s">
        <v>269</v>
      </c>
      <c r="Q53" s="445"/>
      <c r="R53" s="145">
        <v>43244</v>
      </c>
      <c r="S53" s="240" t="s">
        <v>111</v>
      </c>
      <c r="T53" s="240" t="s">
        <v>57</v>
      </c>
      <c r="U53" s="80">
        <v>235</v>
      </c>
      <c r="V53" s="86"/>
      <c r="W53" s="240" t="s">
        <v>232</v>
      </c>
      <c r="X53" s="445" t="s">
        <v>211</v>
      </c>
      <c r="Y53" s="446"/>
      <c r="Z53" s="448" t="s">
        <v>233</v>
      </c>
      <c r="AA53" s="378"/>
    </row>
    <row r="54" spans="1:27" ht="15.75" thickTop="1">
      <c r="A54" s="237"/>
      <c r="B54" s="237"/>
      <c r="C54" s="237"/>
      <c r="D54" s="237"/>
      <c r="E54" s="237"/>
      <c r="K54" s="237"/>
      <c r="O54" s="237"/>
      <c r="P54" s="237"/>
      <c r="Q54" s="237"/>
      <c r="R54" s="237"/>
      <c r="S54" s="237"/>
    </row>
    <row r="55" spans="1:27" ht="15.75">
      <c r="A55" s="237"/>
      <c r="B55" s="257" t="s">
        <v>212</v>
      </c>
      <c r="C55" s="257"/>
      <c r="D55" s="257"/>
      <c r="E55" s="257"/>
      <c r="F55" s="257"/>
      <c r="G55" s="257"/>
      <c r="H55" s="257"/>
      <c r="I55" s="257"/>
      <c r="J55" s="257"/>
      <c r="K55" s="257"/>
      <c r="L55" s="257"/>
      <c r="M55" s="257"/>
      <c r="N55" s="257"/>
      <c r="O55" s="257"/>
      <c r="P55" s="450" t="s">
        <v>213</v>
      </c>
      <c r="Q55" s="450"/>
      <c r="R55" s="237"/>
      <c r="S55" s="237"/>
    </row>
    <row r="56" spans="1:27" ht="15.75" thickBot="1">
      <c r="A56" s="237"/>
      <c r="B56" s="237"/>
      <c r="C56" s="237"/>
      <c r="D56" s="237"/>
      <c r="E56" s="237"/>
      <c r="K56" s="237"/>
      <c r="O56" s="237"/>
      <c r="P56" s="237"/>
      <c r="Q56" s="237"/>
      <c r="R56" s="237"/>
      <c r="S56" s="237"/>
    </row>
    <row r="57" spans="1:27" ht="15.75" thickTop="1">
      <c r="A57" s="237"/>
      <c r="B57" s="393" t="s">
        <v>270</v>
      </c>
      <c r="C57" s="394"/>
      <c r="D57" s="218">
        <v>43244</v>
      </c>
      <c r="E57" s="238" t="s">
        <v>111</v>
      </c>
      <c r="F57" s="238" t="s">
        <v>57</v>
      </c>
      <c r="G57" s="241">
        <v>156.74</v>
      </c>
      <c r="H57" s="239"/>
      <c r="I57" s="238" t="s">
        <v>113</v>
      </c>
      <c r="J57" s="394" t="s">
        <v>212</v>
      </c>
      <c r="K57" s="428"/>
      <c r="L57" s="448" t="s">
        <v>136</v>
      </c>
      <c r="M57" s="378"/>
      <c r="O57" s="237"/>
      <c r="P57" s="393" t="s">
        <v>270</v>
      </c>
      <c r="Q57" s="394"/>
      <c r="R57" s="218">
        <v>43244</v>
      </c>
      <c r="S57" s="238" t="s">
        <v>112</v>
      </c>
      <c r="T57" s="238" t="s">
        <v>57</v>
      </c>
      <c r="U57" s="241"/>
      <c r="V57" s="239">
        <v>-156.74</v>
      </c>
      <c r="W57" s="238" t="s">
        <v>113</v>
      </c>
      <c r="X57" s="394" t="s">
        <v>213</v>
      </c>
      <c r="Y57" s="428"/>
      <c r="Z57" s="448" t="s">
        <v>136</v>
      </c>
      <c r="AA57" s="378"/>
    </row>
    <row r="58" spans="1:27" ht="15.75" thickBot="1">
      <c r="A58" s="237"/>
      <c r="B58" s="444" t="s">
        <v>270</v>
      </c>
      <c r="C58" s="445"/>
      <c r="D58" s="145">
        <v>43244</v>
      </c>
      <c r="E58" s="240" t="s">
        <v>111</v>
      </c>
      <c r="F58" s="240" t="s">
        <v>57</v>
      </c>
      <c r="G58" s="80">
        <v>156.74</v>
      </c>
      <c r="H58" s="86"/>
      <c r="I58" s="240" t="s">
        <v>225</v>
      </c>
      <c r="J58" s="445" t="s">
        <v>212</v>
      </c>
      <c r="K58" s="446"/>
      <c r="L58" s="448" t="s">
        <v>226</v>
      </c>
      <c r="M58" s="378"/>
      <c r="O58" s="237"/>
      <c r="P58" s="444" t="s">
        <v>270</v>
      </c>
      <c r="Q58" s="445"/>
      <c r="R58" s="145">
        <v>43244</v>
      </c>
      <c r="S58" s="240" t="s">
        <v>112</v>
      </c>
      <c r="T58" s="240" t="s">
        <v>57</v>
      </c>
      <c r="U58" s="80"/>
      <c r="V58" s="86">
        <v>-156.74</v>
      </c>
      <c r="W58" s="240" t="s">
        <v>225</v>
      </c>
      <c r="X58" s="445" t="s">
        <v>213</v>
      </c>
      <c r="Y58" s="446"/>
      <c r="Z58" s="448" t="s">
        <v>226</v>
      </c>
      <c r="AA58" s="378"/>
    </row>
    <row r="59" spans="1:27" ht="15.75" thickTop="1">
      <c r="A59" s="237"/>
      <c r="B59" s="237"/>
      <c r="C59" s="237"/>
      <c r="D59" s="237"/>
      <c r="E59" s="237"/>
      <c r="K59" s="237"/>
      <c r="O59" s="237"/>
      <c r="P59" s="237"/>
      <c r="Q59" s="237"/>
      <c r="R59" s="237"/>
      <c r="S59" s="237"/>
    </row>
    <row r="60" spans="1:27" ht="15.75">
      <c r="A60" s="237"/>
      <c r="B60" s="257" t="s">
        <v>214</v>
      </c>
      <c r="C60" s="257"/>
      <c r="D60" s="257"/>
      <c r="E60" s="257"/>
      <c r="F60" s="257"/>
      <c r="G60" s="257"/>
      <c r="H60" s="257"/>
      <c r="I60" s="257"/>
      <c r="J60" s="257"/>
      <c r="K60" s="257"/>
      <c r="L60" s="257"/>
      <c r="M60" s="257"/>
      <c r="N60" s="257"/>
      <c r="O60" s="257"/>
      <c r="P60" s="450" t="s">
        <v>215</v>
      </c>
      <c r="Q60" s="450"/>
      <c r="R60" s="237"/>
      <c r="S60" s="237"/>
    </row>
    <row r="61" spans="1:27" ht="15.75" thickBot="1">
      <c r="A61" s="237"/>
      <c r="B61" s="237"/>
      <c r="C61" s="237"/>
      <c r="D61" s="237"/>
      <c r="E61" s="237"/>
      <c r="K61" s="237"/>
      <c r="O61" s="237"/>
      <c r="P61" s="237"/>
      <c r="Q61" s="237"/>
      <c r="R61" s="237"/>
      <c r="S61" s="237"/>
    </row>
    <row r="62" spans="1:27" ht="15.75" thickTop="1">
      <c r="A62" s="237"/>
      <c r="B62" s="393" t="s">
        <v>270</v>
      </c>
      <c r="C62" s="394"/>
      <c r="D62" s="218">
        <v>43244</v>
      </c>
      <c r="E62" s="238" t="s">
        <v>111</v>
      </c>
      <c r="F62" s="238" t="s">
        <v>57</v>
      </c>
      <c r="G62" s="241">
        <v>156.74</v>
      </c>
      <c r="H62" s="239"/>
      <c r="I62" s="238" t="s">
        <v>113</v>
      </c>
      <c r="J62" s="394" t="s">
        <v>214</v>
      </c>
      <c r="K62" s="428"/>
      <c r="L62" s="448" t="s">
        <v>136</v>
      </c>
      <c r="M62" s="378"/>
      <c r="O62" s="237"/>
      <c r="P62" s="393" t="s">
        <v>270</v>
      </c>
      <c r="Q62" s="394"/>
      <c r="R62" s="218">
        <v>43244</v>
      </c>
      <c r="S62" s="238" t="s">
        <v>112</v>
      </c>
      <c r="T62" s="238" t="s">
        <v>57</v>
      </c>
      <c r="U62" s="241"/>
      <c r="V62" s="239">
        <v>-156.74</v>
      </c>
      <c r="W62" s="238" t="s">
        <v>113</v>
      </c>
      <c r="X62" s="394" t="s">
        <v>215</v>
      </c>
      <c r="Y62" s="428"/>
      <c r="Z62" s="448" t="s">
        <v>136</v>
      </c>
      <c r="AA62" s="378"/>
    </row>
    <row r="63" spans="1:27" ht="15.75" thickBot="1">
      <c r="A63" s="237"/>
      <c r="B63" s="444" t="s">
        <v>270</v>
      </c>
      <c r="C63" s="445"/>
      <c r="D63" s="145">
        <v>43244</v>
      </c>
      <c r="E63" s="240" t="s">
        <v>111</v>
      </c>
      <c r="F63" s="240" t="s">
        <v>57</v>
      </c>
      <c r="G63" s="80">
        <v>156.74</v>
      </c>
      <c r="H63" s="86"/>
      <c r="I63" s="240" t="s">
        <v>232</v>
      </c>
      <c r="J63" s="445" t="s">
        <v>214</v>
      </c>
      <c r="K63" s="446"/>
      <c r="L63" s="448" t="s">
        <v>233</v>
      </c>
      <c r="M63" s="378"/>
      <c r="O63" s="237"/>
      <c r="P63" s="444" t="s">
        <v>270</v>
      </c>
      <c r="Q63" s="445"/>
      <c r="R63" s="145">
        <v>43244</v>
      </c>
      <c r="S63" s="240" t="s">
        <v>112</v>
      </c>
      <c r="T63" s="240" t="s">
        <v>57</v>
      </c>
      <c r="U63" s="80"/>
      <c r="V63" s="86">
        <v>-156.74</v>
      </c>
      <c r="W63" s="240" t="s">
        <v>232</v>
      </c>
      <c r="X63" s="445" t="s">
        <v>215</v>
      </c>
      <c r="Y63" s="446"/>
      <c r="Z63" s="448" t="s">
        <v>233</v>
      </c>
      <c r="AA63" s="378"/>
    </row>
    <row r="64" spans="1:27" ht="15.75" thickTop="1">
      <c r="A64" s="237"/>
      <c r="B64" s="237"/>
      <c r="C64" s="237"/>
      <c r="D64" s="237"/>
      <c r="E64" s="237"/>
      <c r="K64" s="237"/>
      <c r="O64" s="237"/>
      <c r="P64" s="237"/>
      <c r="Q64" s="237"/>
      <c r="R64" s="237"/>
      <c r="S64" s="237"/>
    </row>
    <row r="65" spans="1:27" ht="15.75">
      <c r="A65" s="237"/>
      <c r="B65" s="450" t="s">
        <v>216</v>
      </c>
      <c r="C65" s="450"/>
      <c r="D65" s="450"/>
      <c r="E65" s="450"/>
      <c r="F65" s="257"/>
      <c r="G65" s="257"/>
      <c r="H65" s="257"/>
      <c r="I65" s="257"/>
      <c r="J65" s="257"/>
      <c r="K65" s="257"/>
      <c r="L65" s="257"/>
      <c r="M65" s="257"/>
      <c r="N65" s="257"/>
      <c r="O65" s="257"/>
      <c r="P65" s="450" t="s">
        <v>222</v>
      </c>
      <c r="Q65" s="450"/>
      <c r="R65" s="450"/>
      <c r="S65" s="237"/>
    </row>
    <row r="66" spans="1:27" ht="15.75" thickBot="1">
      <c r="A66" s="237"/>
      <c r="B66" s="237"/>
      <c r="C66" s="237"/>
      <c r="D66" s="237"/>
      <c r="E66" s="237"/>
      <c r="K66" s="237"/>
      <c r="O66" s="237"/>
      <c r="P66" s="237"/>
      <c r="Q66" s="237"/>
      <c r="R66" s="237"/>
      <c r="S66" s="237"/>
    </row>
    <row r="67" spans="1:27" ht="15.75" thickTop="1">
      <c r="A67" s="237"/>
      <c r="B67" s="393" t="s">
        <v>223</v>
      </c>
      <c r="C67" s="394"/>
      <c r="D67" s="218">
        <v>43244</v>
      </c>
      <c r="E67" s="20" t="s">
        <v>112</v>
      </c>
      <c r="F67" s="20" t="s">
        <v>57</v>
      </c>
      <c r="G67" s="20"/>
      <c r="H67" s="239">
        <v>-30000</v>
      </c>
      <c r="I67" s="20" t="s">
        <v>224</v>
      </c>
      <c r="J67" s="394" t="s">
        <v>271</v>
      </c>
      <c r="K67" s="428"/>
      <c r="L67" s="448" t="s">
        <v>136</v>
      </c>
      <c r="M67" s="378"/>
      <c r="N67" s="236"/>
      <c r="O67" s="237"/>
      <c r="P67" s="393" t="s">
        <v>227</v>
      </c>
      <c r="Q67" s="394"/>
      <c r="R67" s="218">
        <v>43244</v>
      </c>
      <c r="S67" s="20" t="s">
        <v>111</v>
      </c>
      <c r="T67" s="20" t="s">
        <v>57</v>
      </c>
      <c r="U67" s="241">
        <v>30000</v>
      </c>
      <c r="V67" s="239"/>
      <c r="W67" s="20" t="s">
        <v>224</v>
      </c>
      <c r="X67" s="394" t="s">
        <v>272</v>
      </c>
      <c r="Y67" s="428"/>
      <c r="Z67" s="448" t="s">
        <v>136</v>
      </c>
      <c r="AA67" s="378"/>
    </row>
    <row r="68" spans="1:27" ht="15.75" thickBot="1">
      <c r="A68" s="237"/>
      <c r="B68" s="444" t="s">
        <v>223</v>
      </c>
      <c r="C68" s="445"/>
      <c r="D68" s="145">
        <v>43244</v>
      </c>
      <c r="E68" s="26" t="s">
        <v>112</v>
      </c>
      <c r="F68" s="26" t="s">
        <v>57</v>
      </c>
      <c r="G68" s="26"/>
      <c r="H68" s="86">
        <v>-30000</v>
      </c>
      <c r="I68" s="26" t="s">
        <v>225</v>
      </c>
      <c r="J68" s="445" t="s">
        <v>271</v>
      </c>
      <c r="K68" s="446"/>
      <c r="L68" s="448" t="s">
        <v>226</v>
      </c>
      <c r="M68" s="378"/>
      <c r="N68" s="236"/>
      <c r="O68" s="237"/>
      <c r="P68" s="444" t="s">
        <v>227</v>
      </c>
      <c r="Q68" s="445"/>
      <c r="R68" s="145">
        <v>43244</v>
      </c>
      <c r="S68" s="26" t="s">
        <v>111</v>
      </c>
      <c r="T68" s="26" t="s">
        <v>57</v>
      </c>
      <c r="U68" s="80">
        <v>30000</v>
      </c>
      <c r="V68" s="86"/>
      <c r="W68" s="26" t="s">
        <v>225</v>
      </c>
      <c r="X68" s="445" t="s">
        <v>272</v>
      </c>
      <c r="Y68" s="446"/>
      <c r="Z68" s="448" t="s">
        <v>226</v>
      </c>
      <c r="AA68" s="378"/>
    </row>
    <row r="69" spans="1:27" ht="15.75" thickTop="1">
      <c r="A69" s="237"/>
      <c r="B69" s="237"/>
      <c r="C69" s="237"/>
      <c r="D69" s="237"/>
      <c r="E69" s="237"/>
      <c r="K69" s="237"/>
      <c r="O69" s="237"/>
      <c r="P69" s="237"/>
      <c r="Q69" s="237"/>
      <c r="R69" s="237"/>
      <c r="S69" s="237"/>
    </row>
    <row r="70" spans="1:27" ht="15.75">
      <c r="A70" s="237"/>
      <c r="B70" s="257" t="s">
        <v>217</v>
      </c>
      <c r="C70" s="237"/>
      <c r="D70" s="237"/>
      <c r="E70" s="237"/>
      <c r="K70" s="237"/>
      <c r="O70" s="237"/>
      <c r="P70" s="237"/>
      <c r="Q70" s="237"/>
      <c r="R70" s="237"/>
      <c r="S70" s="237"/>
    </row>
    <row r="71" spans="1:27" ht="15.75" thickBot="1">
      <c r="A71" s="237"/>
      <c r="B71" s="237"/>
      <c r="C71" s="237"/>
      <c r="D71" s="237"/>
      <c r="E71" s="237"/>
      <c r="K71" s="237"/>
      <c r="O71" s="237"/>
      <c r="P71" s="237"/>
      <c r="Q71" s="237"/>
      <c r="R71" s="237"/>
      <c r="S71" s="237"/>
    </row>
    <row r="72" spans="1:27" ht="15.75" thickTop="1">
      <c r="A72" s="237"/>
      <c r="B72" s="393" t="s">
        <v>279</v>
      </c>
      <c r="C72" s="394"/>
      <c r="D72" s="218">
        <v>43244</v>
      </c>
      <c r="E72" s="238" t="s">
        <v>112</v>
      </c>
      <c r="F72" s="238" t="s">
        <v>56</v>
      </c>
      <c r="G72" s="241"/>
      <c r="H72" s="239">
        <v>-50000</v>
      </c>
      <c r="I72" s="238" t="s">
        <v>229</v>
      </c>
      <c r="J72" s="394" t="s">
        <v>217</v>
      </c>
      <c r="K72" s="428"/>
      <c r="L72" s="448" t="s">
        <v>274</v>
      </c>
      <c r="M72" s="378"/>
      <c r="O72" s="237"/>
      <c r="P72" s="237"/>
      <c r="Q72" s="237"/>
      <c r="R72" s="237"/>
      <c r="S72" s="237"/>
    </row>
    <row r="73" spans="1:27" ht="15.75" thickBot="1">
      <c r="A73" s="237"/>
      <c r="B73" s="444" t="s">
        <v>279</v>
      </c>
      <c r="C73" s="445"/>
      <c r="D73" s="145">
        <v>43244</v>
      </c>
      <c r="E73" s="240" t="s">
        <v>111</v>
      </c>
      <c r="F73" s="240" t="s">
        <v>56</v>
      </c>
      <c r="G73" s="80">
        <v>50000</v>
      </c>
      <c r="H73" s="86"/>
      <c r="I73" s="240" t="s">
        <v>280</v>
      </c>
      <c r="J73" s="445" t="s">
        <v>217</v>
      </c>
      <c r="K73" s="446"/>
      <c r="L73" s="448" t="s">
        <v>274</v>
      </c>
      <c r="M73" s="378"/>
      <c r="O73" s="237"/>
      <c r="P73" s="237"/>
      <c r="Q73" s="237"/>
      <c r="R73" s="237"/>
      <c r="S73" s="237"/>
    </row>
    <row r="74" spans="1:27" ht="15.75" thickTop="1">
      <c r="A74" s="237"/>
      <c r="B74" s="237"/>
      <c r="C74" s="237"/>
      <c r="D74" s="237"/>
      <c r="E74" s="237"/>
      <c r="K74" s="237"/>
      <c r="O74" s="237"/>
      <c r="P74" s="237"/>
      <c r="Q74" s="237"/>
      <c r="R74" s="237"/>
      <c r="S74" s="237"/>
    </row>
    <row r="75" spans="1:27" ht="15.75">
      <c r="A75" s="237"/>
      <c r="B75" s="257" t="s">
        <v>218</v>
      </c>
      <c r="C75" s="257"/>
      <c r="D75" s="257"/>
      <c r="E75" s="257"/>
      <c r="F75" s="257"/>
      <c r="G75" s="257"/>
      <c r="H75" s="257"/>
      <c r="I75" s="257"/>
      <c r="J75" s="257"/>
      <c r="K75" s="257"/>
      <c r="L75" s="257"/>
      <c r="M75" s="257"/>
      <c r="N75" s="257"/>
      <c r="O75" s="257"/>
      <c r="P75" s="450" t="s">
        <v>219</v>
      </c>
      <c r="Q75" s="450"/>
      <c r="R75" s="237"/>
      <c r="S75" s="237"/>
    </row>
    <row r="76" spans="1:27" ht="15.75" thickBot="1">
      <c r="A76" s="237"/>
      <c r="B76" s="237"/>
      <c r="C76" s="237"/>
      <c r="D76" s="237"/>
      <c r="E76" s="237"/>
      <c r="K76" s="237"/>
      <c r="O76" s="237"/>
      <c r="P76" s="237"/>
      <c r="Q76" s="237"/>
      <c r="R76" s="237"/>
      <c r="S76" s="237"/>
    </row>
    <row r="77" spans="1:27" ht="15.75" thickTop="1">
      <c r="A77" s="237"/>
      <c r="B77" s="393" t="s">
        <v>273</v>
      </c>
      <c r="C77" s="394"/>
      <c r="D77" s="218">
        <v>43244</v>
      </c>
      <c r="E77" s="238" t="s">
        <v>111</v>
      </c>
      <c r="F77" s="238" t="s">
        <v>57</v>
      </c>
      <c r="G77" s="241">
        <v>20</v>
      </c>
      <c r="H77" s="239"/>
      <c r="I77" s="238" t="s">
        <v>113</v>
      </c>
      <c r="J77" s="394" t="s">
        <v>218</v>
      </c>
      <c r="K77" s="428"/>
      <c r="L77" s="448" t="s">
        <v>136</v>
      </c>
      <c r="M77" s="378"/>
      <c r="O77" s="237"/>
      <c r="P77" s="393" t="s">
        <v>273</v>
      </c>
      <c r="Q77" s="394"/>
      <c r="R77" s="218">
        <v>43244</v>
      </c>
      <c r="S77" s="238" t="s">
        <v>112</v>
      </c>
      <c r="T77" s="238" t="s">
        <v>57</v>
      </c>
      <c r="U77" s="241"/>
      <c r="V77" s="239">
        <v>-20</v>
      </c>
      <c r="W77" s="238" t="s">
        <v>113</v>
      </c>
      <c r="X77" s="394" t="s">
        <v>218</v>
      </c>
      <c r="Y77" s="428"/>
      <c r="Z77" s="448" t="s">
        <v>136</v>
      </c>
      <c r="AA77" s="378"/>
    </row>
    <row r="78" spans="1:27" ht="15.75" thickBot="1">
      <c r="A78" s="237"/>
      <c r="B78" s="444" t="s">
        <v>273</v>
      </c>
      <c r="C78" s="445"/>
      <c r="D78" s="145">
        <v>43244</v>
      </c>
      <c r="E78" s="240" t="s">
        <v>112</v>
      </c>
      <c r="F78" s="240" t="s">
        <v>57</v>
      </c>
      <c r="G78" s="80"/>
      <c r="H78" s="86">
        <v>-20</v>
      </c>
      <c r="I78" s="240" t="s">
        <v>229</v>
      </c>
      <c r="J78" s="445" t="s">
        <v>218</v>
      </c>
      <c r="K78" s="446"/>
      <c r="L78" s="448" t="s">
        <v>274</v>
      </c>
      <c r="M78" s="378"/>
      <c r="O78" s="237"/>
      <c r="P78" s="444" t="s">
        <v>273</v>
      </c>
      <c r="Q78" s="445"/>
      <c r="R78" s="145">
        <v>43244</v>
      </c>
      <c r="S78" s="240" t="s">
        <v>111</v>
      </c>
      <c r="T78" s="240" t="s">
        <v>57</v>
      </c>
      <c r="U78" s="80">
        <v>20</v>
      </c>
      <c r="V78" s="86"/>
      <c r="W78" s="240" t="s">
        <v>229</v>
      </c>
      <c r="X78" s="445" t="s">
        <v>218</v>
      </c>
      <c r="Y78" s="446"/>
      <c r="Z78" s="448" t="s">
        <v>274</v>
      </c>
      <c r="AA78" s="378"/>
    </row>
    <row r="79" spans="1:27" ht="15.75" thickTop="1">
      <c r="A79" s="237"/>
      <c r="B79" s="237"/>
      <c r="C79" s="237"/>
      <c r="D79" s="237"/>
      <c r="E79" s="237"/>
      <c r="K79" s="237"/>
      <c r="O79" s="237"/>
      <c r="P79" s="237"/>
      <c r="Q79" s="237"/>
      <c r="R79" s="237"/>
      <c r="S79" s="237"/>
    </row>
    <row r="80" spans="1:27" ht="15.75">
      <c r="A80" s="237"/>
      <c r="B80" s="257" t="s">
        <v>220</v>
      </c>
      <c r="C80" s="257"/>
      <c r="D80" s="257"/>
      <c r="E80" s="257"/>
      <c r="F80" s="257"/>
      <c r="G80" s="257"/>
      <c r="H80" s="257"/>
      <c r="I80" s="257"/>
      <c r="J80" s="257"/>
      <c r="K80" s="257"/>
      <c r="L80" s="257"/>
      <c r="M80" s="257"/>
      <c r="N80" s="257"/>
      <c r="O80" s="257"/>
      <c r="P80" s="450" t="s">
        <v>221</v>
      </c>
      <c r="Q80" s="450"/>
      <c r="R80" s="237"/>
      <c r="S80" s="237"/>
    </row>
    <row r="81" spans="1:27" ht="15.75" thickBot="1">
      <c r="A81" s="237"/>
      <c r="B81" s="237"/>
      <c r="C81" s="237"/>
      <c r="D81" s="237"/>
      <c r="E81" s="237"/>
      <c r="K81" s="237"/>
      <c r="O81" s="237"/>
      <c r="P81" s="237"/>
      <c r="Q81" s="237"/>
      <c r="R81" s="237"/>
      <c r="S81" s="237"/>
    </row>
    <row r="82" spans="1:27" ht="15.75" thickTop="1">
      <c r="A82" s="237"/>
      <c r="B82" s="393" t="s">
        <v>275</v>
      </c>
      <c r="C82" s="394"/>
      <c r="D82" s="218">
        <v>43244</v>
      </c>
      <c r="E82" s="238" t="s">
        <v>112</v>
      </c>
      <c r="F82" s="238" t="s">
        <v>57</v>
      </c>
      <c r="G82" s="241"/>
      <c r="H82" s="239">
        <v>-22.56</v>
      </c>
      <c r="I82" s="238" t="s">
        <v>113</v>
      </c>
      <c r="J82" s="394" t="s">
        <v>220</v>
      </c>
      <c r="K82" s="428"/>
      <c r="L82" s="448" t="s">
        <v>136</v>
      </c>
      <c r="M82" s="378"/>
      <c r="O82" s="237"/>
      <c r="P82" s="393" t="s">
        <v>278</v>
      </c>
      <c r="Q82" s="394"/>
      <c r="R82" s="218">
        <v>43244</v>
      </c>
      <c r="S82" s="238" t="s">
        <v>111</v>
      </c>
      <c r="T82" s="238" t="s">
        <v>57</v>
      </c>
      <c r="U82" s="241">
        <v>22.56</v>
      </c>
      <c r="V82" s="239"/>
      <c r="W82" s="238" t="s">
        <v>113</v>
      </c>
      <c r="X82" s="394" t="s">
        <v>220</v>
      </c>
      <c r="Y82" s="428"/>
      <c r="Z82" s="448" t="s">
        <v>136</v>
      </c>
      <c r="AA82" s="378"/>
    </row>
    <row r="83" spans="1:27" ht="15.75" thickBot="1">
      <c r="A83" s="237"/>
      <c r="B83" s="444" t="s">
        <v>275</v>
      </c>
      <c r="C83" s="445"/>
      <c r="D83" s="145">
        <v>43244</v>
      </c>
      <c r="E83" s="240" t="s">
        <v>111</v>
      </c>
      <c r="F83" s="240" t="s">
        <v>57</v>
      </c>
      <c r="G83" s="80">
        <v>22.56</v>
      </c>
      <c r="H83" s="86"/>
      <c r="I83" s="240" t="s">
        <v>229</v>
      </c>
      <c r="J83" s="445" t="s">
        <v>220</v>
      </c>
      <c r="K83" s="446"/>
      <c r="L83" s="448" t="s">
        <v>274</v>
      </c>
      <c r="M83" s="378"/>
      <c r="O83" s="237"/>
      <c r="P83" s="444" t="s">
        <v>278</v>
      </c>
      <c r="Q83" s="445"/>
      <c r="R83" s="145">
        <v>43244</v>
      </c>
      <c r="S83" s="240" t="s">
        <v>112</v>
      </c>
      <c r="T83" s="240" t="s">
        <v>57</v>
      </c>
      <c r="U83" s="80"/>
      <c r="V83" s="86">
        <v>-22.56</v>
      </c>
      <c r="W83" s="240" t="s">
        <v>229</v>
      </c>
      <c r="X83" s="445" t="s">
        <v>220</v>
      </c>
      <c r="Y83" s="446"/>
      <c r="Z83" s="448" t="s">
        <v>274</v>
      </c>
      <c r="AA83" s="378"/>
    </row>
    <row r="84" spans="1:27" ht="15.75" thickTop="1">
      <c r="A84" s="237"/>
      <c r="B84" s="237"/>
      <c r="C84" s="237"/>
      <c r="D84" s="237"/>
      <c r="E84" s="237"/>
      <c r="K84" s="237"/>
      <c r="O84" s="237"/>
      <c r="P84" s="237"/>
      <c r="Q84" s="237"/>
      <c r="R84" s="237"/>
      <c r="S84" s="237"/>
    </row>
    <row r="85" spans="1:27">
      <c r="A85" s="237"/>
      <c r="B85" s="237"/>
      <c r="C85" s="237"/>
      <c r="D85" s="237"/>
      <c r="E85" s="237"/>
      <c r="K85" s="237"/>
      <c r="O85" s="237"/>
      <c r="P85" s="237"/>
      <c r="Q85" s="237"/>
      <c r="R85" s="237"/>
      <c r="S85" s="237"/>
    </row>
    <row r="86" spans="1:27">
      <c r="A86" s="237"/>
      <c r="B86" s="237"/>
      <c r="C86" s="237"/>
      <c r="D86" s="237"/>
      <c r="E86" s="237"/>
      <c r="K86" s="237"/>
      <c r="O86" s="237"/>
      <c r="P86" s="237"/>
      <c r="Q86" s="237"/>
      <c r="R86" s="237"/>
      <c r="S86" s="237"/>
    </row>
    <row r="87" spans="1:27">
      <c r="A87" s="237"/>
      <c r="B87" s="237"/>
      <c r="C87" s="237"/>
      <c r="D87" s="237"/>
      <c r="E87" s="237"/>
      <c r="K87" s="237"/>
      <c r="O87" s="237"/>
      <c r="P87" s="237"/>
      <c r="Q87" s="237"/>
      <c r="R87" s="237"/>
      <c r="S87" s="237"/>
    </row>
    <row r="88" spans="1:27">
      <c r="A88" s="237"/>
      <c r="B88" s="237"/>
      <c r="C88" s="237"/>
      <c r="D88" s="237"/>
      <c r="E88" s="237"/>
      <c r="K88" s="237"/>
      <c r="O88" s="237"/>
      <c r="P88" s="237"/>
      <c r="Q88" s="237"/>
      <c r="R88" s="237"/>
      <c r="S88" s="237"/>
    </row>
    <row r="89" spans="1:27">
      <c r="A89" s="237"/>
      <c r="B89" s="237"/>
      <c r="C89" s="237"/>
      <c r="D89" s="237"/>
      <c r="E89" s="237"/>
      <c r="K89" s="237"/>
      <c r="O89" s="237"/>
      <c r="P89" s="237"/>
      <c r="Q89" s="237"/>
      <c r="R89" s="237"/>
      <c r="S89" s="237"/>
    </row>
  </sheetData>
  <mergeCells count="197">
    <mergeCell ref="B78:C78"/>
    <mergeCell ref="J78:K78"/>
    <mergeCell ref="L78:M78"/>
    <mergeCell ref="P80:Q80"/>
    <mergeCell ref="B16:C16"/>
    <mergeCell ref="J16:K16"/>
    <mergeCell ref="L16:M16"/>
    <mergeCell ref="B17:C17"/>
    <mergeCell ref="J17:K17"/>
    <mergeCell ref="L17:M17"/>
    <mergeCell ref="P77:Q77"/>
    <mergeCell ref="B52:C52"/>
    <mergeCell ref="J52:K52"/>
    <mergeCell ref="L52:M52"/>
    <mergeCell ref="B53:C53"/>
    <mergeCell ref="J53:K53"/>
    <mergeCell ref="L53:M53"/>
    <mergeCell ref="P52:Q52"/>
    <mergeCell ref="B48:C48"/>
    <mergeCell ref="J48:K48"/>
    <mergeCell ref="L48:M48"/>
    <mergeCell ref="B65:E65"/>
    <mergeCell ref="P35:R35"/>
    <mergeCell ref="P40:R40"/>
    <mergeCell ref="B82:C82"/>
    <mergeCell ref="J82:K82"/>
    <mergeCell ref="L82:M82"/>
    <mergeCell ref="B83:C83"/>
    <mergeCell ref="J83:K83"/>
    <mergeCell ref="L83:M83"/>
    <mergeCell ref="P82:Q82"/>
    <mergeCell ref="X82:Y82"/>
    <mergeCell ref="Z82:AA82"/>
    <mergeCell ref="P83:Q83"/>
    <mergeCell ref="X83:Y83"/>
    <mergeCell ref="Z83:AA83"/>
    <mergeCell ref="X77:Y77"/>
    <mergeCell ref="P78:Q78"/>
    <mergeCell ref="X78:Y78"/>
    <mergeCell ref="Z67:AA67"/>
    <mergeCell ref="Z68:AA68"/>
    <mergeCell ref="B77:C77"/>
    <mergeCell ref="J77:K77"/>
    <mergeCell ref="L77:M77"/>
    <mergeCell ref="Z77:AA77"/>
    <mergeCell ref="B72:C72"/>
    <mergeCell ref="J72:K72"/>
    <mergeCell ref="L72:M72"/>
    <mergeCell ref="B73:C73"/>
    <mergeCell ref="J73:K73"/>
    <mergeCell ref="L73:M73"/>
    <mergeCell ref="P75:Q75"/>
    <mergeCell ref="B68:C68"/>
    <mergeCell ref="J68:K68"/>
    <mergeCell ref="X67:Y67"/>
    <mergeCell ref="P68:Q68"/>
    <mergeCell ref="X68:Y68"/>
    <mergeCell ref="L68:M68"/>
    <mergeCell ref="Z78:AA78"/>
    <mergeCell ref="B67:C67"/>
    <mergeCell ref="X62:Y62"/>
    <mergeCell ref="Z62:AA62"/>
    <mergeCell ref="P63:Q63"/>
    <mergeCell ref="X63:Y63"/>
    <mergeCell ref="Z63:AA63"/>
    <mergeCell ref="B62:C62"/>
    <mergeCell ref="J62:K62"/>
    <mergeCell ref="L62:M62"/>
    <mergeCell ref="B63:C63"/>
    <mergeCell ref="J63:K63"/>
    <mergeCell ref="L63:M63"/>
    <mergeCell ref="X57:Y57"/>
    <mergeCell ref="Z57:AA57"/>
    <mergeCell ref="P58:Q58"/>
    <mergeCell ref="X58:Y58"/>
    <mergeCell ref="Z58:AA58"/>
    <mergeCell ref="B57:C57"/>
    <mergeCell ref="J57:K57"/>
    <mergeCell ref="L57:M57"/>
    <mergeCell ref="B58:C58"/>
    <mergeCell ref="J58:K58"/>
    <mergeCell ref="L58:M58"/>
    <mergeCell ref="X52:Y52"/>
    <mergeCell ref="Z52:AA52"/>
    <mergeCell ref="P53:Q53"/>
    <mergeCell ref="X53:Y53"/>
    <mergeCell ref="Z53:AA53"/>
    <mergeCell ref="P47:Q47"/>
    <mergeCell ref="X47:Y47"/>
    <mergeCell ref="P48:Q48"/>
    <mergeCell ref="X48:Y48"/>
    <mergeCell ref="Z48:AA48"/>
    <mergeCell ref="P50:Q50"/>
    <mergeCell ref="Z42:AA42"/>
    <mergeCell ref="P43:Q43"/>
    <mergeCell ref="X43:Y43"/>
    <mergeCell ref="Z43:AA43"/>
    <mergeCell ref="B47:C47"/>
    <mergeCell ref="J47:K47"/>
    <mergeCell ref="L47:M47"/>
    <mergeCell ref="Z47:AA47"/>
    <mergeCell ref="B43:C43"/>
    <mergeCell ref="J43:K43"/>
    <mergeCell ref="L43:M43"/>
    <mergeCell ref="P42:Q42"/>
    <mergeCell ref="X42:Y42"/>
    <mergeCell ref="P45:Q45"/>
    <mergeCell ref="X37:Y37"/>
    <mergeCell ref="Z37:AA37"/>
    <mergeCell ref="P38:Q38"/>
    <mergeCell ref="X38:Y38"/>
    <mergeCell ref="Z38:AA38"/>
    <mergeCell ref="B3:D3"/>
    <mergeCell ref="P3:R3"/>
    <mergeCell ref="P8:R8"/>
    <mergeCell ref="P13:R13"/>
    <mergeCell ref="P18:R18"/>
    <mergeCell ref="B5:C5"/>
    <mergeCell ref="J5:K5"/>
    <mergeCell ref="B6:C6"/>
    <mergeCell ref="J6:K6"/>
    <mergeCell ref="B8:D8"/>
    <mergeCell ref="B28:G28"/>
    <mergeCell ref="B25:C25"/>
    <mergeCell ref="J25:K25"/>
    <mergeCell ref="B26:C26"/>
    <mergeCell ref="J26:K26"/>
    <mergeCell ref="B11:C11"/>
    <mergeCell ref="J11:K11"/>
    <mergeCell ref="P10:Q10"/>
    <mergeCell ref="X10:Y10"/>
    <mergeCell ref="B37:C37"/>
    <mergeCell ref="J37:K37"/>
    <mergeCell ref="L37:M37"/>
    <mergeCell ref="B38:C38"/>
    <mergeCell ref="J38:K38"/>
    <mergeCell ref="L38:M38"/>
    <mergeCell ref="P37:Q37"/>
    <mergeCell ref="B42:C42"/>
    <mergeCell ref="J42:K42"/>
    <mergeCell ref="L42:M42"/>
    <mergeCell ref="P55:Q55"/>
    <mergeCell ref="P60:Q60"/>
    <mergeCell ref="P65:R65"/>
    <mergeCell ref="P57:Q57"/>
    <mergeCell ref="P62:Q62"/>
    <mergeCell ref="J67:K67"/>
    <mergeCell ref="P67:Q67"/>
    <mergeCell ref="L67:M67"/>
    <mergeCell ref="P11:Q11"/>
    <mergeCell ref="L25:M25"/>
    <mergeCell ref="L29:M29"/>
    <mergeCell ref="L26:M26"/>
    <mergeCell ref="P28:U28"/>
    <mergeCell ref="X11:Y11"/>
    <mergeCell ref="B10:C10"/>
    <mergeCell ref="J10:K10"/>
    <mergeCell ref="P15:Q15"/>
    <mergeCell ref="X15:Y15"/>
    <mergeCell ref="P16:Q16"/>
    <mergeCell ref="X16:Y16"/>
    <mergeCell ref="Z5:AA5"/>
    <mergeCell ref="Z6:AA6"/>
    <mergeCell ref="Z10:AA10"/>
    <mergeCell ref="Z11:AA11"/>
    <mergeCell ref="Z15:AA15"/>
    <mergeCell ref="Z16:AA16"/>
    <mergeCell ref="P5:Q5"/>
    <mergeCell ref="X5:Y5"/>
    <mergeCell ref="P6:Q6"/>
    <mergeCell ref="X6:Y6"/>
    <mergeCell ref="L5:M5"/>
    <mergeCell ref="L6:M6"/>
    <mergeCell ref="L10:M10"/>
    <mergeCell ref="L11:M11"/>
    <mergeCell ref="Z26:AA26"/>
    <mergeCell ref="P20:Q20"/>
    <mergeCell ref="X20:Y20"/>
    <mergeCell ref="Z20:AA20"/>
    <mergeCell ref="P21:Q21"/>
    <mergeCell ref="X21:Y21"/>
    <mergeCell ref="Z21:AA21"/>
    <mergeCell ref="P23:S23"/>
    <mergeCell ref="P25:Q25"/>
    <mergeCell ref="X25:Y25"/>
    <mergeCell ref="P26:Q26"/>
    <mergeCell ref="X26:Y26"/>
    <mergeCell ref="B30:C30"/>
    <mergeCell ref="J30:K30"/>
    <mergeCell ref="B31:C31"/>
    <mergeCell ref="J31:K31"/>
    <mergeCell ref="P30:Q30"/>
    <mergeCell ref="X30:Y30"/>
    <mergeCell ref="P31:Q31"/>
    <mergeCell ref="X31:Y31"/>
    <mergeCell ref="F32:I32"/>
    <mergeCell ref="T32:W32"/>
  </mergeCells>
  <pageMargins left="0.70866141732283472" right="0.70866141732283472" top="0.74803149606299213" bottom="0.74803149606299213" header="0.31496062992125984" footer="0.31496062992125984"/>
  <pageSetup paperSize="9" scale="42" fitToHeight="0" orientation="landscape"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2:M34"/>
  <sheetViews>
    <sheetView topLeftCell="B4" zoomScale="125" zoomScaleNormal="125" zoomScalePageLayoutView="125" workbookViewId="0">
      <selection activeCell="E34" sqref="E34:L34"/>
    </sheetView>
  </sheetViews>
  <sheetFormatPr defaultColWidth="11.42578125" defaultRowHeight="15"/>
  <cols>
    <col min="4" max="4" width="22.28515625" bestFit="1" customWidth="1"/>
    <col min="5" max="5" width="9.7109375" customWidth="1"/>
    <col min="6" max="6" width="12.7109375" bestFit="1" customWidth="1"/>
    <col min="7" max="7" width="8.85546875" customWidth="1"/>
    <col min="8" max="8" width="12.85546875" customWidth="1"/>
    <col min="9" max="9" width="9.5703125" bestFit="1" customWidth="1"/>
    <col min="11" max="11" width="19.140625" bestFit="1" customWidth="1"/>
    <col min="12" max="12" width="9.28515625" customWidth="1"/>
  </cols>
  <sheetData>
    <row r="2" spans="1:13" s="247" customFormat="1">
      <c r="A2" s="265" t="s">
        <v>296</v>
      </c>
      <c r="B2" s="638"/>
      <c r="C2" s="638"/>
      <c r="D2" s="628"/>
      <c r="E2" s="628"/>
      <c r="F2" s="628"/>
      <c r="G2" s="628"/>
      <c r="H2" s="628"/>
      <c r="I2" s="628"/>
      <c r="J2" s="628"/>
      <c r="K2" s="628"/>
      <c r="L2" s="639" t="s">
        <v>297</v>
      </c>
      <c r="M2" s="1" t="s">
        <v>298</v>
      </c>
    </row>
    <row r="3" spans="1:13" s="247" customFormat="1">
      <c r="B3" s="628"/>
      <c r="C3" s="628"/>
      <c r="D3" s="628"/>
      <c r="E3" s="628"/>
      <c r="F3" s="628"/>
      <c r="G3" s="628"/>
      <c r="H3" s="628"/>
      <c r="I3" s="628"/>
      <c r="J3" s="628"/>
      <c r="K3" s="628"/>
      <c r="L3" s="628"/>
    </row>
    <row r="4" spans="1:13" s="247" customFormat="1">
      <c r="B4" s="628"/>
      <c r="C4" s="628"/>
      <c r="D4" s="628"/>
      <c r="E4" s="628"/>
      <c r="F4" s="628"/>
      <c r="G4" s="628"/>
      <c r="H4" s="628"/>
      <c r="I4" s="628"/>
      <c r="J4" s="628"/>
      <c r="K4" s="628"/>
      <c r="L4" s="628"/>
    </row>
    <row r="5" spans="1:13">
      <c r="B5" s="628"/>
      <c r="C5" s="628"/>
      <c r="D5" s="628"/>
      <c r="E5" s="628"/>
      <c r="F5" s="628"/>
      <c r="G5" s="628"/>
      <c r="H5" s="628"/>
      <c r="I5" s="628"/>
      <c r="J5" s="628"/>
      <c r="K5" s="628"/>
      <c r="L5" s="628"/>
    </row>
    <row r="6" spans="1:13" s="265" customFormat="1">
      <c r="A6" s="265" t="s">
        <v>63</v>
      </c>
      <c r="B6" s="640" t="s">
        <v>65</v>
      </c>
      <c r="C6" s="640" t="s">
        <v>66</v>
      </c>
      <c r="D6" s="640" t="s">
        <v>44</v>
      </c>
      <c r="E6" s="640" t="s">
        <v>45</v>
      </c>
      <c r="F6" s="640" t="s">
        <v>282</v>
      </c>
      <c r="G6" s="640" t="s">
        <v>58</v>
      </c>
      <c r="H6" s="640" t="s">
        <v>282</v>
      </c>
      <c r="I6" s="640" t="s">
        <v>59</v>
      </c>
      <c r="J6" s="640" t="s">
        <v>83</v>
      </c>
      <c r="K6" s="640" t="s">
        <v>78</v>
      </c>
      <c r="L6" s="640" t="s">
        <v>291</v>
      </c>
    </row>
    <row r="7" spans="1:13">
      <c r="A7" s="247" t="s">
        <v>64</v>
      </c>
      <c r="B7" s="641">
        <v>43249</v>
      </c>
      <c r="C7" s="642">
        <v>43244</v>
      </c>
      <c r="D7" s="628" t="s">
        <v>283</v>
      </c>
      <c r="E7" s="639" t="s">
        <v>56</v>
      </c>
      <c r="F7" s="643">
        <v>50000</v>
      </c>
      <c r="G7" s="644" t="s">
        <v>57</v>
      </c>
      <c r="H7" s="645">
        <f t="shared" ref="H7:H24" si="0">-(F7/I7)</f>
        <v>-37313.432835820895</v>
      </c>
      <c r="I7" s="646">
        <v>1.34</v>
      </c>
      <c r="J7" s="628" t="s">
        <v>287</v>
      </c>
      <c r="K7" s="628" t="s">
        <v>290</v>
      </c>
      <c r="L7" s="647" t="s">
        <v>293</v>
      </c>
    </row>
    <row r="8" spans="1:13">
      <c r="A8" s="247" t="s">
        <v>64</v>
      </c>
      <c r="B8" s="641">
        <v>43249</v>
      </c>
      <c r="C8" s="642">
        <v>43244</v>
      </c>
      <c r="D8" s="628" t="s">
        <v>283</v>
      </c>
      <c r="E8" s="639" t="s">
        <v>56</v>
      </c>
      <c r="F8" s="643">
        <v>50000</v>
      </c>
      <c r="G8" s="644" t="s">
        <v>57</v>
      </c>
      <c r="H8" s="645">
        <f t="shared" si="0"/>
        <v>-37313.432835820895</v>
      </c>
      <c r="I8" s="646">
        <v>1.34</v>
      </c>
      <c r="J8" s="628" t="s">
        <v>287</v>
      </c>
      <c r="K8" s="628" t="s">
        <v>290</v>
      </c>
      <c r="L8" s="647" t="s">
        <v>293</v>
      </c>
    </row>
    <row r="9" spans="1:13">
      <c r="A9" s="247" t="s">
        <v>64</v>
      </c>
      <c r="B9" s="641">
        <v>43249</v>
      </c>
      <c r="C9" s="642">
        <v>43244</v>
      </c>
      <c r="D9" s="628" t="s">
        <v>283</v>
      </c>
      <c r="E9" s="639" t="s">
        <v>56</v>
      </c>
      <c r="F9" s="643">
        <v>50000</v>
      </c>
      <c r="G9" s="644" t="s">
        <v>57</v>
      </c>
      <c r="H9" s="645">
        <f t="shared" si="0"/>
        <v>-37313.432835820895</v>
      </c>
      <c r="I9" s="646">
        <v>1.34</v>
      </c>
      <c r="J9" s="628" t="s">
        <v>287</v>
      </c>
      <c r="K9" s="628" t="s">
        <v>290</v>
      </c>
      <c r="L9" s="647" t="s">
        <v>293</v>
      </c>
    </row>
    <row r="10" spans="1:13" s="247" customFormat="1">
      <c r="A10" s="247" t="s">
        <v>64</v>
      </c>
      <c r="B10" s="641">
        <v>43249</v>
      </c>
      <c r="C10" s="642">
        <v>43244</v>
      </c>
      <c r="D10" s="628" t="s">
        <v>283</v>
      </c>
      <c r="E10" s="639" t="s">
        <v>56</v>
      </c>
      <c r="F10" s="643">
        <v>20000</v>
      </c>
      <c r="G10" s="644" t="s">
        <v>57</v>
      </c>
      <c r="H10" s="645">
        <f t="shared" si="0"/>
        <v>-14925.373134328358</v>
      </c>
      <c r="I10" s="646">
        <v>1.34</v>
      </c>
      <c r="J10" s="628" t="s">
        <v>287</v>
      </c>
      <c r="K10" s="628" t="s">
        <v>290</v>
      </c>
      <c r="L10" s="647" t="s">
        <v>293</v>
      </c>
    </row>
    <row r="11" spans="1:13" s="247" customFormat="1">
      <c r="A11" s="247" t="s">
        <v>64</v>
      </c>
      <c r="B11" s="641">
        <v>43249</v>
      </c>
      <c r="C11" s="642">
        <v>43244</v>
      </c>
      <c r="D11" s="628" t="s">
        <v>283</v>
      </c>
      <c r="E11" s="639" t="s">
        <v>56</v>
      </c>
      <c r="F11" s="643">
        <v>50000</v>
      </c>
      <c r="G11" s="644" t="s">
        <v>57</v>
      </c>
      <c r="H11" s="645">
        <f t="shared" si="0"/>
        <v>-37313.432835820895</v>
      </c>
      <c r="I11" s="646">
        <v>1.34</v>
      </c>
      <c r="J11" s="628" t="s">
        <v>287</v>
      </c>
      <c r="K11" s="628" t="s">
        <v>290</v>
      </c>
      <c r="L11" s="647" t="s">
        <v>293</v>
      </c>
    </row>
    <row r="12" spans="1:13" s="247" customFormat="1">
      <c r="A12" s="247" t="s">
        <v>64</v>
      </c>
      <c r="B12" s="641">
        <v>43249</v>
      </c>
      <c r="C12" s="642">
        <v>43244</v>
      </c>
      <c r="D12" s="628" t="s">
        <v>283</v>
      </c>
      <c r="E12" s="639" t="s">
        <v>56</v>
      </c>
      <c r="F12" s="643">
        <v>50000</v>
      </c>
      <c r="G12" s="644" t="s">
        <v>57</v>
      </c>
      <c r="H12" s="645">
        <f t="shared" si="0"/>
        <v>-37313.432835820895</v>
      </c>
      <c r="I12" s="646">
        <v>1.34</v>
      </c>
      <c r="J12" s="628" t="s">
        <v>287</v>
      </c>
      <c r="K12" s="628" t="s">
        <v>290</v>
      </c>
      <c r="L12" s="647" t="s">
        <v>293</v>
      </c>
    </row>
    <row r="13" spans="1:13" s="247" customFormat="1">
      <c r="A13" s="267" t="s">
        <v>295</v>
      </c>
      <c r="B13" s="641">
        <v>43249</v>
      </c>
      <c r="C13" s="642">
        <v>43244</v>
      </c>
      <c r="D13" s="628" t="s">
        <v>283</v>
      </c>
      <c r="E13" s="639" t="s">
        <v>56</v>
      </c>
      <c r="F13" s="643">
        <v>50000</v>
      </c>
      <c r="G13" s="644" t="s">
        <v>57</v>
      </c>
      <c r="H13" s="645">
        <f t="shared" si="0"/>
        <v>-37313.432835820895</v>
      </c>
      <c r="I13" s="646">
        <v>1.34</v>
      </c>
      <c r="J13" s="628" t="s">
        <v>287</v>
      </c>
      <c r="K13" s="628" t="s">
        <v>290</v>
      </c>
      <c r="L13" s="647" t="s">
        <v>293</v>
      </c>
    </row>
    <row r="14" spans="1:13" s="247" customFormat="1">
      <c r="A14" s="267" t="s">
        <v>295</v>
      </c>
      <c r="B14" s="641">
        <v>43249</v>
      </c>
      <c r="C14" s="642">
        <v>43244</v>
      </c>
      <c r="D14" s="628" t="s">
        <v>283</v>
      </c>
      <c r="E14" s="639" t="s">
        <v>56</v>
      </c>
      <c r="F14" s="643">
        <v>50000</v>
      </c>
      <c r="G14" s="644" t="s">
        <v>57</v>
      </c>
      <c r="H14" s="645">
        <f t="shared" si="0"/>
        <v>-37313.432835820895</v>
      </c>
      <c r="I14" s="646">
        <v>1.34</v>
      </c>
      <c r="J14" s="628" t="s">
        <v>287</v>
      </c>
      <c r="K14" s="628" t="s">
        <v>290</v>
      </c>
      <c r="L14" s="647" t="s">
        <v>293</v>
      </c>
    </row>
    <row r="15" spans="1:13" s="247" customFormat="1">
      <c r="A15" s="267" t="s">
        <v>295</v>
      </c>
      <c r="B15" s="641">
        <v>43249</v>
      </c>
      <c r="C15" s="642">
        <v>43244</v>
      </c>
      <c r="D15" s="628" t="s">
        <v>283</v>
      </c>
      <c r="E15" s="639" t="s">
        <v>56</v>
      </c>
      <c r="F15" s="643">
        <v>50000</v>
      </c>
      <c r="G15" s="644" t="s">
        <v>57</v>
      </c>
      <c r="H15" s="645">
        <f t="shared" si="0"/>
        <v>-37313.432835820895</v>
      </c>
      <c r="I15" s="646">
        <v>1.34</v>
      </c>
      <c r="J15" s="628" t="s">
        <v>287</v>
      </c>
      <c r="K15" s="628" t="s">
        <v>290</v>
      </c>
      <c r="L15" s="647" t="s">
        <v>293</v>
      </c>
    </row>
    <row r="16" spans="1:13" s="247" customFormat="1">
      <c r="A16" s="267" t="s">
        <v>295</v>
      </c>
      <c r="B16" s="641">
        <v>43249</v>
      </c>
      <c r="C16" s="642">
        <v>43244</v>
      </c>
      <c r="D16" s="628" t="s">
        <v>283</v>
      </c>
      <c r="E16" s="639" t="s">
        <v>56</v>
      </c>
      <c r="F16" s="643">
        <v>50000</v>
      </c>
      <c r="G16" s="644" t="s">
        <v>57</v>
      </c>
      <c r="H16" s="645">
        <f t="shared" si="0"/>
        <v>-37313.432835820895</v>
      </c>
      <c r="I16" s="646">
        <v>1.34</v>
      </c>
      <c r="J16" s="628" t="s">
        <v>287</v>
      </c>
      <c r="K16" s="628" t="s">
        <v>290</v>
      </c>
      <c r="L16" s="647" t="s">
        <v>293</v>
      </c>
    </row>
    <row r="17" spans="1:12" s="247" customFormat="1">
      <c r="A17" s="267" t="s">
        <v>295</v>
      </c>
      <c r="B17" s="641">
        <v>43249</v>
      </c>
      <c r="C17" s="642">
        <v>43244</v>
      </c>
      <c r="D17" s="628" t="s">
        <v>283</v>
      </c>
      <c r="E17" s="639" t="s">
        <v>56</v>
      </c>
      <c r="F17" s="643">
        <v>50000</v>
      </c>
      <c r="G17" s="644" t="s">
        <v>57</v>
      </c>
      <c r="H17" s="645">
        <f t="shared" si="0"/>
        <v>-37313.432835820895</v>
      </c>
      <c r="I17" s="646">
        <v>1.34</v>
      </c>
      <c r="J17" s="628" t="s">
        <v>287</v>
      </c>
      <c r="K17" s="628" t="s">
        <v>290</v>
      </c>
      <c r="L17" s="647" t="s">
        <v>293</v>
      </c>
    </row>
    <row r="18" spans="1:12" s="247" customFormat="1">
      <c r="A18" s="267" t="s">
        <v>295</v>
      </c>
      <c r="B18" s="641">
        <v>43249</v>
      </c>
      <c r="C18" s="642">
        <v>43244</v>
      </c>
      <c r="D18" s="628" t="s">
        <v>283</v>
      </c>
      <c r="E18" s="639" t="s">
        <v>56</v>
      </c>
      <c r="F18" s="643">
        <v>40000</v>
      </c>
      <c r="G18" s="644" t="s">
        <v>57</v>
      </c>
      <c r="H18" s="645">
        <f t="shared" si="0"/>
        <v>-29850.746268656716</v>
      </c>
      <c r="I18" s="646">
        <v>1.34</v>
      </c>
      <c r="J18" s="628" t="s">
        <v>287</v>
      </c>
      <c r="K18" s="628" t="s">
        <v>290</v>
      </c>
      <c r="L18" s="647" t="s">
        <v>293</v>
      </c>
    </row>
    <row r="19" spans="1:12" s="247" customFormat="1">
      <c r="A19" s="247" t="s">
        <v>294</v>
      </c>
      <c r="B19" s="641">
        <v>43250</v>
      </c>
      <c r="C19" s="642">
        <v>43249</v>
      </c>
      <c r="D19" s="628" t="s">
        <v>284</v>
      </c>
      <c r="E19" s="639" t="s">
        <v>286</v>
      </c>
      <c r="F19" s="643">
        <v>1000000</v>
      </c>
      <c r="G19" s="644" t="s">
        <v>57</v>
      </c>
      <c r="H19" s="645">
        <f t="shared" si="0"/>
        <v>-884955.75221238949</v>
      </c>
      <c r="I19" s="646">
        <v>1.1299999999999999</v>
      </c>
      <c r="J19" s="628" t="s">
        <v>232</v>
      </c>
      <c r="K19" s="628" t="s">
        <v>289</v>
      </c>
      <c r="L19" s="639" t="s">
        <v>292</v>
      </c>
    </row>
    <row r="20" spans="1:12" s="247" customFormat="1">
      <c r="A20" s="247" t="s">
        <v>294</v>
      </c>
      <c r="B20" s="641">
        <v>43250</v>
      </c>
      <c r="C20" s="642">
        <v>43249</v>
      </c>
      <c r="D20" s="628" t="s">
        <v>284</v>
      </c>
      <c r="E20" s="639" t="s">
        <v>286</v>
      </c>
      <c r="F20" s="643">
        <v>1000000</v>
      </c>
      <c r="G20" s="644" t="s">
        <v>57</v>
      </c>
      <c r="H20" s="645">
        <f t="shared" si="0"/>
        <v>-885739.59255978744</v>
      </c>
      <c r="I20" s="646">
        <v>1.129</v>
      </c>
      <c r="J20" s="628" t="s">
        <v>232</v>
      </c>
      <c r="K20" s="628" t="s">
        <v>289</v>
      </c>
      <c r="L20" s="639" t="s">
        <v>292</v>
      </c>
    </row>
    <row r="21" spans="1:12" s="247" customFormat="1">
      <c r="A21" s="247" t="s">
        <v>294</v>
      </c>
      <c r="B21" s="641">
        <v>43250</v>
      </c>
      <c r="C21" s="642">
        <v>43249</v>
      </c>
      <c r="D21" s="628" t="s">
        <v>284</v>
      </c>
      <c r="E21" s="639" t="s">
        <v>286</v>
      </c>
      <c r="F21" s="643">
        <v>1000000</v>
      </c>
      <c r="G21" s="644" t="s">
        <v>57</v>
      </c>
      <c r="H21" s="645">
        <f t="shared" si="0"/>
        <v>-884955.75221238949</v>
      </c>
      <c r="I21" s="646">
        <v>1.1299999999999999</v>
      </c>
      <c r="J21" s="628" t="s">
        <v>232</v>
      </c>
      <c r="K21" s="628" t="s">
        <v>289</v>
      </c>
      <c r="L21" s="639" t="s">
        <v>292</v>
      </c>
    </row>
    <row r="22" spans="1:12" s="247" customFormat="1">
      <c r="A22" s="247" t="s">
        <v>294</v>
      </c>
      <c r="B22" s="641">
        <v>43250</v>
      </c>
      <c r="C22" s="642">
        <v>43249</v>
      </c>
      <c r="D22" s="628" t="s">
        <v>284</v>
      </c>
      <c r="E22" s="639" t="s">
        <v>286</v>
      </c>
      <c r="F22" s="643">
        <v>1250000</v>
      </c>
      <c r="G22" s="644" t="s">
        <v>57</v>
      </c>
      <c r="H22" s="645">
        <f t="shared" si="0"/>
        <v>-1106194.6902654867</v>
      </c>
      <c r="I22" s="646">
        <v>1.1299999999999999</v>
      </c>
      <c r="J22" s="628" t="s">
        <v>232</v>
      </c>
      <c r="K22" s="628" t="s">
        <v>289</v>
      </c>
      <c r="L22" s="639" t="s">
        <v>292</v>
      </c>
    </row>
    <row r="23" spans="1:12" s="247" customFormat="1">
      <c r="A23" s="247" t="s">
        <v>294</v>
      </c>
      <c r="B23" s="641">
        <v>43250</v>
      </c>
      <c r="C23" s="642">
        <v>43249</v>
      </c>
      <c r="D23" s="628" t="s">
        <v>284</v>
      </c>
      <c r="E23" s="639" t="s">
        <v>286</v>
      </c>
      <c r="F23" s="643">
        <v>750000</v>
      </c>
      <c r="G23" s="644" t="s">
        <v>57</v>
      </c>
      <c r="H23" s="645">
        <f t="shared" si="0"/>
        <v>-663716.81415929215</v>
      </c>
      <c r="I23" s="646">
        <v>1.1299999999999999</v>
      </c>
      <c r="J23" s="628" t="s">
        <v>232</v>
      </c>
      <c r="K23" s="628" t="s">
        <v>289</v>
      </c>
      <c r="L23" s="639" t="s">
        <v>292</v>
      </c>
    </row>
    <row r="24" spans="1:12" s="247" customFormat="1">
      <c r="A24" s="247" t="s">
        <v>294</v>
      </c>
      <c r="B24" s="641">
        <v>43250</v>
      </c>
      <c r="C24" s="642">
        <v>43249</v>
      </c>
      <c r="D24" s="628" t="s">
        <v>284</v>
      </c>
      <c r="E24" s="639" t="s">
        <v>286</v>
      </c>
      <c r="F24" s="643">
        <v>750000</v>
      </c>
      <c r="G24" s="644" t="s">
        <v>57</v>
      </c>
      <c r="H24" s="645">
        <f t="shared" si="0"/>
        <v>-663716.81415929215</v>
      </c>
      <c r="I24" s="646">
        <v>1.1299999999999999</v>
      </c>
      <c r="J24" s="628" t="s">
        <v>232</v>
      </c>
      <c r="K24" s="628" t="s">
        <v>289</v>
      </c>
      <c r="L24" s="639" t="s">
        <v>292</v>
      </c>
    </row>
    <row r="25" spans="1:12" s="247" customFormat="1">
      <c r="A25" s="247" t="s">
        <v>64</v>
      </c>
      <c r="B25" s="641">
        <v>43251</v>
      </c>
      <c r="C25" s="642">
        <v>43249</v>
      </c>
      <c r="D25" s="628" t="s">
        <v>285</v>
      </c>
      <c r="E25" s="639" t="s">
        <v>57</v>
      </c>
      <c r="F25" s="643">
        <f t="shared" ref="F25:F30" si="1">-(H25/I25)</f>
        <v>369003.6900369004</v>
      </c>
      <c r="G25" s="644" t="s">
        <v>56</v>
      </c>
      <c r="H25" s="645">
        <v>-500000</v>
      </c>
      <c r="I25" s="646">
        <v>1.355</v>
      </c>
      <c r="J25" s="628" t="s">
        <v>225</v>
      </c>
      <c r="K25" s="628" t="s">
        <v>288</v>
      </c>
      <c r="L25" s="639" t="s">
        <v>292</v>
      </c>
    </row>
    <row r="26" spans="1:12" s="247" customFormat="1">
      <c r="A26" s="247" t="s">
        <v>64</v>
      </c>
      <c r="B26" s="641">
        <v>43251</v>
      </c>
      <c r="C26" s="642">
        <v>43249</v>
      </c>
      <c r="D26" s="628" t="s">
        <v>285</v>
      </c>
      <c r="E26" s="639" t="s">
        <v>57</v>
      </c>
      <c r="F26" s="643">
        <f t="shared" si="1"/>
        <v>367647.0588235294</v>
      </c>
      <c r="G26" s="644" t="s">
        <v>56</v>
      </c>
      <c r="H26" s="645">
        <v>-500000</v>
      </c>
      <c r="I26" s="646">
        <v>1.36</v>
      </c>
      <c r="J26" s="628" t="s">
        <v>225</v>
      </c>
      <c r="K26" s="628" t="s">
        <v>288</v>
      </c>
      <c r="L26" s="639" t="s">
        <v>292</v>
      </c>
    </row>
    <row r="27" spans="1:12" s="247" customFormat="1">
      <c r="A27" s="247" t="s">
        <v>64</v>
      </c>
      <c r="B27" s="641">
        <v>43251</v>
      </c>
      <c r="C27" s="642">
        <v>43249</v>
      </c>
      <c r="D27" s="628" t="s">
        <v>285</v>
      </c>
      <c r="E27" s="639" t="s">
        <v>57</v>
      </c>
      <c r="F27" s="643">
        <f t="shared" si="1"/>
        <v>369003.6900369004</v>
      </c>
      <c r="G27" s="644" t="s">
        <v>56</v>
      </c>
      <c r="H27" s="645">
        <v>-500000</v>
      </c>
      <c r="I27" s="646">
        <v>1.355</v>
      </c>
      <c r="J27" s="628" t="s">
        <v>225</v>
      </c>
      <c r="K27" s="628" t="s">
        <v>288</v>
      </c>
      <c r="L27" s="639" t="s">
        <v>292</v>
      </c>
    </row>
    <row r="28" spans="1:12" s="247" customFormat="1">
      <c r="A28" s="247" t="s">
        <v>64</v>
      </c>
      <c r="B28" s="641">
        <v>43251</v>
      </c>
      <c r="C28" s="642">
        <v>43249</v>
      </c>
      <c r="D28" s="628" t="s">
        <v>285</v>
      </c>
      <c r="E28" s="639" t="s">
        <v>57</v>
      </c>
      <c r="F28" s="643">
        <f t="shared" si="1"/>
        <v>369003.6900369004</v>
      </c>
      <c r="G28" s="644" t="s">
        <v>56</v>
      </c>
      <c r="H28" s="645">
        <v>-500000</v>
      </c>
      <c r="I28" s="646">
        <v>1.355</v>
      </c>
      <c r="J28" s="628" t="s">
        <v>225</v>
      </c>
      <c r="K28" s="628" t="s">
        <v>288</v>
      </c>
      <c r="L28" s="639" t="s">
        <v>292</v>
      </c>
    </row>
    <row r="29" spans="1:12" s="247" customFormat="1">
      <c r="A29" s="247" t="s">
        <v>64</v>
      </c>
      <c r="B29" s="641">
        <v>43251</v>
      </c>
      <c r="C29" s="642">
        <v>43249</v>
      </c>
      <c r="D29" s="628" t="s">
        <v>285</v>
      </c>
      <c r="E29" s="639" t="s">
        <v>57</v>
      </c>
      <c r="F29" s="643">
        <f t="shared" si="1"/>
        <v>369003.6900369004</v>
      </c>
      <c r="G29" s="644" t="s">
        <v>56</v>
      </c>
      <c r="H29" s="645">
        <v>-500000</v>
      </c>
      <c r="I29" s="646">
        <v>1.355</v>
      </c>
      <c r="J29" s="628" t="s">
        <v>225</v>
      </c>
      <c r="K29" s="628" t="s">
        <v>288</v>
      </c>
      <c r="L29" s="639" t="s">
        <v>292</v>
      </c>
    </row>
    <row r="30" spans="1:12" s="247" customFormat="1">
      <c r="A30" s="247" t="s">
        <v>64</v>
      </c>
      <c r="B30" s="641">
        <v>43251</v>
      </c>
      <c r="C30" s="642">
        <v>43249</v>
      </c>
      <c r="D30" s="628" t="s">
        <v>285</v>
      </c>
      <c r="E30" s="639" t="s">
        <v>57</v>
      </c>
      <c r="F30" s="643">
        <f t="shared" si="1"/>
        <v>369003.6900369004</v>
      </c>
      <c r="G30" s="644" t="s">
        <v>56</v>
      </c>
      <c r="H30" s="645">
        <v>-500000</v>
      </c>
      <c r="I30" s="646">
        <v>1.355</v>
      </c>
      <c r="J30" s="628" t="s">
        <v>225</v>
      </c>
      <c r="K30" s="628" t="s">
        <v>288</v>
      </c>
      <c r="L30" s="639" t="s">
        <v>292</v>
      </c>
    </row>
    <row r="31" spans="1:12">
      <c r="B31" s="264"/>
      <c r="F31" s="82"/>
      <c r="G31" s="82"/>
      <c r="H31" s="266"/>
    </row>
    <row r="32" spans="1:12">
      <c r="F32" s="82"/>
      <c r="G32" s="82"/>
      <c r="H32" s="266"/>
    </row>
    <row r="33" spans="6:8">
      <c r="F33" s="82"/>
      <c r="G33" s="82"/>
      <c r="H33" s="82"/>
    </row>
    <row r="34" spans="6:8">
      <c r="F34" s="82"/>
      <c r="G34" s="82"/>
      <c r="H34" s="82"/>
    </row>
  </sheetData>
  <autoFilter ref="A6:L6">
    <sortState ref="A7:L30">
      <sortCondition ref="B6:B30"/>
    </sortState>
  </autoFilter>
  <pageMargins left="0.70866141732283472" right="0.70866141732283472" top="0.74803149606299213" bottom="0.74803149606299213" header="0.31496062992125984" footer="0.31496062992125984"/>
  <pageSetup paperSize="9" scale="81" orientation="landscape"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2:O25"/>
  <sheetViews>
    <sheetView workbookViewId="0">
      <selection activeCell="M26" sqref="M26"/>
    </sheetView>
  </sheetViews>
  <sheetFormatPr defaultColWidth="11.42578125" defaultRowHeight="15"/>
  <cols>
    <col min="1" max="1" width="6.140625" customWidth="1"/>
    <col min="3" max="3" width="4.42578125" customWidth="1"/>
    <col min="4" max="4" width="15.28515625" customWidth="1"/>
    <col min="5" max="5" width="16.140625" customWidth="1"/>
    <col min="6" max="6" width="15.85546875" customWidth="1"/>
    <col min="10" max="10" width="16.140625" bestFit="1" customWidth="1"/>
  </cols>
  <sheetData>
    <row r="2" spans="1:15" s="280" customFormat="1" ht="21">
      <c r="A2" s="648" t="s">
        <v>414</v>
      </c>
      <c r="B2" s="648"/>
      <c r="C2" s="648"/>
      <c r="D2" s="648"/>
      <c r="E2" s="628"/>
      <c r="F2" s="628"/>
      <c r="G2" s="628"/>
      <c r="H2" s="628"/>
      <c r="I2" s="628"/>
      <c r="J2" s="628"/>
      <c r="K2" s="628"/>
    </row>
    <row r="3" spans="1:15" ht="15.75" thickBot="1">
      <c r="A3" s="628"/>
      <c r="B3" s="628"/>
      <c r="C3" s="628"/>
      <c r="D3" s="628"/>
      <c r="E3" s="628"/>
      <c r="F3" s="628"/>
      <c r="G3" s="628"/>
      <c r="H3" s="628"/>
      <c r="I3" s="628"/>
      <c r="J3" s="628"/>
      <c r="K3" s="628"/>
    </row>
    <row r="4" spans="1:15" s="280" customFormat="1" ht="16.5" thickTop="1" thickBot="1">
      <c r="A4" s="628" t="s">
        <v>409</v>
      </c>
      <c r="B4" s="649" t="s">
        <v>372</v>
      </c>
      <c r="C4" s="628"/>
      <c r="D4" s="628"/>
      <c r="E4" s="628"/>
      <c r="F4" s="628"/>
      <c r="G4" s="628"/>
      <c r="H4" s="628"/>
      <c r="I4" s="628"/>
      <c r="J4" s="628"/>
      <c r="K4" s="628"/>
    </row>
    <row r="5" spans="1:15" s="280" customFormat="1" ht="16.5" thickTop="1" thickBot="1">
      <c r="A5" s="628"/>
      <c r="B5" s="628"/>
      <c r="C5" s="628"/>
      <c r="D5" s="628"/>
      <c r="E5" s="628"/>
      <c r="F5" s="628"/>
      <c r="G5" s="628"/>
      <c r="H5" s="628"/>
      <c r="I5" s="628"/>
      <c r="J5" s="628"/>
      <c r="K5" s="628"/>
    </row>
    <row r="6" spans="1:15" ht="20.25" thickTop="1" thickBot="1">
      <c r="A6" s="628"/>
      <c r="B6" s="650" t="s">
        <v>303</v>
      </c>
      <c r="C6" s="651"/>
      <c r="D6" s="651"/>
      <c r="E6" s="652" t="s">
        <v>411</v>
      </c>
      <c r="F6" s="652"/>
      <c r="G6" s="653"/>
      <c r="H6" s="654" t="s">
        <v>413</v>
      </c>
      <c r="I6" s="654"/>
      <c r="J6" s="655"/>
      <c r="K6" s="628"/>
    </row>
    <row r="7" spans="1:15" ht="15.75" thickTop="1">
      <c r="A7" s="628"/>
      <c r="B7" s="656" t="s">
        <v>65</v>
      </c>
      <c r="C7" s="657" t="s">
        <v>121</v>
      </c>
      <c r="D7" s="535" t="s">
        <v>114</v>
      </c>
      <c r="E7" s="657" t="s">
        <v>115</v>
      </c>
      <c r="F7" s="535" t="s">
        <v>116</v>
      </c>
      <c r="G7" s="658" t="s">
        <v>117</v>
      </c>
      <c r="H7" s="659"/>
      <c r="I7" s="659"/>
      <c r="J7" s="660" t="s">
        <v>118</v>
      </c>
      <c r="K7" s="628"/>
      <c r="M7" s="392" t="s">
        <v>415</v>
      </c>
      <c r="N7" s="392"/>
      <c r="O7" s="392"/>
    </row>
    <row r="8" spans="1:15">
      <c r="A8" s="628"/>
      <c r="B8" s="661">
        <v>43237</v>
      </c>
      <c r="C8" s="662" t="s">
        <v>57</v>
      </c>
      <c r="D8" s="663"/>
      <c r="E8" s="664">
        <v>-73800.740000000005</v>
      </c>
      <c r="F8" s="551">
        <f>E8</f>
        <v>-73800.740000000005</v>
      </c>
      <c r="G8" s="665" t="s">
        <v>124</v>
      </c>
      <c r="H8" s="666"/>
      <c r="I8" s="666"/>
      <c r="J8" s="667" t="s">
        <v>79</v>
      </c>
      <c r="K8" s="628"/>
      <c r="M8" s="392"/>
      <c r="N8" s="392"/>
      <c r="O8" s="392"/>
    </row>
    <row r="9" spans="1:15">
      <c r="A9" s="628"/>
      <c r="B9" s="661">
        <v>43237</v>
      </c>
      <c r="C9" s="662" t="s">
        <v>57</v>
      </c>
      <c r="D9" s="663">
        <v>73800.740000000005</v>
      </c>
      <c r="E9" s="664"/>
      <c r="F9" s="663">
        <f>E8+D9</f>
        <v>0</v>
      </c>
      <c r="G9" s="665" t="s">
        <v>302</v>
      </c>
      <c r="H9" s="666"/>
      <c r="I9" s="666"/>
      <c r="J9" s="667" t="s">
        <v>304</v>
      </c>
      <c r="K9" s="628"/>
      <c r="M9" s="392"/>
      <c r="N9" s="392"/>
      <c r="O9" s="392"/>
    </row>
    <row r="10" spans="1:15">
      <c r="A10" s="628"/>
      <c r="B10" s="531"/>
      <c r="C10" s="662"/>
      <c r="D10" s="663"/>
      <c r="E10" s="664"/>
      <c r="F10" s="532"/>
      <c r="G10" s="550"/>
      <c r="H10" s="532"/>
      <c r="I10" s="532"/>
      <c r="J10" s="667"/>
      <c r="K10" s="628"/>
      <c r="M10" s="392"/>
      <c r="N10" s="392"/>
      <c r="O10" s="392"/>
    </row>
    <row r="11" spans="1:15">
      <c r="A11" s="628"/>
      <c r="B11" s="531"/>
      <c r="C11" s="662"/>
      <c r="D11" s="532"/>
      <c r="E11" s="668"/>
      <c r="F11" s="532"/>
      <c r="G11" s="550"/>
      <c r="H11" s="532"/>
      <c r="I11" s="532"/>
      <c r="J11" s="667"/>
      <c r="K11" s="628"/>
      <c r="M11" s="392"/>
      <c r="N11" s="392"/>
      <c r="O11" s="392"/>
    </row>
    <row r="12" spans="1:15" ht="15.75" thickBot="1">
      <c r="A12" s="628"/>
      <c r="B12" s="583"/>
      <c r="C12" s="669"/>
      <c r="D12" s="584"/>
      <c r="E12" s="670"/>
      <c r="F12" s="584"/>
      <c r="G12" s="671"/>
      <c r="H12" s="584"/>
      <c r="I12" s="584"/>
      <c r="J12" s="672"/>
      <c r="K12" s="628"/>
      <c r="M12" s="392"/>
      <c r="N12" s="392"/>
      <c r="O12" s="392"/>
    </row>
    <row r="13" spans="1:15" ht="15.75" thickTop="1">
      <c r="A13" s="628"/>
      <c r="B13" s="628"/>
      <c r="C13" s="639"/>
      <c r="D13" s="628"/>
      <c r="E13" s="628"/>
      <c r="F13" s="628"/>
      <c r="G13" s="628"/>
      <c r="H13" s="628"/>
      <c r="I13" s="628"/>
      <c r="J13" s="628"/>
      <c r="K13" s="628"/>
      <c r="M13" s="392"/>
      <c r="N13" s="392"/>
      <c r="O13" s="392"/>
    </row>
    <row r="14" spans="1:15">
      <c r="A14" s="628"/>
      <c r="B14" s="628"/>
      <c r="C14" s="639"/>
      <c r="D14" s="628"/>
      <c r="E14" s="628"/>
      <c r="F14" s="628"/>
      <c r="G14" s="628"/>
      <c r="H14" s="628"/>
      <c r="I14" s="628"/>
      <c r="J14" s="628"/>
      <c r="K14" s="628"/>
      <c r="M14" s="392"/>
      <c r="N14" s="392"/>
      <c r="O14" s="392"/>
    </row>
    <row r="15" spans="1:15" ht="15.75" thickBot="1">
      <c r="A15" s="628"/>
      <c r="B15" s="628"/>
      <c r="C15" s="639"/>
      <c r="D15" s="628"/>
      <c r="E15" s="628"/>
      <c r="F15" s="628"/>
      <c r="G15" s="628"/>
      <c r="H15" s="628"/>
      <c r="I15" s="628"/>
      <c r="J15" s="628"/>
      <c r="K15" s="628"/>
    </row>
    <row r="16" spans="1:15" ht="20.25" thickTop="1" thickBot="1">
      <c r="A16" s="628"/>
      <c r="B16" s="650" t="s">
        <v>303</v>
      </c>
      <c r="C16" s="673"/>
      <c r="D16" s="651"/>
      <c r="E16" s="652" t="s">
        <v>80</v>
      </c>
      <c r="F16" s="652"/>
      <c r="G16" s="653"/>
      <c r="H16" s="654" t="s">
        <v>412</v>
      </c>
      <c r="I16" s="654"/>
      <c r="J16" s="655"/>
      <c r="K16" s="628"/>
    </row>
    <row r="17" spans="1:11" ht="15.75" thickTop="1">
      <c r="A17" s="628"/>
      <c r="B17" s="656" t="s">
        <v>65</v>
      </c>
      <c r="C17" s="657" t="s">
        <v>121</v>
      </c>
      <c r="D17" s="535" t="s">
        <v>114</v>
      </c>
      <c r="E17" s="657" t="s">
        <v>115</v>
      </c>
      <c r="F17" s="535" t="s">
        <v>116</v>
      </c>
      <c r="G17" s="658" t="s">
        <v>117</v>
      </c>
      <c r="H17" s="659"/>
      <c r="I17" s="659"/>
      <c r="J17" s="660" t="s">
        <v>118</v>
      </c>
      <c r="K17" s="628"/>
    </row>
    <row r="18" spans="1:11">
      <c r="A18" s="628"/>
      <c r="B18" s="661">
        <v>43237</v>
      </c>
      <c r="C18" s="662" t="s">
        <v>56</v>
      </c>
      <c r="D18" s="663">
        <v>100000</v>
      </c>
      <c r="E18" s="664"/>
      <c r="F18" s="551">
        <f>E18</f>
        <v>0</v>
      </c>
      <c r="G18" s="665" t="s">
        <v>126</v>
      </c>
      <c r="H18" s="666"/>
      <c r="I18" s="666"/>
      <c r="J18" s="667" t="s">
        <v>79</v>
      </c>
      <c r="K18" s="628"/>
    </row>
    <row r="19" spans="1:11">
      <c r="A19" s="628"/>
      <c r="B19" s="661">
        <v>43237</v>
      </c>
      <c r="C19" s="662" t="s">
        <v>56</v>
      </c>
      <c r="D19" s="663"/>
      <c r="E19" s="664">
        <v>-100000</v>
      </c>
      <c r="F19" s="663">
        <f>E18+D19</f>
        <v>0</v>
      </c>
      <c r="G19" s="665" t="s">
        <v>301</v>
      </c>
      <c r="H19" s="666"/>
      <c r="I19" s="666"/>
      <c r="J19" s="667" t="s">
        <v>305</v>
      </c>
      <c r="K19" s="628"/>
    </row>
    <row r="20" spans="1:11">
      <c r="A20" s="628"/>
      <c r="B20" s="531"/>
      <c r="C20" s="662"/>
      <c r="D20" s="663"/>
      <c r="E20" s="664"/>
      <c r="F20" s="532"/>
      <c r="G20" s="550"/>
      <c r="H20" s="532"/>
      <c r="I20" s="532"/>
      <c r="J20" s="667"/>
      <c r="K20" s="628"/>
    </row>
    <row r="21" spans="1:11">
      <c r="A21" s="628"/>
      <c r="B21" s="531"/>
      <c r="C21" s="662"/>
      <c r="D21" s="532"/>
      <c r="E21" s="668"/>
      <c r="F21" s="532"/>
      <c r="G21" s="550"/>
      <c r="H21" s="532"/>
      <c r="I21" s="532"/>
      <c r="J21" s="667"/>
      <c r="K21" s="628"/>
    </row>
    <row r="22" spans="1:11" ht="15.75" thickBot="1">
      <c r="A22" s="628"/>
      <c r="B22" s="583"/>
      <c r="C22" s="669"/>
      <c r="D22" s="584"/>
      <c r="E22" s="670"/>
      <c r="F22" s="584"/>
      <c r="G22" s="671"/>
      <c r="H22" s="584"/>
      <c r="I22" s="584"/>
      <c r="J22" s="672"/>
      <c r="K22" s="628"/>
    </row>
    <row r="23" spans="1:11" ht="15.75" thickTop="1">
      <c r="A23" s="628"/>
      <c r="B23" s="628"/>
      <c r="C23" s="628"/>
      <c r="D23" s="628"/>
      <c r="E23" s="628"/>
      <c r="F23" s="628"/>
      <c r="G23" s="628"/>
      <c r="H23" s="628"/>
      <c r="I23" s="628"/>
      <c r="J23" s="628"/>
      <c r="K23" s="628"/>
    </row>
    <row r="24" spans="1:11">
      <c r="A24" s="628"/>
      <c r="B24" s="628"/>
      <c r="C24" s="628"/>
      <c r="D24" s="628"/>
      <c r="E24" s="628"/>
      <c r="F24" s="628"/>
      <c r="G24" s="628"/>
      <c r="H24" s="628"/>
      <c r="I24" s="628"/>
      <c r="J24" s="628"/>
      <c r="K24" s="628"/>
    </row>
    <row r="25" spans="1:11">
      <c r="A25" s="628"/>
      <c r="B25" s="628"/>
      <c r="C25" s="628"/>
      <c r="D25" s="628"/>
      <c r="E25" s="628"/>
      <c r="F25" s="628"/>
      <c r="G25" s="628"/>
      <c r="H25" s="628"/>
      <c r="I25" s="628"/>
      <c r="J25" s="628"/>
      <c r="K25" s="628"/>
    </row>
  </sheetData>
  <mergeCells count="12">
    <mergeCell ref="A2:D2"/>
    <mergeCell ref="G17:I17"/>
    <mergeCell ref="G18:I18"/>
    <mergeCell ref="G19:I19"/>
    <mergeCell ref="G7:I7"/>
    <mergeCell ref="G8:I8"/>
    <mergeCell ref="G9:I9"/>
    <mergeCell ref="M7:O14"/>
    <mergeCell ref="H6:J6"/>
    <mergeCell ref="H16:J16"/>
    <mergeCell ref="E6:F6"/>
    <mergeCell ref="E16:F16"/>
  </mergeCells>
  <pageMargins left="0.70866141732283472" right="0.70866141732283472" top="0.74803149606299213" bottom="0.74803149606299213" header="0.31496062992125984" footer="0.31496062992125984"/>
  <pageSetup paperSize="9" scale="74" orientation="landscape"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K19"/>
  <sheetViews>
    <sheetView workbookViewId="0">
      <selection sqref="A1:K13"/>
    </sheetView>
  </sheetViews>
  <sheetFormatPr defaultColWidth="11.42578125" defaultRowHeight="15"/>
  <cols>
    <col min="1" max="1" width="6.7109375" customWidth="1"/>
    <col min="2" max="2" width="11.7109375" customWidth="1"/>
    <col min="3" max="3" width="4.28515625" bestFit="1" customWidth="1"/>
    <col min="4" max="4" width="13.140625" customWidth="1"/>
    <col min="5" max="5" width="15.42578125" customWidth="1"/>
    <col min="6" max="6" width="16" customWidth="1"/>
    <col min="7" max="7" width="32.42578125" customWidth="1"/>
    <col min="8" max="8" width="2.85546875" customWidth="1"/>
    <col min="9" max="9" width="3.140625" customWidth="1"/>
    <col min="10" max="10" width="10.85546875" customWidth="1"/>
  </cols>
  <sheetData>
    <row r="1" spans="1:11" ht="21">
      <c r="A1" s="674" t="s">
        <v>416</v>
      </c>
      <c r="B1" s="674"/>
      <c r="C1" s="674"/>
      <c r="D1" s="628"/>
      <c r="E1" s="628"/>
      <c r="F1" s="628"/>
      <c r="G1" s="628"/>
      <c r="H1" s="628"/>
      <c r="I1" s="628"/>
      <c r="J1" s="628"/>
      <c r="K1" s="628"/>
    </row>
    <row r="2" spans="1:11" ht="15.75" thickBot="1">
      <c r="A2" s="628"/>
      <c r="B2" s="628"/>
      <c r="C2" s="628"/>
      <c r="D2" s="628"/>
      <c r="E2" s="628"/>
      <c r="F2" s="628"/>
      <c r="G2" s="628"/>
      <c r="H2" s="628"/>
      <c r="I2" s="628"/>
      <c r="J2" s="628"/>
      <c r="K2" s="628"/>
    </row>
    <row r="3" spans="1:11" ht="16.5" thickTop="1" thickBot="1">
      <c r="A3" s="628" t="s">
        <v>417</v>
      </c>
      <c r="B3" s="675" t="s">
        <v>84</v>
      </c>
      <c r="C3" s="628"/>
      <c r="D3" s="628"/>
      <c r="E3" s="628"/>
      <c r="F3" s="628"/>
      <c r="G3" s="628"/>
      <c r="H3" s="628"/>
      <c r="I3" s="628"/>
      <c r="J3" s="628"/>
      <c r="K3" s="628"/>
    </row>
    <row r="4" spans="1:11" ht="16.5" thickTop="1" thickBot="1">
      <c r="A4" s="628"/>
      <c r="B4" s="628"/>
      <c r="C4" s="628"/>
      <c r="D4" s="628"/>
      <c r="E4" s="628"/>
      <c r="F4" s="628"/>
      <c r="G4" s="628"/>
      <c r="H4" s="628"/>
      <c r="I4" s="628"/>
      <c r="J4" s="628"/>
      <c r="K4" s="628"/>
    </row>
    <row r="5" spans="1:11" ht="20.25" thickTop="1" thickBot="1">
      <c r="A5" s="628"/>
      <c r="B5" s="676" t="s">
        <v>148</v>
      </c>
      <c r="C5" s="677"/>
      <c r="D5" s="677"/>
      <c r="E5" s="678" t="s">
        <v>322</v>
      </c>
      <c r="F5" s="678"/>
      <c r="G5" s="678"/>
      <c r="H5" s="678"/>
      <c r="I5" s="678"/>
      <c r="J5" s="679"/>
      <c r="K5" s="628"/>
    </row>
    <row r="6" spans="1:11" ht="15.75" thickTop="1">
      <c r="A6" s="628"/>
      <c r="B6" s="680" t="s">
        <v>65</v>
      </c>
      <c r="C6" s="657" t="s">
        <v>121</v>
      </c>
      <c r="D6" s="535" t="s">
        <v>114</v>
      </c>
      <c r="E6" s="657" t="s">
        <v>115</v>
      </c>
      <c r="F6" s="535" t="s">
        <v>116</v>
      </c>
      <c r="G6" s="681" t="s">
        <v>117</v>
      </c>
      <c r="H6" s="658" t="s">
        <v>118</v>
      </c>
      <c r="I6" s="659"/>
      <c r="J6" s="682"/>
      <c r="K6" s="628"/>
    </row>
    <row r="7" spans="1:11">
      <c r="A7" s="628"/>
      <c r="B7" s="683">
        <v>43237</v>
      </c>
      <c r="C7" s="684" t="s">
        <v>57</v>
      </c>
      <c r="D7" s="663"/>
      <c r="E7" s="664">
        <v>-73800.740000000005</v>
      </c>
      <c r="F7" s="551">
        <f>E7</f>
        <v>-73800.740000000005</v>
      </c>
      <c r="G7" s="550" t="s">
        <v>124</v>
      </c>
      <c r="H7" s="685" t="s">
        <v>79</v>
      </c>
      <c r="I7" s="686"/>
      <c r="J7" s="687"/>
      <c r="K7" s="628"/>
    </row>
    <row r="8" spans="1:11">
      <c r="A8" s="628"/>
      <c r="B8" s="683">
        <v>43237</v>
      </c>
      <c r="C8" s="684" t="s">
        <v>57</v>
      </c>
      <c r="D8" s="663">
        <v>74074.070000000007</v>
      </c>
      <c r="E8" s="664"/>
      <c r="F8" s="663">
        <f>E7+D8</f>
        <v>273.33000000000175</v>
      </c>
      <c r="G8" s="550" t="s">
        <v>238</v>
      </c>
      <c r="H8" s="685" t="s">
        <v>235</v>
      </c>
      <c r="I8" s="686"/>
      <c r="J8" s="687"/>
      <c r="K8" s="628"/>
    </row>
    <row r="9" spans="1:11">
      <c r="A9" s="628"/>
      <c r="B9" s="688"/>
      <c r="C9" s="684"/>
      <c r="D9" s="663"/>
      <c r="E9" s="664"/>
      <c r="F9" s="532"/>
      <c r="G9" s="550"/>
      <c r="H9" s="689"/>
      <c r="I9" s="690"/>
      <c r="J9" s="691"/>
      <c r="K9" s="628"/>
    </row>
    <row r="10" spans="1:11">
      <c r="A10" s="628"/>
      <c r="B10" s="688"/>
      <c r="C10" s="684"/>
      <c r="D10" s="532"/>
      <c r="E10" s="668"/>
      <c r="F10" s="532"/>
      <c r="G10" s="550"/>
      <c r="H10" s="689"/>
      <c r="I10" s="690"/>
      <c r="J10" s="691"/>
      <c r="K10" s="628"/>
    </row>
    <row r="11" spans="1:11" ht="15.75" thickBot="1">
      <c r="A11" s="628"/>
      <c r="B11" s="583"/>
      <c r="C11" s="670"/>
      <c r="D11" s="584"/>
      <c r="E11" s="670"/>
      <c r="F11" s="584"/>
      <c r="G11" s="671"/>
      <c r="H11" s="692"/>
      <c r="I11" s="693"/>
      <c r="J11" s="694"/>
      <c r="K11" s="628"/>
    </row>
    <row r="12" spans="1:11" ht="15.75" thickTop="1">
      <c r="A12" s="628"/>
      <c r="B12" s="628"/>
      <c r="C12" s="628"/>
      <c r="D12" s="628"/>
      <c r="E12" s="628"/>
      <c r="F12" s="628"/>
      <c r="G12" s="628"/>
      <c r="H12" s="628"/>
      <c r="I12" s="628"/>
      <c r="J12" s="628"/>
      <c r="K12" s="628"/>
    </row>
    <row r="13" spans="1:11">
      <c r="A13" s="628"/>
      <c r="B13" s="628"/>
      <c r="C13" s="628"/>
      <c r="D13" s="628"/>
      <c r="E13" s="628"/>
      <c r="F13" s="628"/>
      <c r="G13" s="628"/>
      <c r="H13" s="628"/>
      <c r="I13" s="628"/>
      <c r="J13" s="628"/>
      <c r="K13" s="628"/>
    </row>
    <row r="15" spans="1:11">
      <c r="D15" s="392"/>
      <c r="E15" s="392"/>
      <c r="F15" s="392"/>
    </row>
    <row r="16" spans="1:11">
      <c r="D16" s="392"/>
      <c r="E16" s="392"/>
      <c r="F16" s="392"/>
    </row>
    <row r="17" spans="4:6">
      <c r="D17" s="392"/>
      <c r="E17" s="392"/>
      <c r="F17" s="392"/>
    </row>
    <row r="18" spans="4:6">
      <c r="D18" s="392"/>
      <c r="E18" s="392"/>
      <c r="F18" s="392"/>
    </row>
    <row r="19" spans="4:6">
      <c r="D19" s="392"/>
      <c r="E19" s="392"/>
      <c r="F19" s="392"/>
    </row>
  </sheetData>
  <mergeCells count="10">
    <mergeCell ref="A1:C1"/>
    <mergeCell ref="D15:F19"/>
    <mergeCell ref="H11:J11"/>
    <mergeCell ref="B5:D5"/>
    <mergeCell ref="E5:J5"/>
    <mergeCell ref="H6:J6"/>
    <mergeCell ref="H7:J7"/>
    <mergeCell ref="H8:J8"/>
    <mergeCell ref="H9:J9"/>
    <mergeCell ref="H10:J10"/>
  </mergeCells>
  <pageMargins left="0.70866141732283472" right="0.70866141732283472" top="0.74803149606299213" bottom="0.74803149606299213" header="0.31496062992125984" footer="0.31496062992125984"/>
  <pageSetup paperSize="8" orientation="landscape"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S42"/>
  <sheetViews>
    <sheetView workbookViewId="0">
      <selection activeCell="O18" sqref="O18"/>
    </sheetView>
  </sheetViews>
  <sheetFormatPr defaultColWidth="11.42578125" defaultRowHeight="15"/>
  <cols>
    <col min="1" max="1" width="10.85546875" style="269"/>
    <col min="2" max="2" width="1.42578125" style="269" customWidth="1"/>
    <col min="3" max="3" width="3" customWidth="1"/>
    <col min="5" max="5" width="11.5703125" bestFit="1" customWidth="1"/>
    <col min="7" max="7" width="10.7109375" bestFit="1" customWidth="1"/>
    <col min="8" max="8" width="13.85546875" customWidth="1"/>
    <col min="9" max="9" width="10.85546875" bestFit="1" customWidth="1"/>
    <col min="10" max="10" width="14" customWidth="1"/>
    <col min="13" max="13" width="14.28515625" bestFit="1" customWidth="1"/>
    <col min="14" max="14" width="5" customWidth="1"/>
  </cols>
  <sheetData>
    <row r="1" spans="2:19" s="269" customFormat="1" ht="15.75" thickBot="1"/>
    <row r="2" spans="2:19" s="269" customFormat="1" ht="16.5" thickTop="1" thickBot="1">
      <c r="B2" s="695"/>
      <c r="C2" s="524"/>
      <c r="D2" s="524"/>
      <c r="E2" s="524"/>
      <c r="F2" s="524"/>
      <c r="G2" s="524"/>
      <c r="H2" s="524"/>
      <c r="I2" s="524"/>
      <c r="J2" s="524"/>
      <c r="K2" s="524"/>
      <c r="L2" s="524"/>
      <c r="M2" s="524"/>
      <c r="N2" s="620"/>
    </row>
    <row r="3" spans="2:19" ht="19.5" thickBot="1">
      <c r="B3" s="531"/>
      <c r="C3" s="696" t="s">
        <v>54</v>
      </c>
      <c r="D3" s="696"/>
      <c r="E3" s="696"/>
      <c r="F3" s="696"/>
      <c r="G3" s="532"/>
      <c r="H3" s="532"/>
      <c r="I3" s="697" t="s">
        <v>316</v>
      </c>
      <c r="J3" s="698"/>
      <c r="K3" s="537">
        <v>43250</v>
      </c>
      <c r="L3" s="537">
        <v>43251</v>
      </c>
      <c r="M3" s="699">
        <v>43252</v>
      </c>
      <c r="N3" s="533"/>
    </row>
    <row r="4" spans="2:19">
      <c r="B4" s="531"/>
      <c r="C4" s="532"/>
      <c r="D4" s="532"/>
      <c r="E4" s="532"/>
      <c r="F4" s="532"/>
      <c r="G4" s="532"/>
      <c r="H4" s="532"/>
      <c r="I4" s="532"/>
      <c r="J4" s="532"/>
      <c r="K4" s="700" t="s">
        <v>286</v>
      </c>
      <c r="L4" s="701" t="s">
        <v>317</v>
      </c>
      <c r="M4" s="702"/>
      <c r="N4" s="533"/>
      <c r="P4" s="392" t="s">
        <v>348</v>
      </c>
      <c r="Q4" s="392"/>
      <c r="R4" s="392"/>
      <c r="S4" s="392"/>
    </row>
    <row r="5" spans="2:19">
      <c r="B5" s="531"/>
      <c r="C5" s="532"/>
      <c r="D5" s="532"/>
      <c r="E5" s="532"/>
      <c r="F5" s="532"/>
      <c r="G5" s="532"/>
      <c r="H5" s="532"/>
      <c r="I5" s="532"/>
      <c r="J5" s="532"/>
      <c r="K5" s="700"/>
      <c r="L5" s="701" t="s">
        <v>318</v>
      </c>
      <c r="M5" s="702"/>
      <c r="N5" s="533"/>
      <c r="P5" s="392"/>
      <c r="Q5" s="392"/>
      <c r="R5" s="392"/>
      <c r="S5" s="392"/>
    </row>
    <row r="6" spans="2:19" ht="15.75" thickBot="1">
      <c r="B6" s="531"/>
      <c r="C6" s="532"/>
      <c r="D6" s="532"/>
      <c r="E6" s="532"/>
      <c r="F6" s="532"/>
      <c r="G6" s="532"/>
      <c r="H6" s="532"/>
      <c r="I6" s="532"/>
      <c r="J6" s="532"/>
      <c r="K6" s="703"/>
      <c r="L6" s="704"/>
      <c r="M6" s="705"/>
      <c r="N6" s="533"/>
      <c r="P6" s="392"/>
      <c r="Q6" s="392"/>
      <c r="R6" s="392"/>
      <c r="S6" s="392"/>
    </row>
    <row r="7" spans="2:19" ht="15.75" thickBot="1">
      <c r="B7" s="531"/>
      <c r="C7" s="532"/>
      <c r="D7" s="706" t="s">
        <v>310</v>
      </c>
      <c r="E7" s="707" t="s">
        <v>312</v>
      </c>
      <c r="F7" s="708" t="s">
        <v>143</v>
      </c>
      <c r="G7" s="709">
        <v>43249</v>
      </c>
      <c r="H7" s="710"/>
      <c r="I7" s="711"/>
      <c r="J7" s="711"/>
      <c r="K7" s="712"/>
      <c r="L7" s="712"/>
      <c r="M7" s="712"/>
      <c r="N7" s="533"/>
      <c r="P7" s="392"/>
      <c r="Q7" s="392"/>
      <c r="R7" s="392"/>
      <c r="S7" s="392"/>
    </row>
    <row r="8" spans="2:19">
      <c r="B8" s="531"/>
      <c r="C8" s="532"/>
      <c r="D8" s="532"/>
      <c r="E8" s="532"/>
      <c r="F8" s="532"/>
      <c r="G8" s="532"/>
      <c r="H8" s="532"/>
      <c r="I8" s="532"/>
      <c r="J8" s="532"/>
      <c r="K8" s="545"/>
      <c r="L8" s="545"/>
      <c r="M8" s="545"/>
      <c r="N8" s="533"/>
      <c r="P8" s="392"/>
      <c r="Q8" s="392"/>
      <c r="R8" s="392"/>
      <c r="S8" s="392"/>
    </row>
    <row r="9" spans="2:19">
      <c r="B9" s="531"/>
      <c r="C9" s="532"/>
      <c r="D9" s="565" t="s">
        <v>63</v>
      </c>
      <c r="E9" s="535" t="s">
        <v>65</v>
      </c>
      <c r="F9" s="535" t="s">
        <v>66</v>
      </c>
      <c r="G9" s="535" t="s">
        <v>45</v>
      </c>
      <c r="H9" s="535" t="s">
        <v>282</v>
      </c>
      <c r="I9" s="535" t="s">
        <v>58</v>
      </c>
      <c r="J9" s="535" t="s">
        <v>282</v>
      </c>
      <c r="K9" s="535" t="s">
        <v>59</v>
      </c>
      <c r="L9" s="535" t="s">
        <v>83</v>
      </c>
      <c r="M9" s="535" t="s">
        <v>78</v>
      </c>
      <c r="N9" s="533"/>
      <c r="P9" s="392"/>
      <c r="Q9" s="392"/>
      <c r="R9" s="392"/>
      <c r="S9" s="392"/>
    </row>
    <row r="10" spans="2:19">
      <c r="B10" s="531"/>
      <c r="C10" s="532"/>
      <c r="D10" s="532" t="s">
        <v>64</v>
      </c>
      <c r="E10" s="713">
        <v>43249</v>
      </c>
      <c r="F10" s="622">
        <v>43244</v>
      </c>
      <c r="G10" s="545" t="s">
        <v>56</v>
      </c>
      <c r="H10" s="663">
        <v>50000</v>
      </c>
      <c r="I10" s="714" t="s">
        <v>57</v>
      </c>
      <c r="J10" s="715">
        <f>-(H10/K10)</f>
        <v>-37313.432835820895</v>
      </c>
      <c r="K10" s="716">
        <v>1.34</v>
      </c>
      <c r="L10" s="532" t="s">
        <v>287</v>
      </c>
      <c r="M10" s="532" t="s">
        <v>290</v>
      </c>
      <c r="N10" s="533"/>
      <c r="P10" s="392"/>
      <c r="Q10" s="392"/>
      <c r="R10" s="392"/>
      <c r="S10" s="392"/>
    </row>
    <row r="11" spans="2:19">
      <c r="B11" s="531"/>
      <c r="C11" s="532"/>
      <c r="D11" s="532" t="s">
        <v>64</v>
      </c>
      <c r="E11" s="713">
        <v>43249</v>
      </c>
      <c r="F11" s="622">
        <v>43244</v>
      </c>
      <c r="G11" s="545" t="s">
        <v>56</v>
      </c>
      <c r="H11" s="663">
        <v>50000</v>
      </c>
      <c r="I11" s="714" t="s">
        <v>57</v>
      </c>
      <c r="J11" s="715">
        <f t="shared" ref="J11:J13" si="0">-(H11/K11)</f>
        <v>-37313.432835820895</v>
      </c>
      <c r="K11" s="716">
        <v>1.34</v>
      </c>
      <c r="L11" s="532" t="s">
        <v>287</v>
      </c>
      <c r="M11" s="532" t="s">
        <v>313</v>
      </c>
      <c r="N11" s="533"/>
      <c r="P11" s="392"/>
      <c r="Q11" s="392"/>
      <c r="R11" s="392"/>
      <c r="S11" s="392"/>
    </row>
    <row r="12" spans="2:19">
      <c r="B12" s="531"/>
      <c r="C12" s="532"/>
      <c r="D12" s="532" t="s">
        <v>64</v>
      </c>
      <c r="E12" s="713">
        <v>43249</v>
      </c>
      <c r="F12" s="622">
        <v>43244</v>
      </c>
      <c r="G12" s="545" t="s">
        <v>56</v>
      </c>
      <c r="H12" s="663">
        <v>50000</v>
      </c>
      <c r="I12" s="714" t="s">
        <v>57</v>
      </c>
      <c r="J12" s="715">
        <f t="shared" si="0"/>
        <v>-37313.432835820895</v>
      </c>
      <c r="K12" s="716">
        <v>1.34</v>
      </c>
      <c r="L12" s="532" t="s">
        <v>287</v>
      </c>
      <c r="M12" s="532" t="s">
        <v>314</v>
      </c>
      <c r="N12" s="533"/>
      <c r="P12" s="392"/>
      <c r="Q12" s="392"/>
      <c r="R12" s="392"/>
      <c r="S12" s="392"/>
    </row>
    <row r="13" spans="2:19">
      <c r="B13" s="531"/>
      <c r="C13" s="532"/>
      <c r="D13" s="532" t="s">
        <v>64</v>
      </c>
      <c r="E13" s="713">
        <v>43249</v>
      </c>
      <c r="F13" s="622">
        <v>43244</v>
      </c>
      <c r="G13" s="545" t="s">
        <v>56</v>
      </c>
      <c r="H13" s="663">
        <v>20000</v>
      </c>
      <c r="I13" s="714" t="s">
        <v>57</v>
      </c>
      <c r="J13" s="715">
        <f t="shared" si="0"/>
        <v>-14925.373134328358</v>
      </c>
      <c r="K13" s="716">
        <v>1.34</v>
      </c>
      <c r="L13" s="532" t="s">
        <v>287</v>
      </c>
      <c r="M13" s="532" t="s">
        <v>315</v>
      </c>
      <c r="N13" s="533"/>
      <c r="P13" s="392"/>
      <c r="Q13" s="392"/>
      <c r="R13" s="392"/>
      <c r="S13" s="392"/>
    </row>
    <row r="14" spans="2:19">
      <c r="B14" s="531"/>
      <c r="C14" s="532"/>
      <c r="D14" s="532"/>
      <c r="E14" s="532"/>
      <c r="F14" s="532"/>
      <c r="G14" s="532"/>
      <c r="H14" s="532"/>
      <c r="I14" s="532"/>
      <c r="J14" s="532"/>
      <c r="K14" s="532"/>
      <c r="L14" s="532"/>
      <c r="M14" s="532"/>
      <c r="N14" s="533"/>
      <c r="P14" s="392"/>
      <c r="Q14" s="392"/>
      <c r="R14" s="392"/>
      <c r="S14" s="392"/>
    </row>
    <row r="15" spans="2:19">
      <c r="B15" s="531"/>
      <c r="C15" s="532"/>
      <c r="D15" s="532"/>
      <c r="E15" s="532"/>
      <c r="F15" s="532"/>
      <c r="G15" s="532"/>
      <c r="H15" s="532"/>
      <c r="I15" s="532"/>
      <c r="J15" s="532"/>
      <c r="K15" s="532"/>
      <c r="L15" s="532"/>
      <c r="M15" s="532"/>
      <c r="N15" s="533"/>
      <c r="P15" s="392"/>
      <c r="Q15" s="392"/>
      <c r="R15" s="392"/>
      <c r="S15" s="392"/>
    </row>
    <row r="16" spans="2:19">
      <c r="B16" s="531"/>
      <c r="C16" s="532"/>
      <c r="D16" s="532"/>
      <c r="E16" s="532"/>
      <c r="F16" s="532"/>
      <c r="G16" s="532"/>
      <c r="H16" s="532"/>
      <c r="I16" s="532"/>
      <c r="J16" s="532"/>
      <c r="K16" s="532"/>
      <c r="L16" s="532"/>
      <c r="M16" s="532"/>
      <c r="N16" s="533"/>
      <c r="P16" s="392"/>
      <c r="Q16" s="392"/>
      <c r="R16" s="392"/>
      <c r="S16" s="392"/>
    </row>
    <row r="17" spans="2:19" s="269" customFormat="1">
      <c r="B17" s="531"/>
      <c r="C17" s="532"/>
      <c r="D17" s="532"/>
      <c r="E17" s="532"/>
      <c r="F17" s="532"/>
      <c r="G17" s="532"/>
      <c r="H17" s="532"/>
      <c r="I17" s="532"/>
      <c r="J17" s="532"/>
      <c r="K17" s="532"/>
      <c r="L17" s="532"/>
      <c r="M17" s="532"/>
      <c r="N17" s="533"/>
      <c r="P17" s="392"/>
      <c r="Q17" s="392"/>
      <c r="R17" s="392"/>
      <c r="S17" s="392"/>
    </row>
    <row r="18" spans="2:19" s="269" customFormat="1">
      <c r="B18" s="531"/>
      <c r="C18" s="532"/>
      <c r="D18" s="532"/>
      <c r="E18" s="532"/>
      <c r="F18" s="532"/>
      <c r="G18" s="532"/>
      <c r="H18" s="532"/>
      <c r="I18" s="532"/>
      <c r="J18" s="532"/>
      <c r="K18" s="532"/>
      <c r="L18" s="532"/>
      <c r="M18" s="532"/>
      <c r="N18" s="533"/>
      <c r="P18" s="392"/>
      <c r="Q18" s="392"/>
      <c r="R18" s="392"/>
      <c r="S18" s="392"/>
    </row>
    <row r="19" spans="2:19">
      <c r="B19" s="531"/>
      <c r="C19" s="532"/>
      <c r="D19" s="532"/>
      <c r="E19" s="532"/>
      <c r="F19" s="532"/>
      <c r="G19" s="532"/>
      <c r="H19" s="532"/>
      <c r="I19" s="532"/>
      <c r="J19" s="532"/>
      <c r="K19" s="532"/>
      <c r="L19" s="532"/>
      <c r="M19" s="532"/>
      <c r="N19" s="533"/>
      <c r="P19" s="392"/>
      <c r="Q19" s="392"/>
      <c r="R19" s="392"/>
      <c r="S19" s="392"/>
    </row>
    <row r="20" spans="2:19">
      <c r="B20" s="531"/>
      <c r="C20" s="532"/>
      <c r="D20" s="532"/>
      <c r="E20" s="532"/>
      <c r="F20" s="532"/>
      <c r="G20" s="532"/>
      <c r="H20" s="532"/>
      <c r="I20" s="532"/>
      <c r="J20" s="532"/>
      <c r="K20" s="532"/>
      <c r="L20" s="532"/>
      <c r="M20" s="532"/>
      <c r="N20" s="533"/>
      <c r="P20" s="392"/>
      <c r="Q20" s="392"/>
      <c r="R20" s="392"/>
      <c r="S20" s="392"/>
    </row>
    <row r="21" spans="2:19" ht="15.75" thickBot="1">
      <c r="B21" s="531"/>
      <c r="C21" s="532"/>
      <c r="D21" s="532"/>
      <c r="E21" s="532"/>
      <c r="F21" s="532"/>
      <c r="G21" s="532"/>
      <c r="H21" s="532"/>
      <c r="I21" s="532"/>
      <c r="J21" s="532"/>
      <c r="K21" s="532"/>
      <c r="L21" s="532"/>
      <c r="M21" s="532"/>
      <c r="N21" s="533"/>
      <c r="P21" s="392"/>
      <c r="Q21" s="392"/>
      <c r="R21" s="392"/>
      <c r="S21" s="392"/>
    </row>
    <row r="22" spans="2:19">
      <c r="B22" s="531"/>
      <c r="C22" s="532"/>
      <c r="D22" s="717" t="s">
        <v>320</v>
      </c>
      <c r="E22" s="718"/>
      <c r="F22" s="718"/>
      <c r="G22" s="589"/>
      <c r="H22" s="718" t="s">
        <v>319</v>
      </c>
      <c r="I22" s="718"/>
      <c r="J22" s="718"/>
      <c r="K22" s="589"/>
      <c r="L22" s="589"/>
      <c r="M22" s="592"/>
      <c r="N22" s="533"/>
      <c r="P22" s="392"/>
      <c r="Q22" s="392"/>
      <c r="R22" s="392"/>
      <c r="S22" s="392"/>
    </row>
    <row r="23" spans="2:19">
      <c r="B23" s="531"/>
      <c r="C23" s="532"/>
      <c r="D23" s="593"/>
      <c r="E23" s="532"/>
      <c r="F23" s="532"/>
      <c r="G23" s="532"/>
      <c r="H23" s="532"/>
      <c r="I23" s="532"/>
      <c r="J23" s="532"/>
      <c r="K23" s="532"/>
      <c r="L23" s="532"/>
      <c r="M23" s="595"/>
      <c r="N23" s="533"/>
      <c r="P23" s="392"/>
      <c r="Q23" s="392"/>
      <c r="R23" s="392"/>
      <c r="S23" s="392"/>
    </row>
    <row r="24" spans="2:19">
      <c r="B24" s="531"/>
      <c r="C24" s="532"/>
      <c r="D24" s="593" t="s">
        <v>57</v>
      </c>
      <c r="E24" s="715">
        <f>SUM(J10:J13)</f>
        <v>-126865.67164179105</v>
      </c>
      <c r="F24" s="532"/>
      <c r="G24" s="532"/>
      <c r="H24" s="532" t="s">
        <v>57</v>
      </c>
      <c r="I24" s="715">
        <v>-126865.67</v>
      </c>
      <c r="J24" s="532"/>
      <c r="K24" s="532"/>
      <c r="L24" s="532"/>
      <c r="M24" s="595"/>
      <c r="N24" s="533"/>
      <c r="P24" s="392"/>
      <c r="Q24" s="392"/>
      <c r="R24" s="392"/>
      <c r="S24" s="392"/>
    </row>
    <row r="25" spans="2:19">
      <c r="B25" s="531"/>
      <c r="C25" s="532"/>
      <c r="D25" s="593" t="s">
        <v>56</v>
      </c>
      <c r="E25" s="663">
        <f>SUM(H10:H13)</f>
        <v>170000</v>
      </c>
      <c r="F25" s="532"/>
      <c r="G25" s="532"/>
      <c r="H25" s="532" t="s">
        <v>56</v>
      </c>
      <c r="I25" s="663">
        <v>170000</v>
      </c>
      <c r="J25" s="532"/>
      <c r="K25" s="532"/>
      <c r="L25" s="532"/>
      <c r="M25" s="595"/>
      <c r="N25" s="533"/>
      <c r="P25" s="392"/>
      <c r="Q25" s="392"/>
      <c r="R25" s="392"/>
      <c r="S25" s="392"/>
    </row>
    <row r="26" spans="2:19">
      <c r="B26" s="531"/>
      <c r="C26" s="532"/>
      <c r="D26" s="593"/>
      <c r="E26" s="532"/>
      <c r="F26" s="532"/>
      <c r="G26" s="532"/>
      <c r="H26" s="532"/>
      <c r="I26" s="532"/>
      <c r="J26" s="532"/>
      <c r="K26" s="532"/>
      <c r="L26" s="532"/>
      <c r="M26" s="595"/>
      <c r="N26" s="533"/>
      <c r="P26" s="392"/>
      <c r="Q26" s="392"/>
      <c r="R26" s="392"/>
      <c r="S26" s="392"/>
    </row>
    <row r="27" spans="2:19">
      <c r="B27" s="531"/>
      <c r="C27" s="532"/>
      <c r="D27" s="593"/>
      <c r="E27" s="532"/>
      <c r="F27" s="532"/>
      <c r="G27" s="532"/>
      <c r="H27" s="532"/>
      <c r="I27" s="532"/>
      <c r="J27" s="532"/>
      <c r="K27" s="532"/>
      <c r="L27" s="532"/>
      <c r="M27" s="595"/>
      <c r="N27" s="533"/>
      <c r="P27" s="392"/>
      <c r="Q27" s="392"/>
      <c r="R27" s="392"/>
      <c r="S27" s="392"/>
    </row>
    <row r="28" spans="2:19">
      <c r="B28" s="531"/>
      <c r="C28" s="532"/>
      <c r="D28" s="593"/>
      <c r="E28" s="532"/>
      <c r="F28" s="532"/>
      <c r="G28" s="532"/>
      <c r="H28" s="532"/>
      <c r="I28" s="532"/>
      <c r="J28" s="532"/>
      <c r="K28" s="532"/>
      <c r="L28" s="532"/>
      <c r="M28" s="595"/>
      <c r="N28" s="533"/>
      <c r="P28" s="392"/>
      <c r="Q28" s="392"/>
      <c r="R28" s="392"/>
      <c r="S28" s="392"/>
    </row>
    <row r="29" spans="2:19" s="269" customFormat="1">
      <c r="B29" s="531"/>
      <c r="C29" s="532"/>
      <c r="D29" s="593"/>
      <c r="E29" s="532"/>
      <c r="F29" s="532"/>
      <c r="G29" s="532"/>
      <c r="H29" s="532"/>
      <c r="I29" s="532"/>
      <c r="J29" s="532"/>
      <c r="K29" s="532"/>
      <c r="L29" s="532"/>
      <c r="M29" s="595"/>
      <c r="N29" s="533"/>
    </row>
    <row r="30" spans="2:19" s="269" customFormat="1">
      <c r="B30" s="531"/>
      <c r="C30" s="532"/>
      <c r="D30" s="593"/>
      <c r="E30" s="532"/>
      <c r="F30" s="532"/>
      <c r="G30" s="532"/>
      <c r="H30" s="532"/>
      <c r="I30" s="532"/>
      <c r="J30" s="532"/>
      <c r="K30" s="532"/>
      <c r="L30" s="532"/>
      <c r="M30" s="595"/>
      <c r="N30" s="533"/>
    </row>
    <row r="31" spans="2:19" s="269" customFormat="1" ht="15.75" thickBot="1">
      <c r="B31" s="531"/>
      <c r="C31" s="532"/>
      <c r="D31" s="604"/>
      <c r="E31" s="605"/>
      <c r="F31" s="605"/>
      <c r="G31" s="605"/>
      <c r="H31" s="605"/>
      <c r="I31" s="605"/>
      <c r="J31" s="605"/>
      <c r="K31" s="605"/>
      <c r="L31" s="605"/>
      <c r="M31" s="606"/>
      <c r="N31" s="533"/>
    </row>
    <row r="32" spans="2:19" ht="15.75" thickBot="1">
      <c r="B32" s="531"/>
      <c r="C32" s="532"/>
      <c r="D32" s="589"/>
      <c r="E32" s="589"/>
      <c r="F32" s="589"/>
      <c r="G32" s="589"/>
      <c r="H32" s="589"/>
      <c r="I32" s="589"/>
      <c r="J32" s="589"/>
      <c r="K32" s="589"/>
      <c r="L32" s="589"/>
      <c r="M32" s="589"/>
      <c r="N32" s="533"/>
    </row>
    <row r="33" spans="2:14">
      <c r="B33" s="531"/>
      <c r="C33" s="532"/>
      <c r="D33" s="719" t="s">
        <v>311</v>
      </c>
      <c r="E33" s="589"/>
      <c r="F33" s="589"/>
      <c r="G33" s="589"/>
      <c r="H33" s="589"/>
      <c r="I33" s="589"/>
      <c r="J33" s="589"/>
      <c r="K33" s="589"/>
      <c r="L33" s="589"/>
      <c r="M33" s="592"/>
      <c r="N33" s="533"/>
    </row>
    <row r="34" spans="2:14">
      <c r="B34" s="531"/>
      <c r="C34" s="532"/>
      <c r="D34" s="593"/>
      <c r="E34" s="690" t="s">
        <v>321</v>
      </c>
      <c r="F34" s="690"/>
      <c r="G34" s="690"/>
      <c r="H34" s="690"/>
      <c r="I34" s="690"/>
      <c r="J34" s="690"/>
      <c r="K34" s="690"/>
      <c r="L34" s="690"/>
      <c r="M34" s="595"/>
      <c r="N34" s="533"/>
    </row>
    <row r="35" spans="2:14" ht="15.75" thickBot="1">
      <c r="B35" s="531"/>
      <c r="C35" s="532"/>
      <c r="D35" s="604"/>
      <c r="E35" s="605"/>
      <c r="F35" s="605"/>
      <c r="G35" s="605"/>
      <c r="H35" s="605"/>
      <c r="I35" s="605"/>
      <c r="J35" s="605"/>
      <c r="K35" s="605"/>
      <c r="L35" s="605"/>
      <c r="M35" s="606"/>
      <c r="N35" s="533"/>
    </row>
    <row r="36" spans="2:14" ht="15.75" thickBot="1">
      <c r="B36" s="531"/>
      <c r="C36" s="532"/>
      <c r="D36" s="589"/>
      <c r="E36" s="589"/>
      <c r="F36" s="589"/>
      <c r="G36" s="589"/>
      <c r="H36" s="589"/>
      <c r="I36" s="589"/>
      <c r="J36" s="589"/>
      <c r="K36" s="589"/>
      <c r="L36" s="589"/>
      <c r="M36" s="589"/>
      <c r="N36" s="533"/>
    </row>
    <row r="37" spans="2:14" ht="15.75" thickTop="1">
      <c r="B37" s="270"/>
      <c r="C37" s="270"/>
      <c r="D37" s="270"/>
      <c r="E37" s="270"/>
      <c r="F37" s="270"/>
      <c r="G37" s="270"/>
      <c r="H37" s="270"/>
      <c r="I37" s="270"/>
      <c r="J37" s="270"/>
      <c r="K37" s="270"/>
      <c r="L37" s="270"/>
      <c r="M37" s="270"/>
      <c r="N37" s="270"/>
    </row>
    <row r="38" spans="2:14">
      <c r="B38" s="268"/>
      <c r="C38" s="268"/>
      <c r="D38" s="268"/>
      <c r="E38" s="268"/>
      <c r="F38" s="268"/>
      <c r="G38" s="268"/>
      <c r="H38" s="268"/>
      <c r="I38" s="268"/>
      <c r="J38" s="268"/>
      <c r="K38" s="268"/>
      <c r="L38" s="268"/>
      <c r="M38" s="268"/>
      <c r="N38" s="268"/>
    </row>
    <row r="39" spans="2:14">
      <c r="B39" s="268"/>
      <c r="C39" s="268"/>
      <c r="D39" s="268"/>
      <c r="E39" s="268"/>
      <c r="F39" s="268"/>
      <c r="G39" s="268"/>
      <c r="H39" s="268"/>
      <c r="I39" s="268"/>
      <c r="J39" s="268"/>
      <c r="K39" s="268"/>
      <c r="L39" s="268"/>
      <c r="M39" s="268"/>
      <c r="N39" s="268"/>
    </row>
    <row r="40" spans="2:14">
      <c r="B40" s="268"/>
      <c r="C40" s="268"/>
      <c r="D40" s="268"/>
      <c r="E40" s="268"/>
      <c r="F40" s="268"/>
      <c r="G40" s="268"/>
      <c r="H40" s="268"/>
      <c r="I40" s="268"/>
      <c r="J40" s="268"/>
      <c r="K40" s="268"/>
      <c r="L40" s="268"/>
      <c r="M40" s="268"/>
      <c r="N40" s="268"/>
    </row>
    <row r="41" spans="2:14">
      <c r="B41" s="268"/>
      <c r="C41" s="268"/>
      <c r="D41" s="268"/>
      <c r="E41" s="268"/>
      <c r="F41" s="268"/>
      <c r="G41" s="268"/>
      <c r="H41" s="268"/>
      <c r="I41" s="268"/>
      <c r="J41" s="268"/>
      <c r="K41" s="268"/>
      <c r="L41" s="268"/>
      <c r="M41" s="268"/>
      <c r="N41" s="268"/>
    </row>
    <row r="42" spans="2:14">
      <c r="B42" s="268"/>
      <c r="C42" s="268"/>
      <c r="D42" s="268"/>
      <c r="E42" s="268"/>
      <c r="F42" s="268"/>
      <c r="G42" s="268"/>
      <c r="H42" s="268"/>
      <c r="I42" s="268"/>
      <c r="J42" s="268"/>
      <c r="K42" s="268"/>
      <c r="L42" s="268"/>
      <c r="M42" s="268"/>
      <c r="N42" s="268"/>
    </row>
  </sheetData>
  <mergeCells count="7">
    <mergeCell ref="P4:S28"/>
    <mergeCell ref="E34:L34"/>
    <mergeCell ref="C3:F3"/>
    <mergeCell ref="I7:J7"/>
    <mergeCell ref="D22:F22"/>
    <mergeCell ref="H22:J22"/>
    <mergeCell ref="I3:J3"/>
  </mergeCells>
  <pageMargins left="0.70866141732283472" right="0.70866141732283472" top="0.74803149606299213" bottom="0.74803149606299213" header="0.31496062992125984" footer="0.31496062992125984"/>
  <pageSetup paperSize="8" scale="97" orientation="landscape"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S41"/>
  <sheetViews>
    <sheetView workbookViewId="0">
      <selection activeCell="L25" sqref="L25"/>
    </sheetView>
  </sheetViews>
  <sheetFormatPr defaultColWidth="11.42578125" defaultRowHeight="15"/>
  <cols>
    <col min="1" max="1" width="20" style="273" customWidth="1"/>
    <col min="2" max="2" width="1.28515625" customWidth="1"/>
    <col min="3" max="3" width="8.7109375" style="273" customWidth="1"/>
    <col min="4" max="4" width="13.42578125" bestFit="1" customWidth="1"/>
    <col min="5" max="5" width="8.140625" customWidth="1"/>
    <col min="6" max="6" width="16" customWidth="1"/>
    <col min="7" max="7" width="8.42578125" customWidth="1"/>
    <col min="8" max="8" width="16.28515625" customWidth="1"/>
    <col min="9" max="9" width="8" customWidth="1"/>
    <col min="10" max="10" width="16.7109375" customWidth="1"/>
    <col min="11" max="11" width="1.7109375" customWidth="1"/>
    <col min="14" max="14" width="10.140625" bestFit="1" customWidth="1"/>
  </cols>
  <sheetData>
    <row r="1" spans="2:17" s="273" customFormat="1"/>
    <row r="2" spans="2:17" s="273" customFormat="1"/>
    <row r="3" spans="2:17" s="273" customFormat="1" ht="18.75">
      <c r="B3" s="720" t="s">
        <v>326</v>
      </c>
      <c r="C3" s="720"/>
      <c r="D3" s="720"/>
      <c r="E3" s="628"/>
      <c r="F3" s="628"/>
      <c r="G3" s="628"/>
      <c r="H3" s="628"/>
      <c r="I3" s="628"/>
      <c r="J3" s="628"/>
      <c r="K3" s="628"/>
    </row>
    <row r="4" spans="2:17" s="273" customFormat="1" ht="15.75" thickBot="1">
      <c r="B4" s="628"/>
      <c r="C4" s="628"/>
      <c r="D4" s="628"/>
      <c r="E4" s="628"/>
      <c r="F4" s="628"/>
      <c r="G4" s="628"/>
      <c r="H4" s="628"/>
      <c r="I4" s="628"/>
      <c r="J4" s="628"/>
      <c r="K4" s="628"/>
      <c r="N4" s="1" t="s">
        <v>57</v>
      </c>
      <c r="O4" s="1" t="s">
        <v>56</v>
      </c>
      <c r="P4" s="1" t="s">
        <v>286</v>
      </c>
    </row>
    <row r="5" spans="2:17" ht="15.75" thickTop="1">
      <c r="B5" s="695"/>
      <c r="C5" s="524"/>
      <c r="D5" s="524"/>
      <c r="E5" s="524"/>
      <c r="F5" s="524"/>
      <c r="G5" s="524"/>
      <c r="H5" s="524"/>
      <c r="I5" s="524"/>
      <c r="J5" s="524"/>
      <c r="K5" s="620"/>
      <c r="N5" s="266">
        <f>-(O5/Q5)</f>
        <v>-66666.666666666657</v>
      </c>
      <c r="O5" s="82">
        <v>90000</v>
      </c>
      <c r="P5" s="82"/>
      <c r="Q5">
        <v>1.35</v>
      </c>
    </row>
    <row r="6" spans="2:17" s="273" customFormat="1" ht="18.75">
      <c r="B6" s="531"/>
      <c r="C6" s="696" t="s">
        <v>325</v>
      </c>
      <c r="D6" s="696"/>
      <c r="E6" s="696"/>
      <c r="F6" s="721" t="s">
        <v>143</v>
      </c>
      <c r="G6" s="722">
        <v>43250</v>
      </c>
      <c r="H6" s="722"/>
      <c r="I6" s="532"/>
      <c r="J6" s="532"/>
      <c r="K6" s="533"/>
      <c r="N6" s="82">
        <f>-(P6/Q6)</f>
        <v>87719.298245614045</v>
      </c>
      <c r="O6" s="82"/>
      <c r="P6" s="266">
        <v>-100000</v>
      </c>
      <c r="Q6" s="273">
        <v>1.1399999999999999</v>
      </c>
    </row>
    <row r="7" spans="2:17">
      <c r="B7" s="531"/>
      <c r="C7" s="532"/>
      <c r="D7" s="532"/>
      <c r="E7" s="532"/>
      <c r="F7" s="532"/>
      <c r="G7" s="532"/>
      <c r="H7" s="532"/>
      <c r="I7" s="532"/>
      <c r="J7" s="532"/>
      <c r="K7" s="533"/>
      <c r="N7" s="82"/>
      <c r="O7" s="266">
        <v>-50000</v>
      </c>
      <c r="P7" s="274">
        <f>-(O7/Q7)</f>
        <v>42918.454935622314</v>
      </c>
      <c r="Q7">
        <v>1.165</v>
      </c>
    </row>
    <row r="8" spans="2:17">
      <c r="B8" s="531"/>
      <c r="C8" s="532"/>
      <c r="D8" s="535" t="s">
        <v>327</v>
      </c>
      <c r="E8" s="535"/>
      <c r="F8" s="535" t="s">
        <v>328</v>
      </c>
      <c r="G8" s="535"/>
      <c r="H8" s="535" t="s">
        <v>329</v>
      </c>
      <c r="I8" s="532"/>
      <c r="J8" s="535" t="s">
        <v>330</v>
      </c>
      <c r="K8" s="533"/>
      <c r="N8" s="82"/>
      <c r="O8" s="82"/>
      <c r="P8" s="82"/>
    </row>
    <row r="9" spans="2:17">
      <c r="B9" s="531"/>
      <c r="C9" s="532"/>
      <c r="D9" s="532"/>
      <c r="E9" s="532"/>
      <c r="F9" s="532"/>
      <c r="G9" s="532"/>
      <c r="H9" s="532"/>
      <c r="I9" s="532"/>
      <c r="J9" s="532"/>
      <c r="K9" s="533"/>
      <c r="N9" s="82"/>
      <c r="O9" s="82"/>
      <c r="P9" s="82"/>
    </row>
    <row r="10" spans="2:17">
      <c r="B10" s="531"/>
      <c r="C10" s="723" t="s">
        <v>57</v>
      </c>
      <c r="D10" s="724">
        <v>65333.34</v>
      </c>
      <c r="E10" s="663"/>
      <c r="F10" s="663">
        <v>1333.33</v>
      </c>
      <c r="G10" s="663"/>
      <c r="H10" s="715">
        <v>-66666.67</v>
      </c>
      <c r="I10" s="532"/>
      <c r="J10" s="715">
        <v>-1333.33</v>
      </c>
      <c r="K10" s="533"/>
      <c r="N10" s="82"/>
      <c r="O10" s="82"/>
      <c r="P10" s="82"/>
    </row>
    <row r="11" spans="2:17">
      <c r="B11" s="531"/>
      <c r="C11" s="723" t="s">
        <v>56</v>
      </c>
      <c r="D11" s="724">
        <v>50000</v>
      </c>
      <c r="E11" s="663"/>
      <c r="F11" s="663">
        <v>0</v>
      </c>
      <c r="G11" s="663"/>
      <c r="H11" s="715">
        <v>-50000</v>
      </c>
      <c r="I11" s="532"/>
      <c r="J11" s="663">
        <v>0</v>
      </c>
      <c r="K11" s="533"/>
      <c r="N11" s="82"/>
      <c r="O11" s="82"/>
      <c r="P11" s="82"/>
    </row>
    <row r="12" spans="2:17">
      <c r="B12" s="531"/>
      <c r="C12" s="723" t="s">
        <v>286</v>
      </c>
      <c r="D12" s="724">
        <v>42918.45</v>
      </c>
      <c r="E12" s="663"/>
      <c r="F12" s="663">
        <v>0</v>
      </c>
      <c r="G12" s="663"/>
      <c r="H12" s="715">
        <v>-42918.45</v>
      </c>
      <c r="I12" s="532"/>
      <c r="J12" s="724">
        <v>0</v>
      </c>
      <c r="K12" s="533"/>
      <c r="N12" s="82"/>
      <c r="O12" s="82"/>
      <c r="P12" s="82"/>
    </row>
    <row r="13" spans="2:17">
      <c r="B13" s="531"/>
      <c r="C13" s="725"/>
      <c r="D13" s="663"/>
      <c r="E13" s="663"/>
      <c r="F13" s="663"/>
      <c r="G13" s="663"/>
      <c r="H13" s="663"/>
      <c r="I13" s="532"/>
      <c r="J13" s="532"/>
      <c r="K13" s="533"/>
      <c r="N13" s="82"/>
      <c r="O13" s="82"/>
      <c r="P13" s="82"/>
    </row>
    <row r="14" spans="2:17">
      <c r="B14" s="531"/>
      <c r="C14" s="725"/>
      <c r="D14" s="663"/>
      <c r="E14" s="663"/>
      <c r="F14" s="663"/>
      <c r="G14" s="663"/>
      <c r="H14" s="663"/>
      <c r="I14" s="532"/>
      <c r="J14" s="532"/>
      <c r="K14" s="533"/>
      <c r="N14" s="82"/>
      <c r="O14" s="82"/>
      <c r="P14" s="82"/>
    </row>
    <row r="15" spans="2:17">
      <c r="B15" s="531"/>
      <c r="C15" s="725"/>
      <c r="D15" s="663"/>
      <c r="E15" s="663"/>
      <c r="F15" s="663"/>
      <c r="G15" s="663"/>
      <c r="H15" s="663"/>
      <c r="I15" s="532"/>
      <c r="J15" s="532"/>
      <c r="K15" s="533"/>
      <c r="N15" s="82"/>
      <c r="O15" s="82"/>
      <c r="P15" s="82"/>
    </row>
    <row r="16" spans="2:17">
      <c r="B16" s="531"/>
      <c r="C16" s="725"/>
      <c r="D16" s="663"/>
      <c r="E16" s="663"/>
      <c r="F16" s="663"/>
      <c r="G16" s="663"/>
      <c r="H16" s="663"/>
      <c r="I16" s="532"/>
      <c r="J16" s="532"/>
      <c r="K16" s="533"/>
      <c r="N16" s="82"/>
      <c r="O16" s="82"/>
      <c r="P16" s="82"/>
    </row>
    <row r="17" spans="2:19">
      <c r="B17" s="531"/>
      <c r="C17" s="725"/>
      <c r="D17" s="663"/>
      <c r="E17" s="663"/>
      <c r="F17" s="663"/>
      <c r="G17" s="663"/>
      <c r="H17" s="663"/>
      <c r="I17" s="532"/>
      <c r="J17" s="532"/>
      <c r="K17" s="533"/>
      <c r="N17" s="274">
        <f>(N5+N6)</f>
        <v>21052.631578947388</v>
      </c>
      <c r="O17" s="274">
        <f>SUM(O5:O15)</f>
        <v>40000</v>
      </c>
      <c r="P17" s="266">
        <f>SUM(P5:P10)</f>
        <v>-57081.545064377686</v>
      </c>
    </row>
    <row r="18" spans="2:19">
      <c r="B18" s="531"/>
      <c r="C18" s="725"/>
      <c r="D18" s="715"/>
      <c r="E18" s="663"/>
      <c r="F18" s="663"/>
      <c r="G18" s="663"/>
      <c r="H18" s="663"/>
      <c r="I18" s="532"/>
      <c r="J18" s="663"/>
      <c r="K18" s="533"/>
      <c r="N18" s="82"/>
      <c r="O18" s="82"/>
      <c r="P18" s="82"/>
    </row>
    <row r="19" spans="2:19">
      <c r="B19" s="531"/>
      <c r="C19" s="725"/>
      <c r="D19" s="715"/>
      <c r="E19" s="663"/>
      <c r="F19" s="663"/>
      <c r="G19" s="663"/>
      <c r="H19" s="663"/>
      <c r="I19" s="532"/>
      <c r="J19" s="663"/>
      <c r="K19" s="533"/>
      <c r="N19" s="82"/>
      <c r="O19" s="82"/>
      <c r="P19" s="82"/>
    </row>
    <row r="20" spans="2:19">
      <c r="B20" s="531"/>
      <c r="C20" s="725"/>
      <c r="D20" s="715"/>
      <c r="E20" s="663"/>
      <c r="F20" s="663"/>
      <c r="G20" s="663"/>
      <c r="H20" s="663"/>
      <c r="I20" s="532"/>
      <c r="J20" s="715"/>
      <c r="K20" s="533"/>
      <c r="N20" s="82"/>
      <c r="O20" s="82"/>
      <c r="P20" s="82"/>
    </row>
    <row r="21" spans="2:19">
      <c r="B21" s="531"/>
      <c r="C21" s="725"/>
      <c r="D21" s="663"/>
      <c r="E21" s="663"/>
      <c r="F21" s="663"/>
      <c r="G21" s="663"/>
      <c r="H21" s="663"/>
      <c r="I21" s="532"/>
      <c r="J21" s="532"/>
      <c r="K21" s="533"/>
      <c r="N21" s="82"/>
      <c r="O21" s="82"/>
      <c r="P21" s="82"/>
    </row>
    <row r="22" spans="2:19">
      <c r="B22" s="531"/>
      <c r="C22" s="725"/>
      <c r="D22" s="663"/>
      <c r="E22" s="663"/>
      <c r="F22" s="663"/>
      <c r="G22" s="663"/>
      <c r="H22" s="663"/>
      <c r="I22" s="532"/>
      <c r="J22" s="532"/>
      <c r="K22" s="533"/>
      <c r="N22" s="82"/>
      <c r="O22" s="82"/>
      <c r="P22" s="82"/>
    </row>
    <row r="23" spans="2:19">
      <c r="B23" s="531"/>
      <c r="C23" s="725"/>
      <c r="D23" s="663"/>
      <c r="E23" s="663"/>
      <c r="F23" s="663"/>
      <c r="G23" s="663"/>
      <c r="H23" s="663"/>
      <c r="I23" s="532"/>
      <c r="J23" s="532"/>
      <c r="K23" s="533"/>
      <c r="N23" s="82"/>
      <c r="O23" s="82"/>
      <c r="P23" s="82"/>
    </row>
    <row r="24" spans="2:19">
      <c r="B24" s="531"/>
      <c r="C24" s="725"/>
      <c r="D24" s="663"/>
      <c r="E24" s="663"/>
      <c r="F24" s="663"/>
      <c r="G24" s="663"/>
      <c r="H24" s="663"/>
      <c r="I24" s="532"/>
      <c r="J24" s="532"/>
      <c r="K24" s="533"/>
      <c r="N24" s="82" t="s">
        <v>331</v>
      </c>
      <c r="O24" s="82"/>
      <c r="P24" s="82"/>
    </row>
    <row r="25" spans="2:19">
      <c r="B25" s="531"/>
      <c r="C25" s="725"/>
      <c r="D25" s="663"/>
      <c r="E25" s="663"/>
      <c r="F25" s="663"/>
      <c r="G25" s="663"/>
      <c r="H25" s="663"/>
      <c r="I25" s="532"/>
      <c r="J25" s="532"/>
      <c r="K25" s="533"/>
    </row>
    <row r="26" spans="2:19">
      <c r="B26" s="531"/>
      <c r="C26" s="532"/>
      <c r="D26" s="663"/>
      <c r="E26" s="663"/>
      <c r="F26" s="663"/>
      <c r="G26" s="663"/>
      <c r="H26" s="663"/>
      <c r="I26" s="532"/>
      <c r="J26" s="532"/>
      <c r="K26" s="533"/>
    </row>
    <row r="27" spans="2:19">
      <c r="B27" s="531"/>
      <c r="C27" s="532"/>
      <c r="D27" s="663"/>
      <c r="E27" s="663"/>
      <c r="F27" s="663"/>
      <c r="G27" s="663"/>
      <c r="H27" s="663"/>
      <c r="I27" s="532"/>
      <c r="J27" s="532"/>
      <c r="K27" s="533"/>
      <c r="M27" s="392" t="s">
        <v>349</v>
      </c>
      <c r="N27" s="392"/>
      <c r="O27" s="392"/>
      <c r="P27" s="392"/>
      <c r="Q27" s="392"/>
      <c r="R27" s="392"/>
      <c r="S27" s="392"/>
    </row>
    <row r="28" spans="2:19">
      <c r="B28" s="531"/>
      <c r="C28" s="532"/>
      <c r="D28" s="663"/>
      <c r="E28" s="663"/>
      <c r="F28" s="663"/>
      <c r="G28" s="663"/>
      <c r="H28" s="663"/>
      <c r="I28" s="532"/>
      <c r="J28" s="532"/>
      <c r="K28" s="533"/>
      <c r="M28" s="392"/>
      <c r="N28" s="392"/>
      <c r="O28" s="392"/>
      <c r="P28" s="392"/>
      <c r="Q28" s="392"/>
      <c r="R28" s="392"/>
      <c r="S28" s="392"/>
    </row>
    <row r="29" spans="2:19">
      <c r="B29" s="531"/>
      <c r="C29" s="532"/>
      <c r="D29" s="663"/>
      <c r="E29" s="663"/>
      <c r="F29" s="663"/>
      <c r="G29" s="663"/>
      <c r="H29" s="663"/>
      <c r="I29" s="532"/>
      <c r="J29" s="532"/>
      <c r="K29" s="533"/>
      <c r="M29" s="392"/>
      <c r="N29" s="392"/>
      <c r="O29" s="392"/>
      <c r="P29" s="392"/>
      <c r="Q29" s="392"/>
      <c r="R29" s="392"/>
      <c r="S29" s="392"/>
    </row>
    <row r="30" spans="2:19">
      <c r="B30" s="531"/>
      <c r="C30" s="532"/>
      <c r="D30" s="663"/>
      <c r="E30" s="663"/>
      <c r="F30" s="663"/>
      <c r="G30" s="663"/>
      <c r="H30" s="663"/>
      <c r="I30" s="532"/>
      <c r="J30" s="532"/>
      <c r="K30" s="533"/>
      <c r="M30" s="392"/>
      <c r="N30" s="392"/>
      <c r="O30" s="392"/>
      <c r="P30" s="392"/>
      <c r="Q30" s="392"/>
      <c r="R30" s="392"/>
      <c r="S30" s="392"/>
    </row>
    <row r="31" spans="2:19">
      <c r="B31" s="531"/>
      <c r="C31" s="532"/>
      <c r="D31" s="663"/>
      <c r="E31" s="663"/>
      <c r="F31" s="663"/>
      <c r="G31" s="663"/>
      <c r="H31" s="663"/>
      <c r="I31" s="532"/>
      <c r="J31" s="532"/>
      <c r="K31" s="533"/>
      <c r="M31" s="392"/>
      <c r="N31" s="392"/>
      <c r="O31" s="392"/>
      <c r="P31" s="392"/>
      <c r="Q31" s="392"/>
      <c r="R31" s="392"/>
      <c r="S31" s="392"/>
    </row>
    <row r="32" spans="2:19">
      <c r="B32" s="531"/>
      <c r="C32" s="532"/>
      <c r="D32" s="663"/>
      <c r="E32" s="663"/>
      <c r="F32" s="663"/>
      <c r="G32" s="663"/>
      <c r="H32" s="663"/>
      <c r="I32" s="532"/>
      <c r="J32" s="532"/>
      <c r="K32" s="533"/>
      <c r="M32" s="392"/>
      <c r="N32" s="392"/>
      <c r="O32" s="392"/>
      <c r="P32" s="392"/>
      <c r="Q32" s="392"/>
      <c r="R32" s="392"/>
      <c r="S32" s="392"/>
    </row>
    <row r="33" spans="2:19">
      <c r="B33" s="531"/>
      <c r="C33" s="532"/>
      <c r="D33" s="663"/>
      <c r="E33" s="663"/>
      <c r="F33" s="663"/>
      <c r="G33" s="663"/>
      <c r="H33" s="663"/>
      <c r="I33" s="532"/>
      <c r="J33" s="532"/>
      <c r="K33" s="533"/>
      <c r="M33" s="392"/>
      <c r="N33" s="392"/>
      <c r="O33" s="392"/>
      <c r="P33" s="392"/>
      <c r="Q33" s="392"/>
      <c r="R33" s="392"/>
      <c r="S33" s="392"/>
    </row>
    <row r="34" spans="2:19">
      <c r="B34" s="531"/>
      <c r="C34" s="532"/>
      <c r="D34" s="663"/>
      <c r="E34" s="663"/>
      <c r="F34" s="663"/>
      <c r="G34" s="663"/>
      <c r="H34" s="663"/>
      <c r="I34" s="532"/>
      <c r="J34" s="532"/>
      <c r="K34" s="533"/>
      <c r="M34" s="392"/>
      <c r="N34" s="392"/>
      <c r="O34" s="392"/>
      <c r="P34" s="392"/>
      <c r="Q34" s="392"/>
      <c r="R34" s="392"/>
      <c r="S34" s="392"/>
    </row>
    <row r="35" spans="2:19">
      <c r="B35" s="531"/>
      <c r="C35" s="532"/>
      <c r="D35" s="663"/>
      <c r="E35" s="663"/>
      <c r="F35" s="663"/>
      <c r="G35" s="663"/>
      <c r="H35" s="663"/>
      <c r="I35" s="532"/>
      <c r="J35" s="532"/>
      <c r="K35" s="533"/>
      <c r="M35" s="392"/>
      <c r="N35" s="392"/>
      <c r="O35" s="392"/>
      <c r="P35" s="392"/>
      <c r="Q35" s="392"/>
      <c r="R35" s="392"/>
      <c r="S35" s="392"/>
    </row>
    <row r="36" spans="2:19">
      <c r="B36" s="531"/>
      <c r="C36" s="532"/>
      <c r="D36" s="532"/>
      <c r="E36" s="532"/>
      <c r="F36" s="532"/>
      <c r="G36" s="532"/>
      <c r="H36" s="532"/>
      <c r="I36" s="532"/>
      <c r="J36" s="532"/>
      <c r="K36" s="533"/>
      <c r="M36" s="392"/>
      <c r="N36" s="392"/>
      <c r="O36" s="392"/>
      <c r="P36" s="392"/>
      <c r="Q36" s="392"/>
      <c r="R36" s="392"/>
      <c r="S36" s="392"/>
    </row>
    <row r="37" spans="2:19">
      <c r="B37" s="531"/>
      <c r="C37" s="726" t="s">
        <v>333</v>
      </c>
      <c r="D37" s="726"/>
      <c r="E37" s="726"/>
      <c r="F37" s="663">
        <v>1333.33</v>
      </c>
      <c r="G37" s="726" t="s">
        <v>332</v>
      </c>
      <c r="H37" s="726"/>
      <c r="I37" s="726"/>
      <c r="J37" s="715">
        <v>-1333.33</v>
      </c>
      <c r="K37" s="533"/>
      <c r="M37" s="392"/>
      <c r="N37" s="392"/>
      <c r="O37" s="392"/>
      <c r="P37" s="392"/>
      <c r="Q37" s="392"/>
      <c r="R37" s="392"/>
      <c r="S37" s="392"/>
    </row>
    <row r="38" spans="2:19">
      <c r="B38" s="531"/>
      <c r="C38" s="532"/>
      <c r="D38" s="532"/>
      <c r="E38" s="532"/>
      <c r="F38" s="532"/>
      <c r="G38" s="532"/>
      <c r="H38" s="532"/>
      <c r="I38" s="532"/>
      <c r="J38" s="532"/>
      <c r="K38" s="533"/>
      <c r="M38" s="392"/>
      <c r="N38" s="392"/>
      <c r="O38" s="392"/>
      <c r="P38" s="392"/>
      <c r="Q38" s="392"/>
      <c r="R38" s="392"/>
      <c r="S38" s="392"/>
    </row>
    <row r="39" spans="2:19" s="276" customFormat="1">
      <c r="B39" s="531"/>
      <c r="C39" s="532"/>
      <c r="D39" s="532"/>
      <c r="E39" s="532"/>
      <c r="F39" s="726" t="s">
        <v>383</v>
      </c>
      <c r="G39" s="726"/>
      <c r="H39" s="726"/>
      <c r="I39" s="726"/>
      <c r="J39" s="663">
        <v>0</v>
      </c>
      <c r="K39" s="533"/>
      <c r="M39" s="392"/>
      <c r="N39" s="392"/>
      <c r="O39" s="392"/>
      <c r="P39" s="392"/>
      <c r="Q39" s="392"/>
      <c r="R39" s="392"/>
      <c r="S39" s="392"/>
    </row>
    <row r="40" spans="2:19" ht="15.75" thickBot="1">
      <c r="B40" s="583"/>
      <c r="C40" s="584"/>
      <c r="D40" s="584"/>
      <c r="E40" s="584"/>
      <c r="F40" s="584"/>
      <c r="G40" s="584"/>
      <c r="H40" s="584"/>
      <c r="I40" s="584"/>
      <c r="J40" s="584"/>
      <c r="K40" s="585"/>
      <c r="M40" s="392"/>
      <c r="N40" s="392"/>
      <c r="O40" s="392"/>
      <c r="P40" s="392"/>
      <c r="Q40" s="392"/>
      <c r="R40" s="392"/>
      <c r="S40" s="392"/>
    </row>
    <row r="41" spans="2:19" ht="15.75" thickTop="1"/>
  </sheetData>
  <mergeCells count="7">
    <mergeCell ref="M27:S40"/>
    <mergeCell ref="C6:E6"/>
    <mergeCell ref="B3:D3"/>
    <mergeCell ref="G37:I37"/>
    <mergeCell ref="C37:E37"/>
    <mergeCell ref="G6:H6"/>
    <mergeCell ref="F39:I39"/>
  </mergeCells>
  <pageMargins left="0.70866141732283472" right="0.70866141732283472" top="0.74803149606299213" bottom="0.74803149606299213" header="0.31496062992125984" footer="0.31496062992125984"/>
  <pageSetup paperSize="9" scale="62" orientation="landscape"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N32"/>
  <sheetViews>
    <sheetView zoomScale="125" zoomScaleNormal="125" zoomScalePageLayoutView="125" workbookViewId="0">
      <selection activeCell="I12" sqref="I12"/>
    </sheetView>
  </sheetViews>
  <sheetFormatPr defaultColWidth="11.42578125" defaultRowHeight="15"/>
  <cols>
    <col min="1" max="1" width="19.42578125" style="276" customWidth="1"/>
    <col min="2" max="2" width="3.140625" customWidth="1"/>
    <col min="3" max="3" width="13.85546875" customWidth="1"/>
    <col min="4" max="4" width="1.28515625" style="276" customWidth="1"/>
    <col min="5" max="5" width="14" customWidth="1"/>
    <col min="6" max="6" width="1.7109375" style="276" customWidth="1"/>
    <col min="7" max="7" width="14.85546875" customWidth="1"/>
    <col min="8" max="8" width="2.7109375" customWidth="1"/>
  </cols>
  <sheetData>
    <row r="1" spans="2:14" ht="15.75" thickBot="1"/>
    <row r="2" spans="2:14" ht="15.75" thickTop="1">
      <c r="B2" s="695"/>
      <c r="C2" s="524"/>
      <c r="D2" s="524"/>
      <c r="E2" s="524"/>
      <c r="F2" s="524"/>
      <c r="G2" s="524"/>
      <c r="H2" s="620"/>
    </row>
    <row r="3" spans="2:14" ht="18.75">
      <c r="B3" s="531"/>
      <c r="C3" s="727" t="s">
        <v>368</v>
      </c>
      <c r="D3" s="728"/>
      <c r="E3" s="729"/>
      <c r="F3" s="532"/>
      <c r="G3" s="532"/>
      <c r="H3" s="533"/>
    </row>
    <row r="4" spans="2:14">
      <c r="B4" s="531"/>
      <c r="C4" s="532"/>
      <c r="D4" s="532"/>
      <c r="E4" s="532"/>
      <c r="F4" s="532"/>
      <c r="G4" s="532"/>
      <c r="H4" s="533"/>
    </row>
    <row r="5" spans="2:14">
      <c r="B5" s="531"/>
      <c r="C5" s="532"/>
      <c r="D5" s="532"/>
      <c r="E5" s="532"/>
      <c r="F5" s="532"/>
      <c r="G5" s="532"/>
      <c r="H5" s="533"/>
    </row>
    <row r="6" spans="2:14">
      <c r="B6" s="531"/>
      <c r="C6" s="732" t="s">
        <v>360</v>
      </c>
      <c r="D6" s="545"/>
      <c r="E6" s="732" t="s">
        <v>366</v>
      </c>
      <c r="F6" s="545"/>
      <c r="G6" s="732" t="s">
        <v>367</v>
      </c>
      <c r="H6" s="533"/>
      <c r="K6" s="392" t="s">
        <v>371</v>
      </c>
      <c r="L6" s="392"/>
      <c r="M6" s="392"/>
      <c r="N6" s="392"/>
    </row>
    <row r="7" spans="2:14">
      <c r="B7" s="531"/>
      <c r="C7" s="733"/>
      <c r="D7" s="733"/>
      <c r="E7" s="733"/>
      <c r="F7" s="733"/>
      <c r="G7" s="733"/>
      <c r="H7" s="533"/>
      <c r="K7" s="392"/>
      <c r="L7" s="392"/>
      <c r="M7" s="392"/>
      <c r="N7" s="392"/>
    </row>
    <row r="8" spans="2:14">
      <c r="B8" s="531"/>
      <c r="C8" s="734" t="s">
        <v>350</v>
      </c>
      <c r="D8" s="734"/>
      <c r="E8" s="735">
        <v>3</v>
      </c>
      <c r="F8" s="734"/>
      <c r="G8" s="736">
        <v>3</v>
      </c>
      <c r="H8" s="533"/>
      <c r="K8" s="392"/>
      <c r="L8" s="392"/>
      <c r="M8" s="392"/>
      <c r="N8" s="392"/>
    </row>
    <row r="9" spans="2:14">
      <c r="B9" s="531"/>
      <c r="C9" s="734" t="s">
        <v>351</v>
      </c>
      <c r="D9" s="734"/>
      <c r="E9" s="735">
        <v>4</v>
      </c>
      <c r="F9" s="734"/>
      <c r="G9" s="736">
        <v>4</v>
      </c>
      <c r="H9" s="533"/>
      <c r="K9" s="392"/>
      <c r="L9" s="392"/>
      <c r="M9" s="392"/>
      <c r="N9" s="392"/>
    </row>
    <row r="10" spans="2:14">
      <c r="B10" s="531"/>
      <c r="C10" s="734" t="s">
        <v>352</v>
      </c>
      <c r="D10" s="734"/>
      <c r="E10" s="735">
        <v>100</v>
      </c>
      <c r="F10" s="734"/>
      <c r="G10" s="736">
        <v>100</v>
      </c>
      <c r="H10" s="533"/>
      <c r="K10" s="392"/>
      <c r="L10" s="392"/>
      <c r="M10" s="392"/>
      <c r="N10" s="392"/>
    </row>
    <row r="11" spans="2:14">
      <c r="B11" s="531"/>
      <c r="C11" s="734" t="s">
        <v>353</v>
      </c>
      <c r="D11" s="734"/>
      <c r="E11" s="735">
        <v>4</v>
      </c>
      <c r="F11" s="734"/>
      <c r="G11" s="735">
        <v>4</v>
      </c>
      <c r="H11" s="533"/>
      <c r="K11" s="392"/>
      <c r="L11" s="392"/>
      <c r="M11" s="392"/>
      <c r="N11" s="392"/>
    </row>
    <row r="12" spans="2:14">
      <c r="B12" s="531"/>
      <c r="C12" s="734" t="s">
        <v>354</v>
      </c>
      <c r="D12" s="734"/>
      <c r="E12" s="735">
        <v>20</v>
      </c>
      <c r="F12" s="734"/>
      <c r="G12" s="735">
        <v>20</v>
      </c>
      <c r="H12" s="533"/>
      <c r="K12" s="392"/>
      <c r="L12" s="392"/>
      <c r="M12" s="392"/>
      <c r="N12" s="392"/>
    </row>
    <row r="13" spans="2:14" s="276" customFormat="1">
      <c r="B13" s="531"/>
      <c r="C13" s="734" t="s">
        <v>286</v>
      </c>
      <c r="D13" s="734"/>
      <c r="E13" s="735">
        <v>3</v>
      </c>
      <c r="F13" s="734"/>
      <c r="G13" s="735">
        <v>2</v>
      </c>
      <c r="H13" s="533"/>
      <c r="K13" s="392"/>
      <c r="L13" s="392"/>
      <c r="M13" s="392"/>
      <c r="N13" s="392"/>
    </row>
    <row r="14" spans="2:14">
      <c r="B14" s="531"/>
      <c r="C14" s="734" t="s">
        <v>57</v>
      </c>
      <c r="D14" s="734"/>
      <c r="E14" s="735">
        <v>2</v>
      </c>
      <c r="F14" s="734"/>
      <c r="G14" s="735">
        <v>2</v>
      </c>
      <c r="H14" s="533"/>
      <c r="K14" s="392"/>
      <c r="L14" s="392"/>
      <c r="M14" s="392"/>
      <c r="N14" s="392"/>
    </row>
    <row r="15" spans="2:14">
      <c r="B15" s="531"/>
      <c r="C15" s="734" t="s">
        <v>317</v>
      </c>
      <c r="D15" s="734"/>
      <c r="E15" s="735">
        <v>5</v>
      </c>
      <c r="F15" s="734"/>
      <c r="G15" s="735">
        <v>4</v>
      </c>
      <c r="H15" s="533"/>
      <c r="K15" s="392"/>
      <c r="L15" s="392"/>
      <c r="M15" s="392"/>
      <c r="N15" s="392"/>
    </row>
    <row r="16" spans="2:14" s="276" customFormat="1">
      <c r="B16" s="531"/>
      <c r="C16" s="734" t="s">
        <v>363</v>
      </c>
      <c r="D16" s="734"/>
      <c r="E16" s="735">
        <v>12</v>
      </c>
      <c r="F16" s="734"/>
      <c r="G16" s="735">
        <v>10</v>
      </c>
      <c r="H16" s="533"/>
      <c r="K16" s="392"/>
      <c r="L16" s="392"/>
      <c r="M16" s="392"/>
      <c r="N16" s="392"/>
    </row>
    <row r="17" spans="2:8">
      <c r="B17" s="531"/>
      <c r="C17" s="734" t="s">
        <v>355</v>
      </c>
      <c r="D17" s="734"/>
      <c r="E17" s="735">
        <v>2</v>
      </c>
      <c r="F17" s="734"/>
      <c r="G17" s="735"/>
      <c r="H17" s="533"/>
    </row>
    <row r="18" spans="2:8">
      <c r="B18" s="531"/>
      <c r="C18" s="734" t="s">
        <v>356</v>
      </c>
      <c r="D18" s="734"/>
      <c r="E18" s="735">
        <v>7</v>
      </c>
      <c r="F18" s="734"/>
      <c r="G18" s="735">
        <v>5</v>
      </c>
      <c r="H18" s="533"/>
    </row>
    <row r="19" spans="2:8">
      <c r="B19" s="531"/>
      <c r="C19" s="734" t="s">
        <v>357</v>
      </c>
      <c r="D19" s="734"/>
      <c r="E19" s="735">
        <v>6</v>
      </c>
      <c r="F19" s="734"/>
      <c r="G19" s="735">
        <v>6</v>
      </c>
      <c r="H19" s="533"/>
    </row>
    <row r="20" spans="2:8">
      <c r="B20" s="531"/>
      <c r="C20" s="734" t="s">
        <v>359</v>
      </c>
      <c r="D20" s="734"/>
      <c r="E20" s="735">
        <v>100</v>
      </c>
      <c r="F20" s="734"/>
      <c r="G20" s="735">
        <v>100</v>
      </c>
      <c r="H20" s="533"/>
    </row>
    <row r="21" spans="2:8">
      <c r="B21" s="531"/>
      <c r="C21" s="734" t="s">
        <v>358</v>
      </c>
      <c r="D21" s="734"/>
      <c r="E21" s="735">
        <v>4</v>
      </c>
      <c r="F21" s="734"/>
      <c r="G21" s="735">
        <v>3</v>
      </c>
      <c r="H21" s="533"/>
    </row>
    <row r="22" spans="2:8">
      <c r="B22" s="531"/>
      <c r="C22" s="734" t="s">
        <v>361</v>
      </c>
      <c r="D22" s="734"/>
      <c r="E22" s="735">
        <v>6</v>
      </c>
      <c r="F22" s="734"/>
      <c r="G22" s="735">
        <v>5</v>
      </c>
      <c r="H22" s="533"/>
    </row>
    <row r="23" spans="2:8">
      <c r="B23" s="531"/>
      <c r="C23" s="734" t="s">
        <v>362</v>
      </c>
      <c r="D23" s="734"/>
      <c r="E23" s="735">
        <v>10</v>
      </c>
      <c r="F23" s="734"/>
      <c r="G23" s="735">
        <v>10</v>
      </c>
      <c r="H23" s="533"/>
    </row>
    <row r="24" spans="2:8">
      <c r="B24" s="531"/>
      <c r="C24" s="734" t="s">
        <v>364</v>
      </c>
      <c r="D24" s="734"/>
      <c r="E24" s="735">
        <v>5</v>
      </c>
      <c r="F24" s="734"/>
      <c r="G24" s="735">
        <v>4.5</v>
      </c>
      <c r="H24" s="533"/>
    </row>
    <row r="25" spans="2:8">
      <c r="B25" s="531"/>
      <c r="C25" s="734" t="s">
        <v>56</v>
      </c>
      <c r="D25" s="734"/>
      <c r="E25" s="735">
        <v>2.5</v>
      </c>
      <c r="F25" s="734"/>
      <c r="G25" s="735">
        <v>2</v>
      </c>
      <c r="H25" s="533"/>
    </row>
    <row r="26" spans="2:8">
      <c r="B26" s="531"/>
      <c r="C26" s="734" t="s">
        <v>365</v>
      </c>
      <c r="D26" s="734"/>
      <c r="E26" s="735">
        <v>8</v>
      </c>
      <c r="F26" s="734"/>
      <c r="G26" s="735">
        <v>6</v>
      </c>
      <c r="H26" s="533"/>
    </row>
    <row r="27" spans="2:8">
      <c r="B27" s="531"/>
      <c r="C27" s="532"/>
      <c r="D27" s="532"/>
      <c r="E27" s="532"/>
      <c r="F27" s="532"/>
      <c r="G27" s="532"/>
      <c r="H27" s="533"/>
    </row>
    <row r="28" spans="2:8">
      <c r="B28" s="531"/>
      <c r="C28" s="532"/>
      <c r="D28" s="532"/>
      <c r="E28" s="532"/>
      <c r="F28" s="532"/>
      <c r="G28" s="532"/>
      <c r="H28" s="533"/>
    </row>
    <row r="29" spans="2:8">
      <c r="B29" s="531"/>
      <c r="C29" s="730" t="s">
        <v>369</v>
      </c>
      <c r="D29" s="532"/>
      <c r="E29" s="730" t="s">
        <v>370</v>
      </c>
      <c r="F29" s="532"/>
      <c r="G29" s="532"/>
      <c r="H29" s="533"/>
    </row>
    <row r="30" spans="2:8">
      <c r="B30" s="531"/>
      <c r="C30" s="532"/>
      <c r="D30" s="532"/>
      <c r="E30" s="532"/>
      <c r="F30" s="532"/>
      <c r="G30" s="532"/>
      <c r="H30" s="533"/>
    </row>
    <row r="31" spans="2:8" ht="15.75" thickBot="1">
      <c r="B31" s="583"/>
      <c r="C31" s="584"/>
      <c r="D31" s="584"/>
      <c r="E31" s="584"/>
      <c r="F31" s="584"/>
      <c r="G31" s="584"/>
      <c r="H31" s="585"/>
    </row>
    <row r="32" spans="2:8" ht="15.75" thickTop="1"/>
  </sheetData>
  <mergeCells count="2">
    <mergeCell ref="K6:N16"/>
    <mergeCell ref="C3:E3"/>
  </mergeCells>
  <pageMargins left="0.70866141732283472" right="0.70866141732283472" top="0.74803149606299213" bottom="0.74803149606299213" header="0.31496062992125984" footer="0.31496062992125984"/>
  <pageSetup paperSize="8" orientation="landscape"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U61"/>
  <sheetViews>
    <sheetView zoomScale="125" zoomScaleNormal="125" zoomScalePageLayoutView="125" workbookViewId="0">
      <selection activeCell="M24" sqref="M24"/>
    </sheetView>
  </sheetViews>
  <sheetFormatPr defaultColWidth="11.42578125" defaultRowHeight="15"/>
  <cols>
    <col min="1" max="1" width="10.85546875" style="276"/>
    <col min="2" max="2" width="1.28515625" customWidth="1"/>
    <col min="3" max="3" width="23.7109375" bestFit="1" customWidth="1"/>
    <col min="4" max="4" width="1.140625" style="276" customWidth="1"/>
    <col min="6" max="6" width="0.85546875" style="280" customWidth="1"/>
    <col min="7" max="7" width="7.85546875" style="280" bestFit="1" customWidth="1"/>
    <col min="8" max="8" width="1.140625" style="276" customWidth="1"/>
    <col min="9" max="9" width="8.42578125" style="276" customWidth="1"/>
    <col min="10" max="10" width="1" style="276" customWidth="1"/>
    <col min="12" max="12" width="1.140625" style="276" customWidth="1"/>
    <col min="14" max="14" width="1.42578125" customWidth="1"/>
  </cols>
  <sheetData>
    <row r="1" spans="1:21" s="276" customFormat="1" ht="18.75">
      <c r="A1" s="720" t="s">
        <v>408</v>
      </c>
      <c r="B1" s="720"/>
      <c r="C1" s="720"/>
      <c r="D1" s="628"/>
      <c r="E1" s="628"/>
      <c r="F1" s="628"/>
      <c r="G1" s="628"/>
      <c r="H1" s="628"/>
      <c r="I1" s="628"/>
      <c r="J1" s="628"/>
      <c r="K1" s="628"/>
      <c r="L1" s="628"/>
      <c r="M1" s="628"/>
      <c r="N1" s="628"/>
      <c r="O1" s="628"/>
    </row>
    <row r="2" spans="1:21" s="276" customFormat="1">
      <c r="A2" s="628"/>
      <c r="B2" s="628"/>
      <c r="C2" s="628"/>
      <c r="D2" s="628"/>
      <c r="E2" s="628"/>
      <c r="F2" s="628"/>
      <c r="G2" s="628"/>
      <c r="H2" s="628"/>
      <c r="I2" s="628"/>
      <c r="J2" s="628"/>
      <c r="K2" s="737" t="s">
        <v>421</v>
      </c>
      <c r="L2" s="738"/>
      <c r="M2" s="739"/>
      <c r="N2" s="628"/>
      <c r="O2" s="628"/>
    </row>
    <row r="3" spans="1:21" ht="15.75" thickBot="1">
      <c r="A3" s="628"/>
      <c r="B3" s="628"/>
      <c r="C3" s="628"/>
      <c r="D3" s="628"/>
      <c r="E3" s="628"/>
      <c r="F3" s="628"/>
      <c r="G3" s="628"/>
      <c r="H3" s="628"/>
      <c r="I3" s="628"/>
      <c r="J3" s="628"/>
      <c r="K3" s="628"/>
      <c r="L3" s="628"/>
      <c r="M3" s="628"/>
      <c r="N3" s="628"/>
      <c r="O3" s="628"/>
    </row>
    <row r="4" spans="1:21" ht="14.1" customHeight="1">
      <c r="A4" s="628"/>
      <c r="B4" s="586"/>
      <c r="C4" s="589"/>
      <c r="D4" s="589"/>
      <c r="E4" s="589"/>
      <c r="F4" s="589"/>
      <c r="G4" s="589"/>
      <c r="H4" s="589"/>
      <c r="I4" s="589"/>
      <c r="J4" s="589"/>
      <c r="K4" s="589"/>
      <c r="L4" s="589"/>
      <c r="M4" s="589"/>
      <c r="N4" s="592"/>
      <c r="O4" s="628"/>
      <c r="P4" s="392" t="s">
        <v>420</v>
      </c>
      <c r="Q4" s="392"/>
      <c r="R4" s="392"/>
      <c r="S4" s="392"/>
      <c r="T4" s="392"/>
      <c r="U4" s="279"/>
    </row>
    <row r="5" spans="1:21">
      <c r="A5" s="628"/>
      <c r="B5" s="593"/>
      <c r="C5" s="532"/>
      <c r="D5" s="532"/>
      <c r="E5" s="730" t="s">
        <v>83</v>
      </c>
      <c r="F5" s="545"/>
      <c r="G5" s="730" t="s">
        <v>410</v>
      </c>
      <c r="H5" s="545"/>
      <c r="I5" s="730" t="s">
        <v>381</v>
      </c>
      <c r="J5" s="545"/>
      <c r="K5" s="730" t="s">
        <v>376</v>
      </c>
      <c r="L5" s="545"/>
      <c r="M5" s="730" t="s">
        <v>381</v>
      </c>
      <c r="N5" s="595"/>
      <c r="O5" s="628"/>
      <c r="P5" s="392"/>
      <c r="Q5" s="392"/>
      <c r="R5" s="392"/>
      <c r="S5" s="392"/>
      <c r="T5" s="392"/>
      <c r="U5" s="279"/>
    </row>
    <row r="6" spans="1:21" s="276" customFormat="1" ht="6" customHeight="1">
      <c r="A6" s="628"/>
      <c r="B6" s="593"/>
      <c r="C6" s="532"/>
      <c r="D6" s="532"/>
      <c r="E6" s="545"/>
      <c r="F6" s="545"/>
      <c r="G6" s="545"/>
      <c r="H6" s="545"/>
      <c r="I6" s="545"/>
      <c r="J6" s="545"/>
      <c r="K6" s="545"/>
      <c r="L6" s="545"/>
      <c r="M6" s="545"/>
      <c r="N6" s="595"/>
      <c r="O6" s="628"/>
      <c r="P6" s="392"/>
      <c r="Q6" s="392"/>
      <c r="R6" s="392"/>
      <c r="S6" s="392"/>
      <c r="T6" s="392"/>
      <c r="U6" s="279"/>
    </row>
    <row r="7" spans="1:21">
      <c r="A7" s="628"/>
      <c r="B7" s="593"/>
      <c r="C7" s="733" t="s">
        <v>374</v>
      </c>
      <c r="D7" s="733"/>
      <c r="E7" s="734" t="s">
        <v>377</v>
      </c>
      <c r="F7" s="734"/>
      <c r="G7" s="734" t="s">
        <v>109</v>
      </c>
      <c r="H7" s="734"/>
      <c r="I7" s="734"/>
      <c r="J7" s="734"/>
      <c r="K7" s="734" t="s">
        <v>377</v>
      </c>
      <c r="L7" s="734"/>
      <c r="M7" s="734"/>
      <c r="N7" s="595"/>
      <c r="O7" s="628"/>
      <c r="P7" s="392"/>
      <c r="Q7" s="392"/>
      <c r="R7" s="392"/>
      <c r="S7" s="392"/>
      <c r="T7" s="392"/>
      <c r="U7" s="279"/>
    </row>
    <row r="8" spans="1:21">
      <c r="A8" s="628"/>
      <c r="B8" s="593"/>
      <c r="C8" s="733" t="s">
        <v>84</v>
      </c>
      <c r="D8" s="733"/>
      <c r="E8" s="734" t="s">
        <v>377</v>
      </c>
      <c r="F8" s="734"/>
      <c r="G8" s="734" t="s">
        <v>109</v>
      </c>
      <c r="H8" s="734"/>
      <c r="I8" s="734" t="s">
        <v>109</v>
      </c>
      <c r="J8" s="734"/>
      <c r="K8" s="734" t="s">
        <v>377</v>
      </c>
      <c r="L8" s="734"/>
      <c r="M8" s="734" t="s">
        <v>109</v>
      </c>
      <c r="N8" s="595"/>
      <c r="O8" s="628"/>
      <c r="P8" s="392"/>
      <c r="Q8" s="392"/>
      <c r="R8" s="392"/>
      <c r="S8" s="392"/>
      <c r="T8" s="392"/>
      <c r="U8" s="279"/>
    </row>
    <row r="9" spans="1:21" s="276" customFormat="1">
      <c r="A9" s="628"/>
      <c r="B9" s="593"/>
      <c r="C9" s="733" t="s">
        <v>388</v>
      </c>
      <c r="D9" s="733"/>
      <c r="E9" s="734" t="s">
        <v>377</v>
      </c>
      <c r="F9" s="734"/>
      <c r="G9" s="734"/>
      <c r="H9" s="734"/>
      <c r="I9" s="734" t="s">
        <v>109</v>
      </c>
      <c r="J9" s="734"/>
      <c r="K9" s="734" t="s">
        <v>378</v>
      </c>
      <c r="L9" s="734"/>
      <c r="M9" s="734"/>
      <c r="N9" s="595"/>
      <c r="O9" s="628"/>
      <c r="P9" s="392"/>
      <c r="Q9" s="392"/>
      <c r="R9" s="392"/>
      <c r="S9" s="392"/>
      <c r="T9" s="392"/>
      <c r="U9" s="279"/>
    </row>
    <row r="10" spans="1:21">
      <c r="A10" s="628"/>
      <c r="B10" s="593"/>
      <c r="C10" s="733" t="s">
        <v>312</v>
      </c>
      <c r="D10" s="733"/>
      <c r="E10" s="734" t="s">
        <v>377</v>
      </c>
      <c r="F10" s="734"/>
      <c r="G10" s="734" t="s">
        <v>109</v>
      </c>
      <c r="H10" s="734"/>
      <c r="I10" s="734" t="s">
        <v>109</v>
      </c>
      <c r="J10" s="734"/>
      <c r="K10" s="734" t="s">
        <v>378</v>
      </c>
      <c r="L10" s="734"/>
      <c r="M10" s="734"/>
      <c r="N10" s="595"/>
      <c r="O10" s="628"/>
      <c r="P10" s="392"/>
      <c r="Q10" s="392"/>
      <c r="R10" s="392"/>
      <c r="S10" s="392"/>
      <c r="T10" s="392"/>
      <c r="U10" s="279"/>
    </row>
    <row r="11" spans="1:21">
      <c r="A11" s="628"/>
      <c r="B11" s="593"/>
      <c r="C11" s="733" t="s">
        <v>375</v>
      </c>
      <c r="D11" s="733"/>
      <c r="E11" s="734" t="s">
        <v>377</v>
      </c>
      <c r="F11" s="734"/>
      <c r="G11" s="734" t="s">
        <v>109</v>
      </c>
      <c r="H11" s="734"/>
      <c r="I11" s="734" t="s">
        <v>109</v>
      </c>
      <c r="J11" s="734"/>
      <c r="K11" s="734" t="s">
        <v>377</v>
      </c>
      <c r="L11" s="734"/>
      <c r="M11" s="734" t="s">
        <v>109</v>
      </c>
      <c r="N11" s="595"/>
      <c r="O11" s="628"/>
      <c r="P11" s="392"/>
      <c r="Q11" s="392"/>
      <c r="R11" s="392"/>
      <c r="S11" s="392"/>
      <c r="T11" s="392"/>
      <c r="U11" s="279"/>
    </row>
    <row r="12" spans="1:21">
      <c r="A12" s="628"/>
      <c r="B12" s="593"/>
      <c r="C12" s="733" t="s">
        <v>379</v>
      </c>
      <c r="D12" s="733"/>
      <c r="E12" s="734" t="s">
        <v>378</v>
      </c>
      <c r="F12" s="734"/>
      <c r="G12" s="734"/>
      <c r="H12" s="734"/>
      <c r="I12" s="734"/>
      <c r="J12" s="734"/>
      <c r="K12" s="734" t="s">
        <v>377</v>
      </c>
      <c r="L12" s="734"/>
      <c r="M12" s="734" t="s">
        <v>109</v>
      </c>
      <c r="N12" s="595"/>
      <c r="O12" s="628"/>
      <c r="P12" s="392"/>
      <c r="Q12" s="392"/>
      <c r="R12" s="392"/>
      <c r="S12" s="392"/>
      <c r="T12" s="392"/>
      <c r="U12" s="279"/>
    </row>
    <row r="13" spans="1:21">
      <c r="A13" s="628"/>
      <c r="B13" s="593"/>
      <c r="C13" s="733" t="s">
        <v>380</v>
      </c>
      <c r="D13" s="733"/>
      <c r="E13" s="734" t="s">
        <v>378</v>
      </c>
      <c r="F13" s="734"/>
      <c r="G13" s="734"/>
      <c r="H13" s="734"/>
      <c r="I13" s="734"/>
      <c r="J13" s="734"/>
      <c r="K13" s="734" t="s">
        <v>377</v>
      </c>
      <c r="L13" s="734"/>
      <c r="M13" s="734" t="s">
        <v>109</v>
      </c>
      <c r="N13" s="595"/>
      <c r="O13" s="628"/>
      <c r="P13" s="392"/>
      <c r="Q13" s="392"/>
      <c r="R13" s="392"/>
      <c r="S13" s="392"/>
      <c r="T13" s="392"/>
      <c r="U13" s="279"/>
    </row>
    <row r="14" spans="1:21">
      <c r="A14" s="628"/>
      <c r="B14" s="593"/>
      <c r="C14" s="733" t="s">
        <v>373</v>
      </c>
      <c r="D14" s="733"/>
      <c r="E14" s="734" t="s">
        <v>377</v>
      </c>
      <c r="F14" s="734"/>
      <c r="G14" s="734" t="s">
        <v>109</v>
      </c>
      <c r="H14" s="734"/>
      <c r="I14" s="734" t="s">
        <v>109</v>
      </c>
      <c r="J14" s="734"/>
      <c r="K14" s="734" t="s">
        <v>377</v>
      </c>
      <c r="L14" s="734"/>
      <c r="M14" s="734" t="s">
        <v>109</v>
      </c>
      <c r="N14" s="595"/>
      <c r="O14" s="628"/>
      <c r="P14" s="392"/>
      <c r="Q14" s="392"/>
      <c r="R14" s="392"/>
      <c r="S14" s="392"/>
      <c r="T14" s="392"/>
      <c r="U14" s="279"/>
    </row>
    <row r="15" spans="1:21">
      <c r="A15" s="628"/>
      <c r="B15" s="593"/>
      <c r="C15" s="733" t="s">
        <v>372</v>
      </c>
      <c r="D15" s="733"/>
      <c r="E15" s="734" t="s">
        <v>377</v>
      </c>
      <c r="F15" s="734"/>
      <c r="G15" s="734" t="s">
        <v>109</v>
      </c>
      <c r="H15" s="734"/>
      <c r="I15" s="734" t="s">
        <v>109</v>
      </c>
      <c r="J15" s="734"/>
      <c r="K15" s="734" t="s">
        <v>378</v>
      </c>
      <c r="L15" s="734"/>
      <c r="M15" s="734"/>
      <c r="N15" s="595"/>
      <c r="O15" s="628"/>
      <c r="P15" s="392"/>
      <c r="Q15" s="392"/>
      <c r="R15" s="392"/>
      <c r="S15" s="392"/>
      <c r="T15" s="392"/>
      <c r="U15" s="279"/>
    </row>
    <row r="16" spans="1:21">
      <c r="A16" s="628"/>
      <c r="B16" s="593"/>
      <c r="C16" s="733"/>
      <c r="D16" s="733"/>
      <c r="E16" s="733"/>
      <c r="F16" s="733"/>
      <c r="G16" s="733"/>
      <c r="H16" s="733"/>
      <c r="I16" s="733"/>
      <c r="J16" s="733"/>
      <c r="K16" s="733"/>
      <c r="L16" s="733"/>
      <c r="M16" s="733"/>
      <c r="N16" s="595"/>
      <c r="O16" s="628"/>
      <c r="P16" s="392"/>
      <c r="Q16" s="392"/>
      <c r="R16" s="392"/>
      <c r="S16" s="392"/>
      <c r="T16" s="392"/>
      <c r="U16" s="279"/>
    </row>
    <row r="17" spans="1:21">
      <c r="A17" s="628"/>
      <c r="B17" s="593"/>
      <c r="C17" s="733"/>
      <c r="D17" s="733"/>
      <c r="E17" s="733"/>
      <c r="F17" s="733"/>
      <c r="G17" s="733"/>
      <c r="H17" s="733"/>
      <c r="I17" s="733"/>
      <c r="J17" s="733"/>
      <c r="K17" s="733"/>
      <c r="L17" s="733"/>
      <c r="M17" s="733"/>
      <c r="N17" s="595"/>
      <c r="O17" s="628"/>
      <c r="P17" s="392"/>
      <c r="Q17" s="392"/>
      <c r="R17" s="392"/>
      <c r="S17" s="392"/>
      <c r="T17" s="392"/>
      <c r="U17" s="279"/>
    </row>
    <row r="18" spans="1:21">
      <c r="A18" s="628"/>
      <c r="B18" s="593"/>
      <c r="C18" s="532"/>
      <c r="D18" s="532"/>
      <c r="E18" s="532"/>
      <c r="F18" s="532"/>
      <c r="G18" s="532"/>
      <c r="H18" s="532"/>
      <c r="I18" s="532"/>
      <c r="J18" s="532"/>
      <c r="K18" s="532"/>
      <c r="L18" s="532"/>
      <c r="M18" s="532"/>
      <c r="N18" s="595"/>
      <c r="O18" s="628"/>
      <c r="P18" s="392"/>
      <c r="Q18" s="392"/>
      <c r="R18" s="392"/>
      <c r="S18" s="392"/>
      <c r="T18" s="392"/>
      <c r="U18" s="279"/>
    </row>
    <row r="19" spans="1:21">
      <c r="A19" s="628"/>
      <c r="B19" s="593"/>
      <c r="C19" s="730" t="s">
        <v>369</v>
      </c>
      <c r="D19" s="545"/>
      <c r="E19" s="740" t="s">
        <v>382</v>
      </c>
      <c r="F19" s="741"/>
      <c r="G19" s="741"/>
      <c r="H19" s="741"/>
      <c r="I19" s="742"/>
      <c r="J19" s="545"/>
      <c r="K19" s="532"/>
      <c r="L19" s="532"/>
      <c r="M19" s="532"/>
      <c r="N19" s="595"/>
      <c r="O19" s="628"/>
      <c r="P19" s="392"/>
      <c r="Q19" s="392"/>
      <c r="R19" s="392"/>
      <c r="S19" s="392"/>
      <c r="T19" s="392"/>
      <c r="U19" s="279"/>
    </row>
    <row r="20" spans="1:21" ht="15.75" thickBot="1">
      <c r="A20" s="628"/>
      <c r="B20" s="604"/>
      <c r="C20" s="605"/>
      <c r="D20" s="605"/>
      <c r="E20" s="605"/>
      <c r="F20" s="605"/>
      <c r="G20" s="605"/>
      <c r="H20" s="605"/>
      <c r="I20" s="605"/>
      <c r="J20" s="605"/>
      <c r="K20" s="605"/>
      <c r="L20" s="605"/>
      <c r="M20" s="605"/>
      <c r="N20" s="606"/>
      <c r="O20" s="628"/>
      <c r="P20" s="392"/>
      <c r="Q20" s="392"/>
      <c r="R20" s="392"/>
      <c r="S20" s="392"/>
      <c r="T20" s="392"/>
      <c r="U20" s="279"/>
    </row>
    <row r="21" spans="1:21" s="280" customFormat="1">
      <c r="A21" s="628"/>
      <c r="B21" s="532"/>
      <c r="C21" s="532"/>
      <c r="D21" s="532"/>
      <c r="E21" s="532"/>
      <c r="F21" s="532"/>
      <c r="G21" s="532"/>
      <c r="H21" s="532"/>
      <c r="I21" s="532"/>
      <c r="J21" s="532"/>
      <c r="K21" s="532"/>
      <c r="L21" s="532"/>
      <c r="M21" s="532"/>
      <c r="N21" s="532"/>
      <c r="O21" s="628"/>
      <c r="P21" s="392"/>
      <c r="Q21" s="392"/>
      <c r="R21" s="392"/>
      <c r="S21" s="392"/>
      <c r="T21" s="392"/>
      <c r="U21" s="279"/>
    </row>
    <row r="22" spans="1:21" s="280" customFormat="1">
      <c r="B22" s="278"/>
      <c r="C22" s="278"/>
      <c r="D22" s="278"/>
      <c r="E22" s="278"/>
      <c r="F22" s="278"/>
      <c r="G22" s="278"/>
      <c r="H22" s="278"/>
      <c r="I22" s="278"/>
      <c r="J22" s="278"/>
      <c r="K22" s="278"/>
      <c r="L22" s="278"/>
      <c r="M22" s="278"/>
      <c r="N22" s="278"/>
      <c r="P22" s="392"/>
      <c r="Q22" s="392"/>
      <c r="R22" s="392"/>
      <c r="S22" s="392"/>
      <c r="T22" s="392"/>
      <c r="U22" s="279"/>
    </row>
    <row r="23" spans="1:21" s="280" customFormat="1">
      <c r="B23" s="278"/>
      <c r="C23" s="278"/>
      <c r="D23" s="278"/>
      <c r="E23" s="278"/>
      <c r="F23" s="278"/>
      <c r="G23" s="278"/>
      <c r="H23" s="278"/>
      <c r="I23" s="278"/>
      <c r="J23" s="278"/>
      <c r="K23" s="278"/>
      <c r="L23" s="278"/>
      <c r="M23" s="278"/>
      <c r="N23" s="278"/>
      <c r="P23" s="392"/>
      <c r="Q23" s="392"/>
      <c r="R23" s="392"/>
      <c r="S23" s="392"/>
      <c r="T23" s="392"/>
      <c r="U23" s="279"/>
    </row>
    <row r="24" spans="1:21" s="280" customFormat="1">
      <c r="B24" s="278"/>
      <c r="C24" s="278"/>
      <c r="D24" s="278"/>
      <c r="E24" s="278"/>
      <c r="F24" s="278"/>
      <c r="G24" s="278"/>
      <c r="H24" s="278"/>
      <c r="I24" s="278"/>
      <c r="J24" s="278"/>
      <c r="K24" s="278"/>
      <c r="L24" s="278"/>
      <c r="M24" s="278"/>
      <c r="N24" s="278"/>
      <c r="P24" s="392"/>
      <c r="Q24" s="392"/>
      <c r="R24" s="392"/>
      <c r="S24" s="392"/>
      <c r="T24" s="392"/>
      <c r="U24" s="279"/>
    </row>
    <row r="25" spans="1:21" s="280" customFormat="1">
      <c r="B25" s="278"/>
      <c r="C25" s="278"/>
      <c r="D25" s="278"/>
      <c r="E25" s="278"/>
      <c r="F25" s="278"/>
      <c r="G25" s="278"/>
      <c r="H25" s="278"/>
      <c r="I25" s="278"/>
      <c r="J25" s="278"/>
      <c r="K25" s="278"/>
      <c r="L25" s="278"/>
      <c r="M25" s="278"/>
      <c r="N25" s="278"/>
      <c r="P25" s="392"/>
      <c r="Q25" s="392"/>
      <c r="R25" s="392"/>
      <c r="S25" s="392"/>
      <c r="T25" s="392"/>
      <c r="U25" s="279"/>
    </row>
    <row r="26" spans="1:21" s="280" customFormat="1">
      <c r="B26" s="278"/>
      <c r="C26" s="278"/>
      <c r="D26" s="278"/>
      <c r="E26" s="278"/>
      <c r="F26" s="278"/>
      <c r="G26" s="278"/>
      <c r="H26" s="278"/>
      <c r="I26" s="278"/>
      <c r="J26" s="278"/>
      <c r="K26" s="278"/>
      <c r="L26" s="278"/>
      <c r="M26" s="278"/>
      <c r="N26" s="278"/>
      <c r="P26" s="392"/>
      <c r="Q26" s="392"/>
      <c r="R26" s="392"/>
      <c r="S26" s="392"/>
      <c r="T26" s="392"/>
      <c r="U26" s="279"/>
    </row>
    <row r="27" spans="1:21" s="280" customFormat="1">
      <c r="B27" s="278"/>
      <c r="C27" s="278"/>
      <c r="D27" s="278"/>
      <c r="E27" s="278"/>
      <c r="F27" s="278"/>
      <c r="G27" s="278"/>
      <c r="H27" s="278"/>
      <c r="I27" s="278"/>
      <c r="J27" s="278"/>
      <c r="K27" s="278"/>
      <c r="L27" s="278"/>
      <c r="M27" s="278"/>
      <c r="N27" s="278"/>
      <c r="P27" s="392"/>
      <c r="Q27" s="392"/>
      <c r="R27" s="392"/>
      <c r="S27" s="392"/>
      <c r="T27" s="392"/>
      <c r="U27" s="279"/>
    </row>
    <row r="28" spans="1:21" s="280" customFormat="1">
      <c r="B28" s="278"/>
      <c r="C28" s="278"/>
      <c r="D28" s="278"/>
      <c r="E28" s="278"/>
      <c r="F28" s="278"/>
      <c r="G28" s="278"/>
      <c r="H28" s="278"/>
      <c r="I28" s="278"/>
      <c r="J28" s="278"/>
      <c r="K28" s="278"/>
      <c r="L28" s="278"/>
      <c r="M28" s="278"/>
      <c r="N28" s="278"/>
      <c r="P28" s="392"/>
      <c r="Q28" s="392"/>
      <c r="R28" s="392"/>
      <c r="S28" s="392"/>
      <c r="T28" s="392"/>
      <c r="U28" s="279"/>
    </row>
    <row r="29" spans="1:21" s="280" customFormat="1">
      <c r="B29" s="278"/>
      <c r="C29" s="278"/>
      <c r="D29" s="278"/>
      <c r="E29" s="278"/>
      <c r="F29" s="278"/>
      <c r="G29" s="278"/>
      <c r="H29" s="278"/>
      <c r="I29" s="278"/>
      <c r="J29" s="278"/>
      <c r="K29" s="278"/>
      <c r="L29" s="278"/>
      <c r="M29" s="278"/>
      <c r="N29" s="278"/>
      <c r="P29" s="392"/>
      <c r="Q29" s="392"/>
      <c r="R29" s="392"/>
      <c r="S29" s="392"/>
      <c r="T29" s="392"/>
      <c r="U29" s="279"/>
    </row>
    <row r="30" spans="1:21" s="280" customFormat="1">
      <c r="B30" s="278"/>
      <c r="C30" s="278"/>
      <c r="D30" s="278"/>
      <c r="E30" s="278"/>
      <c r="F30" s="278"/>
      <c r="G30" s="278"/>
      <c r="H30" s="278"/>
      <c r="I30" s="278"/>
      <c r="J30" s="278"/>
      <c r="K30" s="278"/>
      <c r="L30" s="278"/>
      <c r="M30" s="278"/>
      <c r="N30" s="278"/>
      <c r="P30" s="392"/>
      <c r="Q30" s="392"/>
      <c r="R30" s="392"/>
      <c r="S30" s="392"/>
      <c r="T30" s="392"/>
      <c r="U30" s="279"/>
    </row>
    <row r="31" spans="1:21" s="280" customFormat="1">
      <c r="B31" s="278"/>
      <c r="C31" s="278"/>
      <c r="D31" s="278"/>
      <c r="E31" s="278"/>
      <c r="F31" s="278"/>
      <c r="G31" s="278"/>
      <c r="H31" s="278"/>
      <c r="I31" s="278"/>
      <c r="J31" s="278"/>
      <c r="K31" s="278"/>
      <c r="L31" s="278"/>
      <c r="M31" s="278"/>
      <c r="N31" s="278"/>
      <c r="P31" s="392"/>
      <c r="Q31" s="392"/>
      <c r="R31" s="392"/>
      <c r="S31" s="392"/>
      <c r="T31" s="392"/>
      <c r="U31" s="279"/>
    </row>
    <row r="32" spans="1:21" s="280" customFormat="1">
      <c r="B32" s="278"/>
      <c r="C32" s="278"/>
      <c r="D32" s="278"/>
      <c r="E32" s="278"/>
      <c r="F32" s="278"/>
      <c r="G32" s="278"/>
      <c r="H32" s="278"/>
      <c r="I32" s="278"/>
      <c r="J32" s="278"/>
      <c r="K32" s="278"/>
      <c r="L32" s="278"/>
      <c r="M32" s="278"/>
      <c r="N32" s="278"/>
      <c r="Q32" s="279"/>
      <c r="R32" s="279"/>
      <c r="S32" s="279"/>
      <c r="T32" s="279"/>
      <c r="U32" s="279"/>
    </row>
    <row r="34" spans="17:21">
      <c r="Q34" s="279"/>
      <c r="R34" s="279"/>
      <c r="S34" s="279"/>
      <c r="T34" s="279"/>
      <c r="U34" s="279"/>
    </row>
    <row r="35" spans="17:21">
      <c r="Q35" s="279"/>
      <c r="R35" s="279"/>
      <c r="S35" s="279"/>
      <c r="T35" s="279"/>
      <c r="U35" s="279"/>
    </row>
    <row r="36" spans="17:21">
      <c r="Q36" s="279"/>
      <c r="R36" s="279"/>
      <c r="S36" s="279"/>
      <c r="T36" s="279"/>
      <c r="U36" s="279"/>
    </row>
    <row r="37" spans="17:21">
      <c r="Q37" s="279"/>
      <c r="R37" s="279"/>
      <c r="S37" s="279"/>
      <c r="T37" s="279"/>
      <c r="U37" s="279"/>
    </row>
    <row r="38" spans="17:21">
      <c r="Q38" s="279"/>
      <c r="R38" s="279"/>
      <c r="S38" s="279"/>
      <c r="T38" s="279"/>
      <c r="U38" s="279"/>
    </row>
    <row r="39" spans="17:21">
      <c r="Q39" s="279"/>
      <c r="R39" s="279"/>
      <c r="S39" s="279"/>
      <c r="T39" s="279"/>
      <c r="U39" s="279"/>
    </row>
    <row r="40" spans="17:21">
      <c r="Q40" s="279"/>
      <c r="R40" s="279"/>
      <c r="S40" s="279"/>
      <c r="T40" s="279"/>
      <c r="U40" s="279"/>
    </row>
    <row r="41" spans="17:21">
      <c r="Q41" s="279"/>
      <c r="R41" s="279"/>
      <c r="S41" s="279"/>
      <c r="T41" s="279"/>
      <c r="U41" s="279"/>
    </row>
    <row r="42" spans="17:21">
      <c r="Q42" s="279"/>
      <c r="R42" s="279"/>
      <c r="S42" s="279"/>
      <c r="T42" s="279"/>
      <c r="U42" s="279"/>
    </row>
    <row r="43" spans="17:21">
      <c r="Q43" s="279"/>
      <c r="R43" s="279"/>
      <c r="S43" s="279"/>
      <c r="T43" s="279"/>
      <c r="U43" s="279"/>
    </row>
    <row r="44" spans="17:21">
      <c r="Q44" s="279"/>
      <c r="R44" s="279"/>
      <c r="S44" s="279"/>
      <c r="T44" s="279"/>
      <c r="U44" s="279"/>
    </row>
    <row r="45" spans="17:21">
      <c r="Q45" s="279"/>
      <c r="R45" s="279"/>
      <c r="S45" s="279"/>
      <c r="T45" s="279"/>
      <c r="U45" s="279"/>
    </row>
    <row r="46" spans="17:21">
      <c r="Q46" s="279"/>
      <c r="R46" s="279"/>
      <c r="S46" s="279"/>
      <c r="T46" s="279"/>
      <c r="U46" s="279"/>
    </row>
    <row r="47" spans="17:21">
      <c r="Q47" s="279"/>
      <c r="R47" s="279"/>
      <c r="S47" s="279"/>
      <c r="T47" s="279"/>
      <c r="U47" s="279"/>
    </row>
    <row r="48" spans="17:21">
      <c r="Q48" s="279"/>
      <c r="R48" s="279"/>
      <c r="S48" s="279"/>
      <c r="T48" s="279"/>
      <c r="U48" s="279"/>
    </row>
    <row r="49" spans="17:21">
      <c r="Q49" s="279"/>
      <c r="R49" s="279"/>
      <c r="S49" s="279"/>
      <c r="T49" s="279"/>
      <c r="U49" s="279"/>
    </row>
    <row r="50" spans="17:21">
      <c r="Q50" s="279"/>
      <c r="R50" s="279"/>
      <c r="S50" s="279"/>
      <c r="T50" s="279"/>
      <c r="U50" s="279"/>
    </row>
    <row r="51" spans="17:21">
      <c r="Q51" s="279"/>
      <c r="R51" s="279"/>
      <c r="S51" s="279"/>
      <c r="T51" s="279"/>
      <c r="U51" s="279"/>
    </row>
    <row r="52" spans="17:21">
      <c r="Q52" s="279"/>
      <c r="R52" s="279"/>
      <c r="S52" s="279"/>
      <c r="T52" s="279"/>
      <c r="U52" s="279"/>
    </row>
    <row r="53" spans="17:21">
      <c r="Q53" s="279"/>
      <c r="R53" s="279"/>
      <c r="S53" s="279"/>
      <c r="T53" s="279"/>
      <c r="U53" s="279"/>
    </row>
    <row r="54" spans="17:21">
      <c r="Q54" s="279"/>
      <c r="R54" s="279"/>
      <c r="S54" s="279"/>
      <c r="T54" s="279"/>
      <c r="U54" s="279"/>
    </row>
    <row r="55" spans="17:21">
      <c r="Q55" s="279"/>
      <c r="R55" s="279"/>
      <c r="S55" s="279"/>
      <c r="T55" s="279"/>
      <c r="U55" s="279"/>
    </row>
    <row r="56" spans="17:21">
      <c r="Q56" s="279"/>
      <c r="R56" s="279"/>
      <c r="S56" s="279"/>
      <c r="T56" s="279"/>
      <c r="U56" s="279"/>
    </row>
    <row r="57" spans="17:21">
      <c r="Q57" s="279"/>
      <c r="R57" s="279"/>
      <c r="S57" s="279"/>
      <c r="T57" s="279"/>
      <c r="U57" s="279"/>
    </row>
    <row r="58" spans="17:21">
      <c r="Q58" s="279"/>
      <c r="R58" s="279"/>
      <c r="S58" s="279"/>
      <c r="T58" s="279"/>
      <c r="U58" s="279"/>
    </row>
    <row r="59" spans="17:21">
      <c r="Q59" s="279"/>
      <c r="R59" s="279"/>
      <c r="S59" s="279"/>
      <c r="T59" s="279"/>
      <c r="U59" s="279"/>
    </row>
    <row r="60" spans="17:21">
      <c r="Q60" s="279"/>
      <c r="R60" s="279"/>
      <c r="S60" s="279"/>
      <c r="T60" s="279"/>
      <c r="U60" s="279"/>
    </row>
    <row r="61" spans="17:21">
      <c r="Q61" s="279"/>
      <c r="R61" s="279"/>
      <c r="S61" s="279"/>
      <c r="T61" s="279"/>
      <c r="U61" s="279"/>
    </row>
  </sheetData>
  <mergeCells count="4">
    <mergeCell ref="P4:T31"/>
    <mergeCell ref="K2:M2"/>
    <mergeCell ref="E19:I19"/>
    <mergeCell ref="A1:C1"/>
  </mergeCells>
  <pageMargins left="0.75" right="0.75" top="1" bottom="1" header="0.5" footer="0.5"/>
  <pageSetup paperSize="9" orientation="landscape"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29"/>
  <sheetViews>
    <sheetView topLeftCell="A4" workbookViewId="0">
      <selection activeCell="L22" sqref="L22"/>
    </sheetView>
  </sheetViews>
  <sheetFormatPr defaultColWidth="8.85546875" defaultRowHeight="15"/>
  <cols>
    <col min="1" max="1" width="5.140625" customWidth="1"/>
    <col min="2" max="2" width="25.140625" customWidth="1"/>
    <col min="3" max="3" width="2.140625" customWidth="1"/>
    <col min="4" max="4" width="23.85546875" customWidth="1"/>
    <col min="5" max="5" width="2" customWidth="1"/>
    <col min="6" max="6" width="24.140625" customWidth="1"/>
    <col min="7" max="7" width="2.42578125" customWidth="1"/>
    <col min="8" max="8" width="24.42578125" bestFit="1" customWidth="1"/>
    <col min="9" max="9" width="2" customWidth="1"/>
    <col min="10" max="10" width="23.7109375" bestFit="1" customWidth="1"/>
    <col min="11" max="11" width="1.7109375" customWidth="1"/>
    <col min="12" max="12" width="20.85546875" bestFit="1" customWidth="1"/>
    <col min="13" max="13" width="1.85546875" customWidth="1"/>
    <col min="14" max="14" width="23.28515625" bestFit="1" customWidth="1"/>
    <col min="15" max="15" width="1.7109375" customWidth="1"/>
    <col min="16" max="16" width="19.42578125" customWidth="1"/>
  </cols>
  <sheetData>
    <row r="1" spans="2:16" ht="15.75" thickBot="1"/>
    <row r="2" spans="2:16" ht="29.25" thickTop="1">
      <c r="B2" s="134"/>
      <c r="C2" s="192"/>
      <c r="D2" s="192"/>
      <c r="E2" s="363" t="s">
        <v>154</v>
      </c>
      <c r="F2" s="363"/>
      <c r="G2" s="363"/>
      <c r="H2" s="363"/>
      <c r="I2" s="363"/>
      <c r="J2" s="363"/>
      <c r="K2" s="363"/>
      <c r="L2" s="192"/>
      <c r="M2" s="192"/>
      <c r="N2" s="192"/>
      <c r="O2" s="192"/>
      <c r="P2" s="193"/>
    </row>
    <row r="3" spans="2:16" ht="28.5">
      <c r="B3" s="194"/>
      <c r="C3" s="49"/>
      <c r="D3" s="49"/>
      <c r="E3" s="49"/>
      <c r="F3" s="49"/>
      <c r="G3" s="49"/>
      <c r="H3" s="199" t="s">
        <v>155</v>
      </c>
      <c r="I3" s="49"/>
      <c r="J3" s="49"/>
      <c r="K3" s="49"/>
      <c r="L3" s="49"/>
      <c r="M3" s="49"/>
      <c r="N3" s="49"/>
      <c r="O3" s="49"/>
      <c r="P3" s="195"/>
    </row>
    <row r="4" spans="2:16" ht="24.95" customHeight="1" thickBot="1">
      <c r="B4" s="196"/>
      <c r="C4" s="197"/>
      <c r="D4" s="197"/>
      <c r="E4" s="197"/>
      <c r="F4" s="364" t="s">
        <v>156</v>
      </c>
      <c r="G4" s="364"/>
      <c r="H4" s="364"/>
      <c r="I4" s="364"/>
      <c r="J4" s="364"/>
      <c r="K4" s="197"/>
      <c r="L4" s="197"/>
      <c r="M4" s="197"/>
      <c r="N4" s="197"/>
      <c r="O4" s="197"/>
      <c r="P4" s="198"/>
    </row>
    <row r="5" spans="2:16" ht="16.5" thickTop="1" thickBot="1"/>
    <row r="6" spans="2:16" ht="21.75" thickTop="1">
      <c r="B6" s="357" t="s">
        <v>152</v>
      </c>
      <c r="C6" s="358"/>
      <c r="D6" s="359"/>
      <c r="F6" s="202"/>
      <c r="H6" s="191" t="s">
        <v>149</v>
      </c>
      <c r="J6" s="202"/>
      <c r="L6" s="202"/>
      <c r="N6" s="202"/>
      <c r="P6" s="202"/>
    </row>
    <row r="7" spans="2:16" ht="21">
      <c r="B7" s="360" t="s">
        <v>151</v>
      </c>
      <c r="C7" s="361"/>
      <c r="D7" s="362"/>
      <c r="E7" s="1"/>
      <c r="F7" s="203" t="s">
        <v>158</v>
      </c>
      <c r="H7" s="200" t="s">
        <v>150</v>
      </c>
      <c r="J7" s="203" t="s">
        <v>161</v>
      </c>
      <c r="L7" s="203" t="s">
        <v>159</v>
      </c>
      <c r="M7" s="1"/>
      <c r="N7" s="203" t="s">
        <v>159</v>
      </c>
      <c r="O7" s="1"/>
      <c r="P7" s="203" t="s">
        <v>160</v>
      </c>
    </row>
    <row r="8" spans="2:16" ht="15.75" thickBot="1">
      <c r="B8" s="365" t="s">
        <v>157</v>
      </c>
      <c r="C8" s="366"/>
      <c r="D8" s="367"/>
      <c r="E8" s="1"/>
      <c r="F8" s="201"/>
      <c r="H8" s="201"/>
      <c r="J8" s="135"/>
      <c r="L8" s="135"/>
      <c r="N8" s="135"/>
      <c r="P8" s="135"/>
    </row>
    <row r="9" spans="2:16" ht="16.5" thickTop="1" thickBot="1">
      <c r="D9" s="1"/>
      <c r="E9" s="1"/>
      <c r="F9" s="1"/>
    </row>
    <row r="10" spans="2:16" ht="16.5" thickTop="1" thickBot="1">
      <c r="B10" s="6" t="s">
        <v>0</v>
      </c>
      <c r="C10" s="2"/>
      <c r="D10" s="6" t="s">
        <v>1</v>
      </c>
      <c r="E10" s="2"/>
      <c r="F10" s="6" t="s">
        <v>6</v>
      </c>
      <c r="G10" s="2"/>
      <c r="H10" s="6" t="s">
        <v>2</v>
      </c>
      <c r="I10" s="2"/>
      <c r="J10" s="6" t="s">
        <v>3</v>
      </c>
      <c r="K10" s="2"/>
      <c r="L10" s="6" t="s">
        <v>4</v>
      </c>
      <c r="M10" s="2"/>
      <c r="N10" s="6" t="s">
        <v>5</v>
      </c>
      <c r="P10" s="6" t="s">
        <v>153</v>
      </c>
    </row>
    <row r="11" spans="2:16" ht="15.75" thickTop="1">
      <c r="B11" s="44"/>
      <c r="C11" s="2"/>
      <c r="D11" s="44"/>
      <c r="E11" s="2"/>
      <c r="F11" s="44"/>
      <c r="G11" s="2"/>
      <c r="H11" s="44"/>
      <c r="I11" s="2"/>
      <c r="J11" s="44"/>
      <c r="K11" s="2"/>
      <c r="L11" s="44"/>
      <c r="M11" s="2"/>
      <c r="N11" s="44"/>
      <c r="P11" s="44"/>
    </row>
    <row r="12" spans="2:16">
      <c r="B12" s="1"/>
      <c r="C12" s="1"/>
      <c r="D12" s="1"/>
      <c r="E12" s="1"/>
      <c r="F12" s="1"/>
      <c r="G12" s="1"/>
      <c r="H12" s="1"/>
      <c r="I12" s="1"/>
      <c r="J12" s="1"/>
      <c r="K12" s="1"/>
      <c r="L12" s="1"/>
      <c r="M12" s="1"/>
      <c r="N12" s="1"/>
    </row>
    <row r="13" spans="2:16" ht="16.5" customHeight="1">
      <c r="D13" s="5" t="s">
        <v>10</v>
      </c>
    </row>
    <row r="14" spans="2:16" ht="30">
      <c r="B14" s="7" t="s">
        <v>8</v>
      </c>
      <c r="C14" s="3"/>
      <c r="D14" s="11" t="s">
        <v>9</v>
      </c>
      <c r="E14" s="3"/>
      <c r="F14" s="7" t="s">
        <v>18</v>
      </c>
      <c r="G14" s="3"/>
      <c r="H14" s="7" t="s">
        <v>21</v>
      </c>
      <c r="I14" s="3"/>
      <c r="J14" s="7" t="s">
        <v>22</v>
      </c>
      <c r="K14" s="3"/>
      <c r="L14" s="7" t="s">
        <v>30</v>
      </c>
      <c r="M14" s="3"/>
      <c r="N14" s="13" t="s">
        <v>33</v>
      </c>
      <c r="P14" s="13" t="s">
        <v>163</v>
      </c>
    </row>
    <row r="15" spans="2:16" ht="30" customHeight="1">
      <c r="B15" s="13" t="s">
        <v>35</v>
      </c>
      <c r="C15" s="3"/>
      <c r="D15" s="14" t="s">
        <v>36</v>
      </c>
      <c r="E15" s="3"/>
      <c r="F15" s="14" t="s">
        <v>19</v>
      </c>
      <c r="G15" s="3"/>
      <c r="H15" s="13" t="s">
        <v>20</v>
      </c>
      <c r="I15" s="3"/>
      <c r="J15" s="13" t="s">
        <v>23</v>
      </c>
      <c r="K15" s="3"/>
      <c r="L15" s="13" t="s">
        <v>31</v>
      </c>
      <c r="M15" s="3"/>
      <c r="N15" s="13"/>
      <c r="P15" s="1"/>
    </row>
    <row r="16" spans="2:16" ht="30">
      <c r="B16" s="14" t="s">
        <v>7</v>
      </c>
      <c r="C16" s="3"/>
      <c r="D16" s="4" t="s">
        <v>11</v>
      </c>
      <c r="E16" s="3"/>
      <c r="F16" s="3"/>
      <c r="G16" s="3"/>
      <c r="H16" s="8" t="s">
        <v>162</v>
      </c>
      <c r="I16" s="3"/>
      <c r="J16" s="9" t="s">
        <v>28</v>
      </c>
      <c r="K16" s="3"/>
      <c r="L16" s="3"/>
      <c r="M16" s="3"/>
      <c r="N16" s="3"/>
    </row>
    <row r="17" spans="2:14" ht="30">
      <c r="B17" s="14" t="s">
        <v>39</v>
      </c>
      <c r="C17" s="3"/>
      <c r="D17" s="355" t="s">
        <v>37</v>
      </c>
      <c r="E17" s="3"/>
      <c r="F17" s="3"/>
      <c r="G17" s="3"/>
      <c r="H17" s="14" t="s">
        <v>25</v>
      </c>
      <c r="I17" s="3"/>
      <c r="J17" s="9" t="s">
        <v>27</v>
      </c>
      <c r="K17" s="3"/>
      <c r="L17" s="3"/>
      <c r="M17" s="3"/>
      <c r="N17" s="3"/>
    </row>
    <row r="18" spans="2:14" ht="30">
      <c r="B18" s="13" t="s">
        <v>41</v>
      </c>
      <c r="C18" s="3"/>
      <c r="D18" s="356"/>
      <c r="E18" s="3"/>
      <c r="F18" s="3"/>
      <c r="G18" s="3"/>
      <c r="H18" s="10" t="s">
        <v>32</v>
      </c>
      <c r="I18" s="3"/>
      <c r="J18" s="14" t="s">
        <v>40</v>
      </c>
      <c r="K18" s="3"/>
      <c r="L18" s="3"/>
      <c r="M18" s="3"/>
      <c r="N18" s="3"/>
    </row>
    <row r="19" spans="2:14" ht="30">
      <c r="B19" s="12"/>
      <c r="C19" s="3"/>
      <c r="D19" s="13" t="s">
        <v>15</v>
      </c>
      <c r="E19" s="3"/>
      <c r="F19" s="3"/>
      <c r="G19" s="3"/>
      <c r="H19" s="13" t="s">
        <v>34</v>
      </c>
      <c r="I19" s="3"/>
      <c r="J19" s="14" t="s">
        <v>26</v>
      </c>
      <c r="K19" s="3"/>
      <c r="L19" s="3"/>
      <c r="M19" s="3"/>
      <c r="N19" s="3"/>
    </row>
    <row r="20" spans="2:14" ht="30">
      <c r="B20" s="12"/>
      <c r="C20" s="3"/>
      <c r="D20" s="13" t="s">
        <v>38</v>
      </c>
      <c r="E20" s="3"/>
      <c r="F20" s="3"/>
      <c r="G20" s="3"/>
      <c r="H20" s="3"/>
      <c r="I20" s="3"/>
      <c r="J20" s="14" t="s">
        <v>29</v>
      </c>
      <c r="K20" s="3"/>
      <c r="L20" s="3"/>
      <c r="M20" s="3"/>
      <c r="N20" s="3"/>
    </row>
    <row r="21" spans="2:14" ht="15.75">
      <c r="B21" s="12"/>
      <c r="C21" s="3"/>
      <c r="D21" s="18" t="s">
        <v>42</v>
      </c>
      <c r="E21" s="3"/>
      <c r="F21" s="3"/>
      <c r="G21" s="3"/>
      <c r="H21" s="3"/>
      <c r="I21" s="3"/>
      <c r="J21" s="17"/>
      <c r="K21" s="3"/>
      <c r="L21" s="3"/>
      <c r="M21" s="3"/>
      <c r="N21" s="3"/>
    </row>
    <row r="22" spans="2:14">
      <c r="B22" s="12"/>
      <c r="C22" s="3"/>
      <c r="D22" s="14" t="s">
        <v>41</v>
      </c>
      <c r="E22" s="3"/>
      <c r="F22" s="3"/>
      <c r="G22" s="3"/>
      <c r="H22" s="3"/>
      <c r="I22" s="3"/>
      <c r="J22" s="3"/>
      <c r="K22" s="3"/>
      <c r="L22" s="3"/>
      <c r="M22" s="3"/>
      <c r="N22" s="3"/>
    </row>
    <row r="23" spans="2:14" ht="15.75">
      <c r="B23" s="12"/>
      <c r="C23" s="3"/>
      <c r="D23" s="19" t="s">
        <v>43</v>
      </c>
      <c r="E23" s="3"/>
      <c r="F23" s="3"/>
      <c r="G23" s="3"/>
      <c r="H23" s="3"/>
      <c r="I23" s="3"/>
      <c r="J23" s="3"/>
      <c r="K23" s="3"/>
      <c r="L23" s="3"/>
      <c r="M23" s="3"/>
      <c r="N23" s="3"/>
    </row>
    <row r="24" spans="2:14">
      <c r="B24" s="12"/>
      <c r="C24" s="3"/>
      <c r="D24" s="4" t="s">
        <v>12</v>
      </c>
      <c r="E24" s="3"/>
      <c r="F24" s="3"/>
      <c r="G24" s="3"/>
      <c r="H24" s="3"/>
      <c r="I24" s="3"/>
      <c r="J24" s="3"/>
      <c r="K24" s="3"/>
      <c r="L24" s="3"/>
      <c r="M24" s="3"/>
      <c r="N24" s="3"/>
    </row>
    <row r="25" spans="2:14">
      <c r="B25" s="12"/>
      <c r="C25" s="3"/>
      <c r="D25" s="15" t="s">
        <v>13</v>
      </c>
      <c r="E25" s="3"/>
      <c r="F25" s="3"/>
      <c r="G25" s="3"/>
      <c r="H25" s="3"/>
      <c r="I25" s="3"/>
      <c r="J25" s="3"/>
      <c r="K25" s="3"/>
      <c r="L25" s="3"/>
      <c r="M25" s="3"/>
      <c r="N25" s="3"/>
    </row>
    <row r="26" spans="2:14">
      <c r="B26" s="12"/>
      <c r="C26" s="3"/>
      <c r="D26" s="14" t="s">
        <v>16</v>
      </c>
      <c r="E26" s="3"/>
      <c r="F26" s="3"/>
      <c r="G26" s="3"/>
      <c r="H26" s="3"/>
      <c r="I26" s="3"/>
      <c r="J26" s="3"/>
      <c r="K26" s="3"/>
      <c r="L26" s="3"/>
      <c r="M26" s="3"/>
      <c r="N26" s="3"/>
    </row>
    <row r="27" spans="2:14">
      <c r="B27" s="3"/>
      <c r="C27" s="3"/>
      <c r="D27" s="8" t="s">
        <v>14</v>
      </c>
      <c r="E27" s="3"/>
      <c r="F27" s="3"/>
      <c r="G27" s="3"/>
      <c r="H27" s="3"/>
      <c r="I27" s="3"/>
      <c r="J27" s="3"/>
      <c r="K27" s="3"/>
      <c r="L27" s="3"/>
      <c r="M27" s="3"/>
      <c r="N27" s="3"/>
    </row>
    <row r="28" spans="2:14">
      <c r="B28" s="3"/>
      <c r="C28" s="3"/>
      <c r="D28" s="14" t="s">
        <v>17</v>
      </c>
      <c r="E28" s="3"/>
      <c r="F28" s="3"/>
      <c r="G28" s="3"/>
      <c r="H28" s="3"/>
      <c r="I28" s="3"/>
      <c r="J28" s="3"/>
      <c r="K28" s="3"/>
      <c r="L28" s="3"/>
      <c r="M28" s="3"/>
      <c r="N28" s="3"/>
    </row>
    <row r="29" spans="2:14" ht="45">
      <c r="D29" s="16" t="s">
        <v>24</v>
      </c>
    </row>
  </sheetData>
  <mergeCells count="6">
    <mergeCell ref="D17:D18"/>
    <mergeCell ref="B6:D6"/>
    <mergeCell ref="B7:D7"/>
    <mergeCell ref="E2:K2"/>
    <mergeCell ref="F4:J4"/>
    <mergeCell ref="B8:D8"/>
  </mergeCells>
  <pageMargins left="0.70866141732283472" right="0.70866141732283472" top="0.74803149606299213" bottom="0.74803149606299213" header="0.31496062992125984" footer="0.31496062992125984"/>
  <pageSetup paperSize="8" scale="94" orientation="landscape"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Z36"/>
  <sheetViews>
    <sheetView workbookViewId="0">
      <selection activeCell="L26" sqref="L26"/>
    </sheetView>
  </sheetViews>
  <sheetFormatPr defaultColWidth="11.42578125" defaultRowHeight="15"/>
  <cols>
    <col min="1" max="1" width="7.42578125" bestFit="1" customWidth="1"/>
    <col min="2" max="2" width="2.42578125" style="276" customWidth="1"/>
    <col min="3" max="3" width="12.85546875" customWidth="1"/>
    <col min="4" max="4" width="1" style="280" customWidth="1"/>
    <col min="5" max="5" width="10.140625" style="276" customWidth="1"/>
    <col min="6" max="6" width="16" bestFit="1" customWidth="1"/>
    <col min="7" max="7" width="9.5703125" bestFit="1" customWidth="1"/>
    <col min="8" max="8" width="22" bestFit="1" customWidth="1"/>
    <col min="9" max="9" width="13.7109375" bestFit="1" customWidth="1"/>
    <col min="10" max="10" width="13.140625" bestFit="1" customWidth="1"/>
    <col min="11" max="11" width="0.85546875" customWidth="1"/>
    <col min="13" max="13" width="1" style="280" customWidth="1"/>
    <col min="14" max="14" width="10.42578125" style="280" customWidth="1"/>
    <col min="15" max="15" width="1.140625" customWidth="1"/>
    <col min="17" max="17" width="1.140625" customWidth="1"/>
    <col min="19" max="19" width="1" customWidth="1"/>
    <col min="21" max="21" width="10.85546875" style="280"/>
    <col min="22" max="22" width="12.85546875" bestFit="1" customWidth="1"/>
  </cols>
  <sheetData>
    <row r="1" spans="1:26" ht="21">
      <c r="A1" s="674" t="s">
        <v>394</v>
      </c>
      <c r="B1" s="674"/>
      <c r="C1" s="674"/>
      <c r="D1" s="674"/>
      <c r="E1" s="674"/>
      <c r="F1" s="674"/>
      <c r="G1" s="628"/>
      <c r="H1" s="628"/>
      <c r="I1" s="628"/>
      <c r="J1" s="628"/>
      <c r="K1" s="628"/>
      <c r="L1" s="628"/>
      <c r="M1" s="628"/>
      <c r="N1" s="628"/>
      <c r="O1" s="628"/>
      <c r="P1" s="628"/>
      <c r="Q1" s="628"/>
      <c r="R1" s="628"/>
      <c r="S1" s="628"/>
      <c r="T1" s="628"/>
      <c r="U1" s="628"/>
      <c r="V1" s="628"/>
    </row>
    <row r="2" spans="1:26" s="280" customFormat="1" ht="19.5" thickBot="1">
      <c r="A2" s="743"/>
      <c r="B2" s="628"/>
      <c r="C2" s="628"/>
      <c r="D2" s="628"/>
      <c r="E2" s="628"/>
      <c r="F2" s="628"/>
      <c r="G2" s="628"/>
      <c r="H2" s="628"/>
      <c r="I2" s="628"/>
      <c r="J2" s="628"/>
      <c r="K2" s="628"/>
      <c r="L2" s="628"/>
      <c r="M2" s="628"/>
      <c r="N2" s="628"/>
      <c r="O2" s="628"/>
      <c r="P2" s="628"/>
      <c r="Q2" s="628"/>
      <c r="R2" s="628"/>
      <c r="S2" s="628"/>
      <c r="T2" s="628"/>
      <c r="U2" s="628"/>
      <c r="V2" s="628"/>
    </row>
    <row r="3" spans="1:26" s="280" customFormat="1" ht="19.5" thickBot="1">
      <c r="A3" s="744" t="s">
        <v>409</v>
      </c>
      <c r="B3" s="745" t="s">
        <v>373</v>
      </c>
      <c r="C3" s="746"/>
      <c r="D3" s="747"/>
      <c r="E3" s="628"/>
      <c r="F3" s="628"/>
      <c r="G3" s="628"/>
      <c r="H3" s="628"/>
      <c r="I3" s="628"/>
      <c r="J3" s="628"/>
      <c r="K3" s="628"/>
      <c r="L3" s="628"/>
      <c r="M3" s="628"/>
      <c r="N3" s="628"/>
      <c r="O3" s="628"/>
      <c r="P3" s="628"/>
      <c r="Q3" s="628"/>
      <c r="R3" s="628"/>
      <c r="S3" s="628"/>
      <c r="T3" s="628"/>
      <c r="U3" s="628"/>
      <c r="V3" s="628"/>
    </row>
    <row r="4" spans="1:26" s="280" customFormat="1" ht="18.75">
      <c r="A4" s="743"/>
      <c r="B4" s="747"/>
      <c r="C4" s="747"/>
      <c r="D4" s="747"/>
      <c r="E4" s="628"/>
      <c r="F4" s="628"/>
      <c r="G4" s="628"/>
      <c r="H4" s="628"/>
      <c r="I4" s="628"/>
      <c r="J4" s="628"/>
      <c r="K4" s="628"/>
      <c r="L4" s="628"/>
      <c r="M4" s="628"/>
      <c r="N4" s="628"/>
      <c r="O4" s="628"/>
      <c r="P4" s="628"/>
      <c r="Q4" s="628"/>
      <c r="R4" s="628"/>
      <c r="S4" s="628"/>
      <c r="T4" s="628"/>
      <c r="U4" s="628"/>
      <c r="V4" s="628"/>
    </row>
    <row r="5" spans="1:26" s="280" customFormat="1">
      <c r="A5" s="628"/>
      <c r="B5" s="628"/>
      <c r="C5" s="628"/>
      <c r="D5" s="628"/>
      <c r="E5" s="628"/>
      <c r="F5" s="628"/>
      <c r="G5" s="628"/>
      <c r="H5" s="628"/>
      <c r="I5" s="628"/>
      <c r="J5" s="628"/>
      <c r="K5" s="628"/>
      <c r="L5" s="628"/>
      <c r="M5" s="628"/>
      <c r="N5" s="628"/>
      <c r="O5" s="628"/>
      <c r="P5" s="628"/>
      <c r="Q5" s="628"/>
      <c r="R5" s="628"/>
      <c r="S5" s="628"/>
      <c r="T5" s="628"/>
      <c r="U5" s="628"/>
      <c r="V5" s="628"/>
    </row>
    <row r="6" spans="1:26" s="280" customFormat="1" ht="26.1" customHeight="1">
      <c r="A6" s="748" t="s">
        <v>121</v>
      </c>
      <c r="B6" s="749"/>
      <c r="C6" s="749" t="s">
        <v>395</v>
      </c>
      <c r="D6" s="749"/>
      <c r="E6" s="749" t="s">
        <v>376</v>
      </c>
      <c r="F6" s="749" t="s">
        <v>389</v>
      </c>
      <c r="G6" s="749" t="s">
        <v>390</v>
      </c>
      <c r="H6" s="749" t="s">
        <v>391</v>
      </c>
      <c r="I6" s="749" t="s">
        <v>396</v>
      </c>
      <c r="J6" s="750" t="s">
        <v>401</v>
      </c>
      <c r="K6" s="565"/>
      <c r="L6" s="751" t="s">
        <v>83</v>
      </c>
      <c r="M6" s="535"/>
      <c r="N6" s="751" t="s">
        <v>410</v>
      </c>
      <c r="O6" s="535"/>
      <c r="P6" s="751" t="s">
        <v>381</v>
      </c>
      <c r="Q6" s="535"/>
      <c r="R6" s="751" t="s">
        <v>376</v>
      </c>
      <c r="S6" s="535"/>
      <c r="T6" s="751" t="s">
        <v>381</v>
      </c>
      <c r="U6" s="535"/>
      <c r="V6" s="532"/>
      <c r="W6" s="278"/>
    </row>
    <row r="7" spans="1:26" s="280" customFormat="1" ht="20.100000000000001" customHeight="1">
      <c r="A7" s="752"/>
      <c r="B7" s="753"/>
      <c r="C7" s="753"/>
      <c r="D7" s="753"/>
      <c r="E7" s="753"/>
      <c r="F7" s="753"/>
      <c r="G7" s="753"/>
      <c r="H7" s="753"/>
      <c r="I7" s="753"/>
      <c r="J7" s="754"/>
      <c r="K7" s="628"/>
      <c r="L7" s="628"/>
      <c r="M7" s="628"/>
      <c r="N7" s="628"/>
      <c r="O7" s="628"/>
      <c r="P7" s="628"/>
      <c r="Q7" s="628"/>
      <c r="R7" s="628"/>
      <c r="S7" s="628"/>
      <c r="T7" s="628"/>
      <c r="U7" s="628"/>
      <c r="V7" s="628"/>
    </row>
    <row r="8" spans="1:26">
      <c r="A8" s="639" t="s">
        <v>350</v>
      </c>
      <c r="B8" s="628"/>
      <c r="C8" s="639" t="s">
        <v>113</v>
      </c>
      <c r="D8" s="639"/>
      <c r="E8" s="639" t="s">
        <v>300</v>
      </c>
      <c r="F8" s="755">
        <v>12345678</v>
      </c>
      <c r="G8" s="639" t="s">
        <v>392</v>
      </c>
      <c r="H8" s="639" t="s">
        <v>393</v>
      </c>
      <c r="I8" s="639" t="s">
        <v>398</v>
      </c>
      <c r="J8" s="639" t="s">
        <v>402</v>
      </c>
      <c r="K8" s="628"/>
      <c r="L8" s="639" t="s">
        <v>377</v>
      </c>
      <c r="M8" s="639"/>
      <c r="N8" s="639" t="s">
        <v>109</v>
      </c>
      <c r="O8" s="628"/>
      <c r="P8" s="639" t="s">
        <v>109</v>
      </c>
      <c r="Q8" s="628"/>
      <c r="R8" s="639" t="s">
        <v>377</v>
      </c>
      <c r="S8" s="639"/>
      <c r="T8" s="639" t="s">
        <v>109</v>
      </c>
      <c r="U8" s="639" t="s">
        <v>407</v>
      </c>
      <c r="V8" s="639" t="s">
        <v>406</v>
      </c>
    </row>
    <row r="9" spans="1:26">
      <c r="A9" s="639" t="s">
        <v>397</v>
      </c>
      <c r="B9" s="628"/>
      <c r="C9" s="639" t="s">
        <v>113</v>
      </c>
      <c r="D9" s="639"/>
      <c r="E9" s="639" t="s">
        <v>300</v>
      </c>
      <c r="F9" s="755">
        <v>12349999</v>
      </c>
      <c r="G9" s="639" t="s">
        <v>392</v>
      </c>
      <c r="H9" s="639" t="s">
        <v>399</v>
      </c>
      <c r="I9" s="639" t="s">
        <v>398</v>
      </c>
      <c r="J9" s="639" t="s">
        <v>403</v>
      </c>
      <c r="K9" s="628"/>
      <c r="L9" s="639" t="s">
        <v>377</v>
      </c>
      <c r="M9" s="639"/>
      <c r="N9" s="639" t="s">
        <v>109</v>
      </c>
      <c r="O9" s="628"/>
      <c r="P9" s="639" t="s">
        <v>109</v>
      </c>
      <c r="Q9" s="628"/>
      <c r="R9" s="639" t="s">
        <v>377</v>
      </c>
      <c r="S9" s="639"/>
      <c r="T9" s="639" t="s">
        <v>109</v>
      </c>
      <c r="U9" s="639"/>
      <c r="V9" s="628"/>
    </row>
    <row r="10" spans="1:26">
      <c r="A10" s="752" t="s">
        <v>353</v>
      </c>
      <c r="B10" s="628"/>
      <c r="C10" s="639" t="s">
        <v>113</v>
      </c>
      <c r="D10" s="639"/>
      <c r="E10" s="639" t="s">
        <v>300</v>
      </c>
      <c r="F10" s="755">
        <v>12347777</v>
      </c>
      <c r="G10" s="639" t="s">
        <v>392</v>
      </c>
      <c r="H10" s="639" t="s">
        <v>400</v>
      </c>
      <c r="I10" s="639" t="s">
        <v>398</v>
      </c>
      <c r="J10" s="639" t="s">
        <v>404</v>
      </c>
      <c r="K10" s="628"/>
      <c r="L10" s="639" t="s">
        <v>377</v>
      </c>
      <c r="M10" s="639"/>
      <c r="N10" s="639" t="s">
        <v>109</v>
      </c>
      <c r="O10" s="628"/>
      <c r="P10" s="639" t="s">
        <v>109</v>
      </c>
      <c r="Q10" s="628"/>
      <c r="R10" s="639" t="s">
        <v>377</v>
      </c>
      <c r="S10" s="639"/>
      <c r="T10" s="639" t="s">
        <v>109</v>
      </c>
      <c r="U10" s="639"/>
      <c r="V10" s="628"/>
    </row>
    <row r="11" spans="1:26">
      <c r="A11" s="628"/>
      <c r="B11" s="628"/>
      <c r="C11" s="639"/>
      <c r="D11" s="639"/>
      <c r="E11" s="639"/>
      <c r="F11" s="756"/>
      <c r="G11" s="639"/>
      <c r="H11" s="639"/>
      <c r="I11" s="639"/>
      <c r="J11" s="628"/>
      <c r="K11" s="628"/>
      <c r="L11" s="628"/>
      <c r="M11" s="628"/>
      <c r="N11" s="628"/>
      <c r="O11" s="628"/>
      <c r="P11" s="628"/>
      <c r="Q11" s="628"/>
      <c r="R11" s="639"/>
      <c r="S11" s="639"/>
      <c r="T11" s="639"/>
      <c r="U11" s="639"/>
      <c r="V11" s="628"/>
      <c r="W11" s="462" t="s">
        <v>422</v>
      </c>
      <c r="X11" s="462"/>
      <c r="Y11" s="462"/>
      <c r="Z11" s="462"/>
    </row>
    <row r="12" spans="1:26">
      <c r="A12" s="628"/>
      <c r="B12" s="628"/>
      <c r="C12" s="639"/>
      <c r="D12" s="639"/>
      <c r="E12" s="639"/>
      <c r="F12" s="756"/>
      <c r="G12" s="639"/>
      <c r="H12" s="639"/>
      <c r="I12" s="639"/>
      <c r="J12" s="628"/>
      <c r="K12" s="628"/>
      <c r="L12" s="628"/>
      <c r="M12" s="628"/>
      <c r="N12" s="628"/>
      <c r="O12" s="628"/>
      <c r="P12" s="628"/>
      <c r="Q12" s="628"/>
      <c r="R12" s="639"/>
      <c r="S12" s="639"/>
      <c r="T12" s="639"/>
      <c r="U12" s="639"/>
      <c r="V12" s="628"/>
      <c r="W12" s="462"/>
      <c r="X12" s="462"/>
      <c r="Y12" s="462"/>
      <c r="Z12" s="462"/>
    </row>
    <row r="13" spans="1:26">
      <c r="A13" s="628"/>
      <c r="B13" s="628"/>
      <c r="C13" s="639"/>
      <c r="D13" s="639"/>
      <c r="E13" s="639"/>
      <c r="F13" s="756"/>
      <c r="G13" s="639"/>
      <c r="H13" s="639"/>
      <c r="I13" s="639"/>
      <c r="J13" s="628"/>
      <c r="K13" s="628"/>
      <c r="L13" s="628"/>
      <c r="M13" s="628"/>
      <c r="N13" s="628"/>
      <c r="O13" s="628"/>
      <c r="P13" s="628"/>
      <c r="Q13" s="628"/>
      <c r="R13" s="639"/>
      <c r="S13" s="639"/>
      <c r="T13" s="639"/>
      <c r="U13" s="639"/>
      <c r="V13" s="628"/>
      <c r="W13" s="462"/>
      <c r="X13" s="462"/>
      <c r="Y13" s="462"/>
      <c r="Z13" s="462"/>
    </row>
    <row r="14" spans="1:26">
      <c r="A14" s="628"/>
      <c r="B14" s="628"/>
      <c r="C14" s="639"/>
      <c r="D14" s="639"/>
      <c r="E14" s="639"/>
      <c r="F14" s="756"/>
      <c r="G14" s="639"/>
      <c r="H14" s="639"/>
      <c r="I14" s="639"/>
      <c r="J14" s="628"/>
      <c r="K14" s="628"/>
      <c r="L14" s="628"/>
      <c r="M14" s="628"/>
      <c r="N14" s="628"/>
      <c r="O14" s="628"/>
      <c r="P14" s="628"/>
      <c r="Q14" s="628"/>
      <c r="R14" s="639"/>
      <c r="S14" s="639"/>
      <c r="T14" s="639"/>
      <c r="U14" s="639"/>
      <c r="V14" s="628"/>
      <c r="W14" s="462"/>
      <c r="X14" s="462"/>
      <c r="Y14" s="462"/>
      <c r="Z14" s="462"/>
    </row>
    <row r="15" spans="1:26">
      <c r="A15" s="628"/>
      <c r="B15" s="628"/>
      <c r="C15" s="639"/>
      <c r="D15" s="639"/>
      <c r="E15" s="639"/>
      <c r="F15" s="756"/>
      <c r="G15" s="639"/>
      <c r="H15" s="639"/>
      <c r="I15" s="639"/>
      <c r="J15" s="628"/>
      <c r="K15" s="628"/>
      <c r="L15" s="628"/>
      <c r="M15" s="628"/>
      <c r="N15" s="628"/>
      <c r="O15" s="628"/>
      <c r="P15" s="628"/>
      <c r="Q15" s="628"/>
      <c r="R15" s="639"/>
      <c r="S15" s="639"/>
      <c r="T15" s="639"/>
      <c r="U15" s="639"/>
      <c r="V15" s="628"/>
      <c r="W15" s="462"/>
      <c r="X15" s="462"/>
      <c r="Y15" s="462"/>
      <c r="Z15" s="462"/>
    </row>
    <row r="16" spans="1:26">
      <c r="A16" s="628"/>
      <c r="B16" s="628"/>
      <c r="C16" s="639"/>
      <c r="D16" s="639"/>
      <c r="E16" s="639"/>
      <c r="F16" s="756"/>
      <c r="G16" s="639"/>
      <c r="H16" s="639"/>
      <c r="I16" s="639"/>
      <c r="J16" s="628"/>
      <c r="K16" s="628"/>
      <c r="L16" s="628"/>
      <c r="M16" s="628"/>
      <c r="N16" s="628"/>
      <c r="O16" s="628"/>
      <c r="P16" s="628"/>
      <c r="Q16" s="628"/>
      <c r="R16" s="639"/>
      <c r="S16" s="639"/>
      <c r="T16" s="639"/>
      <c r="U16" s="639"/>
      <c r="V16" s="628"/>
      <c r="W16" s="462"/>
      <c r="X16" s="462"/>
      <c r="Y16" s="462"/>
      <c r="Z16" s="462"/>
    </row>
    <row r="17" spans="1:26">
      <c r="A17" s="628"/>
      <c r="B17" s="628"/>
      <c r="C17" s="639"/>
      <c r="D17" s="639"/>
      <c r="E17" s="639"/>
      <c r="F17" s="756"/>
      <c r="G17" s="639"/>
      <c r="H17" s="639"/>
      <c r="I17" s="639"/>
      <c r="J17" s="628"/>
      <c r="K17" s="628"/>
      <c r="L17" s="628"/>
      <c r="M17" s="628"/>
      <c r="N17" s="628"/>
      <c r="O17" s="628"/>
      <c r="P17" s="628"/>
      <c r="Q17" s="628"/>
      <c r="R17" s="639"/>
      <c r="S17" s="639"/>
      <c r="T17" s="639"/>
      <c r="U17" s="639"/>
      <c r="V17" s="628"/>
      <c r="W17" s="462"/>
      <c r="X17" s="462"/>
      <c r="Y17" s="462"/>
      <c r="Z17" s="462"/>
    </row>
    <row r="18" spans="1:26">
      <c r="A18" s="628"/>
      <c r="B18" s="628"/>
      <c r="C18" s="639"/>
      <c r="D18" s="639"/>
      <c r="E18" s="639"/>
      <c r="F18" s="756"/>
      <c r="G18" s="639"/>
      <c r="H18" s="639"/>
      <c r="I18" s="639"/>
      <c r="J18" s="628"/>
      <c r="K18" s="628"/>
      <c r="L18" s="628"/>
      <c r="M18" s="628"/>
      <c r="N18" s="628"/>
      <c r="O18" s="628"/>
      <c r="P18" s="628"/>
      <c r="Q18" s="628"/>
      <c r="R18" s="639"/>
      <c r="S18" s="639"/>
      <c r="T18" s="639"/>
      <c r="U18" s="639"/>
      <c r="V18" s="628"/>
      <c r="W18" s="462"/>
      <c r="X18" s="462"/>
      <c r="Y18" s="462"/>
      <c r="Z18" s="462"/>
    </row>
    <row r="19" spans="1:26">
      <c r="A19" s="628"/>
      <c r="B19" s="628"/>
      <c r="C19" s="639"/>
      <c r="D19" s="639"/>
      <c r="E19" s="639"/>
      <c r="F19" s="756"/>
      <c r="G19" s="639"/>
      <c r="H19" s="639"/>
      <c r="I19" s="639"/>
      <c r="J19" s="628"/>
      <c r="K19" s="628"/>
      <c r="L19" s="628"/>
      <c r="M19" s="628"/>
      <c r="N19" s="628"/>
      <c r="O19" s="628"/>
      <c r="P19" s="628"/>
      <c r="Q19" s="628"/>
      <c r="R19" s="628"/>
      <c r="S19" s="628"/>
      <c r="T19" s="628"/>
      <c r="U19" s="628"/>
      <c r="V19" s="628"/>
      <c r="W19" s="462"/>
      <c r="X19" s="462"/>
      <c r="Y19" s="462"/>
      <c r="Z19" s="462"/>
    </row>
    <row r="20" spans="1:26">
      <c r="A20" s="628"/>
      <c r="B20" s="628"/>
      <c r="C20" s="639"/>
      <c r="D20" s="639"/>
      <c r="E20" s="639"/>
      <c r="F20" s="756"/>
      <c r="G20" s="639"/>
      <c r="H20" s="639"/>
      <c r="I20" s="639"/>
      <c r="J20" s="628"/>
      <c r="K20" s="628"/>
      <c r="L20" s="628"/>
      <c r="M20" s="628"/>
      <c r="N20" s="628"/>
      <c r="O20" s="628"/>
      <c r="P20" s="628"/>
      <c r="Q20" s="628"/>
      <c r="R20" s="628"/>
      <c r="S20" s="628"/>
      <c r="T20" s="628"/>
      <c r="U20" s="628"/>
      <c r="V20" s="628"/>
      <c r="W20" s="462"/>
      <c r="X20" s="462"/>
      <c r="Y20" s="462"/>
      <c r="Z20" s="462"/>
    </row>
    <row r="21" spans="1:26">
      <c r="A21" s="628"/>
      <c r="B21" s="628"/>
      <c r="C21" s="639"/>
      <c r="D21" s="639"/>
      <c r="E21" s="639"/>
      <c r="F21" s="756"/>
      <c r="G21" s="639"/>
      <c r="H21" s="639"/>
      <c r="I21" s="639"/>
      <c r="J21" s="628"/>
      <c r="K21" s="628"/>
      <c r="L21" s="628"/>
      <c r="M21" s="628"/>
      <c r="N21" s="628"/>
      <c r="O21" s="628"/>
      <c r="P21" s="628"/>
      <c r="Q21" s="628"/>
      <c r="R21" s="628"/>
      <c r="S21" s="628"/>
      <c r="T21" s="628"/>
      <c r="U21" s="628"/>
      <c r="V21" s="628"/>
      <c r="W21" s="462"/>
      <c r="X21" s="462"/>
      <c r="Y21" s="462"/>
      <c r="Z21" s="462"/>
    </row>
    <row r="22" spans="1:26">
      <c r="A22" s="628"/>
      <c r="B22" s="628"/>
      <c r="C22" s="639"/>
      <c r="D22" s="639"/>
      <c r="E22" s="639"/>
      <c r="F22" s="756"/>
      <c r="G22" s="639"/>
      <c r="H22" s="639"/>
      <c r="I22" s="639"/>
      <c r="J22" s="628"/>
      <c r="K22" s="628"/>
      <c r="L22" s="628"/>
      <c r="M22" s="628"/>
      <c r="N22" s="628"/>
      <c r="O22" s="628"/>
      <c r="P22" s="628"/>
      <c r="Q22" s="628"/>
      <c r="R22" s="628"/>
      <c r="S22" s="628"/>
      <c r="T22" s="628"/>
      <c r="U22" s="628"/>
      <c r="V22" s="628"/>
      <c r="W22" s="462"/>
      <c r="X22" s="462"/>
      <c r="Y22" s="462"/>
      <c r="Z22" s="462"/>
    </row>
    <row r="23" spans="1:26">
      <c r="C23" s="1"/>
      <c r="D23" s="1"/>
      <c r="E23" s="1"/>
      <c r="F23" s="281"/>
      <c r="G23" s="1"/>
      <c r="H23" s="1"/>
      <c r="I23" s="1"/>
      <c r="W23" s="462"/>
      <c r="X23" s="462"/>
      <c r="Y23" s="462"/>
      <c r="Z23" s="462"/>
    </row>
    <row r="24" spans="1:26">
      <c r="C24" s="1"/>
      <c r="D24" s="1"/>
      <c r="E24" s="1"/>
      <c r="F24" s="281"/>
      <c r="G24" s="1"/>
      <c r="H24" s="1"/>
      <c r="I24" s="1"/>
      <c r="W24" s="462"/>
      <c r="X24" s="462"/>
      <c r="Y24" s="462"/>
      <c r="Z24" s="462"/>
    </row>
    <row r="25" spans="1:26">
      <c r="C25" s="1"/>
      <c r="D25" s="1"/>
      <c r="E25" s="1"/>
      <c r="F25" s="281"/>
      <c r="G25" s="1"/>
      <c r="H25" s="1"/>
      <c r="I25" s="1"/>
      <c r="W25" s="462"/>
      <c r="X25" s="462"/>
      <c r="Y25" s="462"/>
      <c r="Z25" s="462"/>
    </row>
    <row r="26" spans="1:26">
      <c r="C26" s="1"/>
      <c r="D26" s="1"/>
      <c r="E26" s="1"/>
      <c r="F26" s="281"/>
      <c r="G26" s="1"/>
      <c r="H26" s="1"/>
      <c r="I26" s="1"/>
      <c r="W26" s="462"/>
      <c r="X26" s="462"/>
      <c r="Y26" s="462"/>
      <c r="Z26" s="462"/>
    </row>
    <row r="27" spans="1:26">
      <c r="C27" s="1"/>
      <c r="D27" s="1"/>
      <c r="E27" s="1"/>
      <c r="F27" s="1"/>
      <c r="G27" s="1"/>
      <c r="H27" s="1"/>
      <c r="I27" s="1"/>
      <c r="W27" s="462"/>
      <c r="X27" s="462"/>
      <c r="Y27" s="462"/>
      <c r="Z27" s="462"/>
    </row>
    <row r="28" spans="1:26">
      <c r="C28" s="1"/>
      <c r="D28" s="1"/>
      <c r="E28" s="1"/>
      <c r="F28" s="1"/>
      <c r="G28" s="1"/>
      <c r="H28" s="1"/>
      <c r="I28" s="1"/>
      <c r="W28" s="462"/>
      <c r="X28" s="462"/>
      <c r="Y28" s="462"/>
      <c r="Z28" s="462"/>
    </row>
    <row r="29" spans="1:26">
      <c r="C29" s="1"/>
      <c r="D29" s="1"/>
      <c r="E29" s="1"/>
      <c r="F29" s="1"/>
      <c r="G29" s="1"/>
      <c r="H29" s="1"/>
      <c r="I29" s="1"/>
      <c r="W29" s="462"/>
      <c r="X29" s="462"/>
      <c r="Y29" s="462"/>
      <c r="Z29" s="462"/>
    </row>
    <row r="30" spans="1:26">
      <c r="C30" s="1"/>
      <c r="D30" s="1"/>
      <c r="F30" s="1"/>
      <c r="G30" s="1"/>
      <c r="H30" s="1"/>
      <c r="I30" s="1"/>
      <c r="W30" s="462"/>
      <c r="X30" s="462"/>
      <c r="Y30" s="462"/>
      <c r="Z30" s="462"/>
    </row>
    <row r="31" spans="1:26">
      <c r="C31" s="1"/>
      <c r="D31" s="1"/>
      <c r="F31" s="1"/>
      <c r="G31" s="1"/>
      <c r="H31" s="1"/>
      <c r="I31" s="1"/>
      <c r="W31" s="462"/>
      <c r="X31" s="462"/>
      <c r="Y31" s="462"/>
      <c r="Z31" s="462"/>
    </row>
    <row r="32" spans="1:26">
      <c r="C32" s="1"/>
      <c r="D32" s="1"/>
      <c r="F32" s="1"/>
      <c r="G32" s="1"/>
      <c r="H32" s="1"/>
      <c r="I32" s="1"/>
      <c r="W32" s="462"/>
      <c r="X32" s="462"/>
      <c r="Y32" s="462"/>
      <c r="Z32" s="462"/>
    </row>
    <row r="33" spans="3:26">
      <c r="C33" s="1"/>
      <c r="D33" s="1"/>
      <c r="F33" s="1"/>
      <c r="G33" s="1"/>
      <c r="H33" s="1"/>
      <c r="I33" s="1"/>
      <c r="W33" s="462"/>
      <c r="X33" s="462"/>
      <c r="Y33" s="462"/>
      <c r="Z33" s="462"/>
    </row>
    <row r="34" spans="3:26" ht="15.75" thickBot="1">
      <c r="C34" s="1"/>
      <c r="D34" s="1"/>
      <c r="F34" s="1"/>
      <c r="G34" s="1"/>
      <c r="H34" s="1"/>
      <c r="I34" s="1"/>
      <c r="W34" s="462"/>
      <c r="X34" s="462"/>
      <c r="Y34" s="462"/>
      <c r="Z34" s="462"/>
    </row>
    <row r="35" spans="3:26" ht="15.75" thickBot="1">
      <c r="C35" s="283" t="s">
        <v>369</v>
      </c>
      <c r="D35" s="1"/>
      <c r="E35" s="283" t="s">
        <v>405</v>
      </c>
      <c r="F35" s="1"/>
      <c r="G35" s="1"/>
      <c r="H35" s="1"/>
      <c r="I35" s="1"/>
      <c r="W35" s="462"/>
      <c r="X35" s="462"/>
      <c r="Y35" s="462"/>
      <c r="Z35" s="462"/>
    </row>
    <row r="36" spans="3:26">
      <c r="F36" s="1"/>
      <c r="G36" s="1"/>
      <c r="H36" s="1"/>
      <c r="I36" s="1"/>
    </row>
  </sheetData>
  <mergeCells count="3">
    <mergeCell ref="B3:C3"/>
    <mergeCell ref="A1:F1"/>
    <mergeCell ref="W11:Z35"/>
  </mergeCells>
  <pageMargins left="0.75" right="0.75" top="1" bottom="1" header="0.5" footer="0.5"/>
  <pageSetup paperSize="9" scale="54" orientation="landscape" horizontalDpi="4294967292" verticalDpi="4294967292"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T33"/>
  <sheetViews>
    <sheetView zoomScale="125" zoomScaleNormal="125" zoomScalePageLayoutView="125" workbookViewId="0">
      <selection sqref="A1:P33"/>
    </sheetView>
  </sheetViews>
  <sheetFormatPr defaultColWidth="11.42578125" defaultRowHeight="15"/>
  <cols>
    <col min="1" max="1" width="12" style="282" customWidth="1"/>
    <col min="2" max="2" width="0.28515625" style="282" customWidth="1"/>
    <col min="3" max="3" width="10.140625" bestFit="1" customWidth="1"/>
    <col min="4" max="4" width="11.140625" bestFit="1" customWidth="1"/>
    <col min="5" max="5" width="4" bestFit="1" customWidth="1"/>
    <col min="6" max="6" width="4.140625" bestFit="1" customWidth="1"/>
    <col min="7" max="7" width="11" bestFit="1" customWidth="1"/>
    <col min="8" max="8" width="4" style="282" bestFit="1" customWidth="1"/>
    <col min="9" max="9" width="4.28515625" style="282" bestFit="1" customWidth="1"/>
    <col min="10" max="10" width="12.42578125" bestFit="1" customWidth="1"/>
    <col min="11" max="11" width="10.85546875" style="282" bestFit="1" customWidth="1"/>
    <col min="12" max="12" width="14.85546875" bestFit="1" customWidth="1"/>
    <col min="13" max="13" width="5.7109375" style="282" bestFit="1" customWidth="1"/>
    <col min="14" max="14" width="11.42578125" bestFit="1" customWidth="1"/>
    <col min="15" max="15" width="0.140625" customWidth="1"/>
  </cols>
  <sheetData>
    <row r="1" spans="1:20" ht="21">
      <c r="A1" s="757" t="s">
        <v>442</v>
      </c>
      <c r="B1" s="628"/>
      <c r="C1" s="757"/>
      <c r="D1" s="757"/>
      <c r="E1" s="757"/>
      <c r="F1" s="757"/>
      <c r="G1" s="757"/>
      <c r="H1" s="628"/>
      <c r="I1" s="628"/>
      <c r="J1" s="628"/>
      <c r="K1" s="628"/>
      <c r="L1" s="628"/>
      <c r="M1" s="628"/>
      <c r="N1" s="628"/>
      <c r="O1" s="628"/>
      <c r="P1" s="628"/>
    </row>
    <row r="2" spans="1:20" ht="15.75" thickBot="1">
      <c r="A2" s="628"/>
      <c r="B2" s="628"/>
      <c r="C2" s="628"/>
      <c r="D2" s="628"/>
      <c r="E2" s="628"/>
      <c r="F2" s="628"/>
      <c r="G2" s="628"/>
      <c r="H2" s="628"/>
      <c r="I2" s="628"/>
      <c r="J2" s="628"/>
      <c r="K2" s="628"/>
      <c r="L2" s="628"/>
      <c r="M2" s="628"/>
      <c r="N2" s="628"/>
      <c r="O2" s="628"/>
      <c r="P2" s="628"/>
    </row>
    <row r="3" spans="1:20" s="282" customFormat="1" ht="16.5" thickTop="1" thickBot="1">
      <c r="A3" s="758" t="s">
        <v>444</v>
      </c>
      <c r="B3" s="759" t="s">
        <v>443</v>
      </c>
      <c r="C3" s="760"/>
      <c r="D3" s="761"/>
      <c r="E3" s="628"/>
      <c r="F3" s="628"/>
      <c r="G3" s="628"/>
      <c r="H3" s="628"/>
      <c r="I3" s="628"/>
      <c r="J3" s="628"/>
      <c r="K3" s="628"/>
      <c r="L3" s="628"/>
      <c r="M3" s="628"/>
      <c r="N3" s="628"/>
      <c r="O3" s="628"/>
      <c r="P3" s="628"/>
      <c r="Q3" s="392" t="s">
        <v>448</v>
      </c>
      <c r="R3" s="392"/>
      <c r="S3" s="392"/>
      <c r="T3" s="392"/>
    </row>
    <row r="4" spans="1:20" ht="16.5" thickTop="1" thickBot="1">
      <c r="A4" s="628"/>
      <c r="B4" s="693"/>
      <c r="C4" s="693"/>
      <c r="D4" s="628"/>
      <c r="E4" s="628"/>
      <c r="F4" s="628"/>
      <c r="G4" s="628"/>
      <c r="H4" s="628"/>
      <c r="I4" s="628"/>
      <c r="J4" s="628"/>
      <c r="K4" s="628"/>
      <c r="L4" s="628"/>
      <c r="M4" s="628"/>
      <c r="N4" s="628"/>
      <c r="O4" s="628"/>
      <c r="P4" s="628"/>
      <c r="Q4" s="392"/>
      <c r="R4" s="392"/>
      <c r="S4" s="392"/>
      <c r="T4" s="392"/>
    </row>
    <row r="5" spans="1:20" ht="6.95" customHeight="1" thickTop="1">
      <c r="A5" s="628"/>
      <c r="B5" s="695"/>
      <c r="C5" s="524"/>
      <c r="D5" s="762"/>
      <c r="E5" s="524"/>
      <c r="F5" s="762"/>
      <c r="G5" s="524"/>
      <c r="H5" s="762"/>
      <c r="I5" s="524"/>
      <c r="J5" s="762"/>
      <c r="K5" s="524"/>
      <c r="L5" s="762"/>
      <c r="M5" s="524"/>
      <c r="N5" s="524"/>
      <c r="O5" s="620"/>
      <c r="P5" s="628"/>
      <c r="Q5" s="392"/>
      <c r="R5" s="392"/>
      <c r="S5" s="392"/>
      <c r="T5" s="392"/>
    </row>
    <row r="6" spans="1:20" s="265" customFormat="1">
      <c r="A6" s="638"/>
      <c r="B6" s="536"/>
      <c r="C6" s="763" t="s">
        <v>423</v>
      </c>
      <c r="D6" s="764" t="s">
        <v>424</v>
      </c>
      <c r="E6" s="535" t="s">
        <v>434</v>
      </c>
      <c r="F6" s="764" t="s">
        <v>121</v>
      </c>
      <c r="G6" s="535" t="s">
        <v>282</v>
      </c>
      <c r="H6" s="764" t="s">
        <v>434</v>
      </c>
      <c r="I6" s="535" t="s">
        <v>121</v>
      </c>
      <c r="J6" s="764" t="s">
        <v>427</v>
      </c>
      <c r="K6" s="535" t="s">
        <v>59</v>
      </c>
      <c r="L6" s="764" t="s">
        <v>78</v>
      </c>
      <c r="M6" s="535" t="s">
        <v>431</v>
      </c>
      <c r="N6" s="765" t="s">
        <v>435</v>
      </c>
      <c r="O6" s="766"/>
      <c r="P6" s="638"/>
      <c r="Q6" s="392"/>
      <c r="R6" s="392"/>
      <c r="S6" s="392"/>
      <c r="T6" s="392"/>
    </row>
    <row r="7" spans="1:20">
      <c r="A7" s="628"/>
      <c r="B7" s="531"/>
      <c r="C7" s="767">
        <v>43256</v>
      </c>
      <c r="D7" s="768">
        <v>43263</v>
      </c>
      <c r="E7" s="545" t="s">
        <v>425</v>
      </c>
      <c r="F7" s="684" t="s">
        <v>286</v>
      </c>
      <c r="G7" s="663">
        <v>500000</v>
      </c>
      <c r="H7" s="769" t="s">
        <v>426</v>
      </c>
      <c r="I7" s="770" t="s">
        <v>57</v>
      </c>
      <c r="J7" s="664">
        <f>-(G7/K7)</f>
        <v>-438596.49122807023</v>
      </c>
      <c r="K7" s="771">
        <v>1.1399999999999999</v>
      </c>
      <c r="L7" s="662" t="s">
        <v>428</v>
      </c>
      <c r="M7" s="545" t="s">
        <v>432</v>
      </c>
      <c r="N7" s="772"/>
      <c r="O7" s="533"/>
      <c r="P7" s="628"/>
      <c r="Q7" s="392"/>
      <c r="R7" s="392"/>
      <c r="S7" s="392"/>
      <c r="T7" s="392"/>
    </row>
    <row r="8" spans="1:20">
      <c r="A8" s="628"/>
      <c r="B8" s="531"/>
      <c r="C8" s="767">
        <v>43263</v>
      </c>
      <c r="D8" s="768">
        <v>43263</v>
      </c>
      <c r="E8" s="545" t="s">
        <v>426</v>
      </c>
      <c r="F8" s="684" t="s">
        <v>286</v>
      </c>
      <c r="G8" s="715">
        <v>-500000</v>
      </c>
      <c r="H8" s="769" t="s">
        <v>425</v>
      </c>
      <c r="I8" s="770" t="s">
        <v>57</v>
      </c>
      <c r="J8" s="773">
        <v>438596.49</v>
      </c>
      <c r="K8" s="771">
        <v>1.1399999999999999</v>
      </c>
      <c r="L8" s="662" t="s">
        <v>429</v>
      </c>
      <c r="M8" s="545" t="s">
        <v>433</v>
      </c>
      <c r="N8" s="772"/>
      <c r="O8" s="533"/>
      <c r="P8" s="628"/>
      <c r="Q8" s="392"/>
      <c r="R8" s="392"/>
      <c r="S8" s="392"/>
      <c r="T8" s="392"/>
    </row>
    <row r="9" spans="1:20">
      <c r="A9" s="628"/>
      <c r="B9" s="531"/>
      <c r="C9" s="767">
        <v>43263</v>
      </c>
      <c r="D9" s="768">
        <v>43270</v>
      </c>
      <c r="E9" s="545" t="s">
        <v>425</v>
      </c>
      <c r="F9" s="684" t="s">
        <v>286</v>
      </c>
      <c r="G9" s="663">
        <v>500000</v>
      </c>
      <c r="H9" s="769" t="s">
        <v>426</v>
      </c>
      <c r="I9" s="770" t="s">
        <v>57</v>
      </c>
      <c r="J9" s="664">
        <f>-(G9/K9)</f>
        <v>-439367.3110720563</v>
      </c>
      <c r="K9" s="771">
        <v>1.1379999999999999</v>
      </c>
      <c r="L9" s="662" t="s">
        <v>430</v>
      </c>
      <c r="M9" s="545" t="s">
        <v>441</v>
      </c>
      <c r="N9" s="772"/>
      <c r="O9" s="533"/>
      <c r="P9" s="628"/>
      <c r="Q9" s="392"/>
      <c r="R9" s="392"/>
      <c r="S9" s="392"/>
      <c r="T9" s="392"/>
    </row>
    <row r="10" spans="1:20">
      <c r="A10" s="628"/>
      <c r="B10" s="531"/>
      <c r="C10" s="767">
        <v>43268</v>
      </c>
      <c r="D10" s="768">
        <v>43270</v>
      </c>
      <c r="E10" s="545" t="s">
        <v>426</v>
      </c>
      <c r="F10" s="684" t="s">
        <v>286</v>
      </c>
      <c r="G10" s="715">
        <v>-100000</v>
      </c>
      <c r="H10" s="769" t="s">
        <v>425</v>
      </c>
      <c r="I10" s="770" t="s">
        <v>57</v>
      </c>
      <c r="J10" s="773">
        <v>87873.46</v>
      </c>
      <c r="K10" s="771">
        <v>1.1379999999999999</v>
      </c>
      <c r="L10" s="662" t="s">
        <v>436</v>
      </c>
      <c r="M10" s="545" t="s">
        <v>433</v>
      </c>
      <c r="N10" s="772"/>
      <c r="O10" s="533"/>
      <c r="P10" s="628"/>
      <c r="Q10" s="392"/>
      <c r="R10" s="392"/>
      <c r="S10" s="392"/>
      <c r="T10" s="392"/>
    </row>
    <row r="11" spans="1:20">
      <c r="A11" s="628"/>
      <c r="B11" s="531"/>
      <c r="C11" s="767">
        <v>43268</v>
      </c>
      <c r="D11" s="768">
        <v>43277</v>
      </c>
      <c r="E11" s="545" t="s">
        <v>425</v>
      </c>
      <c r="F11" s="684" t="s">
        <v>286</v>
      </c>
      <c r="G11" s="663">
        <v>100000</v>
      </c>
      <c r="H11" s="769" t="s">
        <v>426</v>
      </c>
      <c r="I11" s="770" t="s">
        <v>57</v>
      </c>
      <c r="J11" s="664">
        <f t="shared" ref="J11:J16" si="0">-(G11/K11)</f>
        <v>-88028.169014084517</v>
      </c>
      <c r="K11" s="771">
        <v>1.1359999999999999</v>
      </c>
      <c r="L11" s="662" t="s">
        <v>437</v>
      </c>
      <c r="M11" s="545" t="s">
        <v>176</v>
      </c>
      <c r="N11" s="772"/>
      <c r="O11" s="533"/>
      <c r="P11" s="628"/>
      <c r="Q11" s="392"/>
      <c r="R11" s="392"/>
      <c r="S11" s="392"/>
      <c r="T11" s="392"/>
    </row>
    <row r="12" spans="1:20">
      <c r="A12" s="628"/>
      <c r="B12" s="531"/>
      <c r="C12" s="767">
        <v>43275</v>
      </c>
      <c r="D12" s="768">
        <v>43830</v>
      </c>
      <c r="E12" s="545" t="s">
        <v>425</v>
      </c>
      <c r="F12" s="684" t="s">
        <v>286</v>
      </c>
      <c r="G12" s="663">
        <v>1000000</v>
      </c>
      <c r="H12" s="769" t="s">
        <v>426</v>
      </c>
      <c r="I12" s="770" t="s">
        <v>57</v>
      </c>
      <c r="J12" s="664">
        <f t="shared" si="0"/>
        <v>-884955.75221238949</v>
      </c>
      <c r="K12" s="771">
        <v>1.1299999999999999</v>
      </c>
      <c r="L12" s="662" t="s">
        <v>438</v>
      </c>
      <c r="M12" s="545" t="s">
        <v>432</v>
      </c>
      <c r="N12" s="772">
        <v>500000</v>
      </c>
      <c r="O12" s="533"/>
      <c r="P12" s="628"/>
      <c r="Q12" s="392"/>
      <c r="R12" s="392"/>
      <c r="S12" s="392"/>
      <c r="T12" s="392"/>
    </row>
    <row r="13" spans="1:20">
      <c r="A13" s="628"/>
      <c r="B13" s="531"/>
      <c r="C13" s="767">
        <v>43284</v>
      </c>
      <c r="D13" s="768">
        <v>43830</v>
      </c>
      <c r="E13" s="545" t="s">
        <v>426</v>
      </c>
      <c r="F13" s="684" t="s">
        <v>286</v>
      </c>
      <c r="G13" s="715">
        <v>-100000</v>
      </c>
      <c r="H13" s="769" t="s">
        <v>425</v>
      </c>
      <c r="I13" s="770" t="s">
        <v>57</v>
      </c>
      <c r="J13" s="773">
        <f t="shared" si="0"/>
        <v>88495.575221238949</v>
      </c>
      <c r="K13" s="771">
        <v>1.1299999999999999</v>
      </c>
      <c r="L13" s="662" t="s">
        <v>439</v>
      </c>
      <c r="M13" s="545" t="s">
        <v>433</v>
      </c>
      <c r="N13" s="772"/>
      <c r="O13" s="533"/>
      <c r="P13" s="628"/>
      <c r="Q13" s="392"/>
      <c r="R13" s="392"/>
      <c r="S13" s="392"/>
      <c r="T13" s="392"/>
    </row>
    <row r="14" spans="1:20">
      <c r="A14" s="628"/>
      <c r="B14" s="531"/>
      <c r="C14" s="767">
        <v>43284</v>
      </c>
      <c r="D14" s="768">
        <v>43286</v>
      </c>
      <c r="E14" s="545" t="s">
        <v>425</v>
      </c>
      <c r="F14" s="684" t="s">
        <v>286</v>
      </c>
      <c r="G14" s="663">
        <v>100000</v>
      </c>
      <c r="H14" s="769" t="s">
        <v>426</v>
      </c>
      <c r="I14" s="770" t="s">
        <v>57</v>
      </c>
      <c r="J14" s="664">
        <f t="shared" si="0"/>
        <v>-88495.575221238949</v>
      </c>
      <c r="K14" s="771">
        <v>1.1299999999999999</v>
      </c>
      <c r="L14" s="662" t="s">
        <v>440</v>
      </c>
      <c r="M14" s="545" t="s">
        <v>176</v>
      </c>
      <c r="N14" s="772"/>
      <c r="O14" s="533"/>
      <c r="P14" s="628"/>
      <c r="Q14" s="392"/>
      <c r="R14" s="392"/>
      <c r="S14" s="392"/>
      <c r="T14" s="392"/>
    </row>
    <row r="15" spans="1:20">
      <c r="A15" s="628"/>
      <c r="B15" s="531"/>
      <c r="C15" s="767">
        <v>43285</v>
      </c>
      <c r="D15" s="768">
        <v>43652</v>
      </c>
      <c r="E15" s="545" t="s">
        <v>426</v>
      </c>
      <c r="F15" s="684" t="s">
        <v>56</v>
      </c>
      <c r="G15" s="663">
        <v>250000</v>
      </c>
      <c r="H15" s="769" t="s">
        <v>425</v>
      </c>
      <c r="I15" s="770" t="s">
        <v>57</v>
      </c>
      <c r="J15" s="664">
        <f t="shared" si="0"/>
        <v>-183284.45747800585</v>
      </c>
      <c r="K15" s="771">
        <v>1.3640000000000001</v>
      </c>
      <c r="L15" s="662" t="s">
        <v>445</v>
      </c>
      <c r="M15" s="545"/>
      <c r="N15" s="772"/>
      <c r="O15" s="533"/>
      <c r="P15" s="628"/>
      <c r="Q15" s="392"/>
      <c r="R15" s="392"/>
      <c r="S15" s="392"/>
      <c r="T15" s="392"/>
    </row>
    <row r="16" spans="1:20">
      <c r="A16" s="628"/>
      <c r="B16" s="531"/>
      <c r="C16" s="767">
        <v>43286</v>
      </c>
      <c r="D16" s="768">
        <v>43830</v>
      </c>
      <c r="E16" s="545" t="s">
        <v>426</v>
      </c>
      <c r="F16" s="684" t="s">
        <v>286</v>
      </c>
      <c r="G16" s="715">
        <v>-400000</v>
      </c>
      <c r="H16" s="769" t="s">
        <v>425</v>
      </c>
      <c r="I16" s="770" t="s">
        <v>57</v>
      </c>
      <c r="J16" s="773">
        <f t="shared" si="0"/>
        <v>353982.3008849558</v>
      </c>
      <c r="K16" s="771">
        <v>1.1299999999999999</v>
      </c>
      <c r="L16" s="662" t="s">
        <v>446</v>
      </c>
      <c r="M16" s="545" t="s">
        <v>433</v>
      </c>
      <c r="N16" s="772"/>
      <c r="O16" s="533"/>
      <c r="P16" s="628"/>
      <c r="Q16" s="392"/>
      <c r="R16" s="392"/>
      <c r="S16" s="392"/>
      <c r="T16" s="392"/>
    </row>
    <row r="17" spans="1:20">
      <c r="A17" s="628"/>
      <c r="B17" s="531"/>
      <c r="C17" s="767">
        <v>43286</v>
      </c>
      <c r="D17" s="768">
        <v>43288</v>
      </c>
      <c r="E17" s="545" t="s">
        <v>425</v>
      </c>
      <c r="F17" s="684" t="s">
        <v>286</v>
      </c>
      <c r="G17" s="663">
        <v>400000</v>
      </c>
      <c r="H17" s="769" t="s">
        <v>426</v>
      </c>
      <c r="I17" s="770" t="s">
        <v>57</v>
      </c>
      <c r="J17" s="773">
        <f>G17/K17</f>
        <v>353982.3008849558</v>
      </c>
      <c r="K17" s="771">
        <v>1.1299999999999999</v>
      </c>
      <c r="L17" s="662" t="s">
        <v>447</v>
      </c>
      <c r="M17" s="545" t="s">
        <v>176</v>
      </c>
      <c r="N17" s="772"/>
      <c r="O17" s="533"/>
      <c r="P17" s="628"/>
      <c r="Q17" s="392"/>
      <c r="R17" s="392"/>
      <c r="S17" s="392"/>
      <c r="T17" s="392"/>
    </row>
    <row r="18" spans="1:20">
      <c r="A18" s="628"/>
      <c r="B18" s="531"/>
      <c r="C18" s="767"/>
      <c r="D18" s="774"/>
      <c r="E18" s="545"/>
      <c r="F18" s="684"/>
      <c r="G18" s="663"/>
      <c r="H18" s="769"/>
      <c r="I18" s="770"/>
      <c r="J18" s="773"/>
      <c r="K18" s="771"/>
      <c r="L18" s="662"/>
      <c r="M18" s="545"/>
      <c r="N18" s="772"/>
      <c r="O18" s="533"/>
      <c r="P18" s="628"/>
      <c r="Q18" s="392"/>
      <c r="R18" s="392"/>
      <c r="S18" s="392"/>
      <c r="T18" s="392"/>
    </row>
    <row r="19" spans="1:20">
      <c r="A19" s="628"/>
      <c r="B19" s="531"/>
      <c r="C19" s="767"/>
      <c r="D19" s="774"/>
      <c r="E19" s="545"/>
      <c r="F19" s="684"/>
      <c r="G19" s="663"/>
      <c r="H19" s="769"/>
      <c r="I19" s="770"/>
      <c r="J19" s="773"/>
      <c r="K19" s="771"/>
      <c r="L19" s="662"/>
      <c r="M19" s="545"/>
      <c r="N19" s="772"/>
      <c r="O19" s="533"/>
      <c r="P19" s="628"/>
      <c r="Q19" s="392"/>
      <c r="R19" s="392"/>
      <c r="S19" s="392"/>
      <c r="T19" s="392"/>
    </row>
    <row r="20" spans="1:20">
      <c r="A20" s="628"/>
      <c r="B20" s="531"/>
      <c r="C20" s="767"/>
      <c r="D20" s="774"/>
      <c r="E20" s="545"/>
      <c r="F20" s="684"/>
      <c r="G20" s="663"/>
      <c r="H20" s="769"/>
      <c r="I20" s="770"/>
      <c r="J20" s="773"/>
      <c r="K20" s="771"/>
      <c r="L20" s="662"/>
      <c r="M20" s="545"/>
      <c r="N20" s="772"/>
      <c r="O20" s="533"/>
      <c r="P20" s="628"/>
      <c r="Q20" s="392"/>
      <c r="R20" s="392"/>
      <c r="S20" s="392"/>
      <c r="T20" s="392"/>
    </row>
    <row r="21" spans="1:20">
      <c r="A21" s="628"/>
      <c r="B21" s="531"/>
      <c r="C21" s="767"/>
      <c r="D21" s="774"/>
      <c r="E21" s="545"/>
      <c r="F21" s="684"/>
      <c r="G21" s="663"/>
      <c r="H21" s="769"/>
      <c r="I21" s="770"/>
      <c r="J21" s="773"/>
      <c r="K21" s="771"/>
      <c r="L21" s="662"/>
      <c r="M21" s="545"/>
      <c r="N21" s="772"/>
      <c r="O21" s="533"/>
      <c r="P21" s="628"/>
      <c r="Q21" s="392"/>
      <c r="R21" s="392"/>
      <c r="S21" s="392"/>
      <c r="T21" s="392"/>
    </row>
    <row r="22" spans="1:20">
      <c r="A22" s="628"/>
      <c r="B22" s="531"/>
      <c r="C22" s="767"/>
      <c r="D22" s="774"/>
      <c r="E22" s="545"/>
      <c r="F22" s="684"/>
      <c r="G22" s="663"/>
      <c r="H22" s="769"/>
      <c r="I22" s="770"/>
      <c r="J22" s="773"/>
      <c r="K22" s="771"/>
      <c r="L22" s="662"/>
      <c r="M22" s="545"/>
      <c r="N22" s="772"/>
      <c r="O22" s="533"/>
      <c r="P22" s="628"/>
      <c r="Q22" s="392"/>
      <c r="R22" s="392"/>
      <c r="S22" s="392"/>
      <c r="T22" s="392"/>
    </row>
    <row r="23" spans="1:20">
      <c r="A23" s="628"/>
      <c r="B23" s="531"/>
      <c r="C23" s="767"/>
      <c r="D23" s="774"/>
      <c r="E23" s="545"/>
      <c r="F23" s="684"/>
      <c r="G23" s="663"/>
      <c r="H23" s="769"/>
      <c r="I23" s="770"/>
      <c r="J23" s="773"/>
      <c r="K23" s="771"/>
      <c r="L23" s="662"/>
      <c r="M23" s="545"/>
      <c r="N23" s="772"/>
      <c r="O23" s="533"/>
      <c r="P23" s="628"/>
      <c r="Q23" s="392"/>
      <c r="R23" s="392"/>
      <c r="S23" s="392"/>
      <c r="T23" s="392"/>
    </row>
    <row r="24" spans="1:20">
      <c r="A24" s="628"/>
      <c r="B24" s="531"/>
      <c r="C24" s="767"/>
      <c r="D24" s="774"/>
      <c r="E24" s="545"/>
      <c r="F24" s="684"/>
      <c r="G24" s="663"/>
      <c r="H24" s="769"/>
      <c r="I24" s="770"/>
      <c r="J24" s="773"/>
      <c r="K24" s="771"/>
      <c r="L24" s="662"/>
      <c r="M24" s="545"/>
      <c r="N24" s="772"/>
      <c r="O24" s="533"/>
      <c r="P24" s="628"/>
      <c r="Q24" s="392"/>
      <c r="R24" s="392"/>
      <c r="S24" s="392"/>
      <c r="T24" s="392"/>
    </row>
    <row r="25" spans="1:20">
      <c r="A25" s="628"/>
      <c r="B25" s="531"/>
      <c r="C25" s="767"/>
      <c r="D25" s="774"/>
      <c r="E25" s="545"/>
      <c r="F25" s="684"/>
      <c r="G25" s="663"/>
      <c r="H25" s="775"/>
      <c r="I25" s="771"/>
      <c r="J25" s="773"/>
      <c r="K25" s="771"/>
      <c r="L25" s="662"/>
      <c r="M25" s="545"/>
      <c r="N25" s="772"/>
      <c r="O25" s="533"/>
      <c r="P25" s="628"/>
      <c r="Q25" s="392"/>
      <c r="R25" s="392"/>
      <c r="S25" s="392"/>
      <c r="T25" s="392"/>
    </row>
    <row r="26" spans="1:20">
      <c r="A26" s="628"/>
      <c r="B26" s="531"/>
      <c r="C26" s="767"/>
      <c r="D26" s="774"/>
      <c r="E26" s="545"/>
      <c r="F26" s="684"/>
      <c r="G26" s="663"/>
      <c r="H26" s="775"/>
      <c r="I26" s="771"/>
      <c r="J26" s="773"/>
      <c r="K26" s="771"/>
      <c r="L26" s="662"/>
      <c r="M26" s="545"/>
      <c r="N26" s="772"/>
      <c r="O26" s="533"/>
      <c r="P26" s="628"/>
      <c r="Q26" s="392"/>
      <c r="R26" s="392"/>
      <c r="S26" s="392"/>
      <c r="T26" s="392"/>
    </row>
    <row r="27" spans="1:20">
      <c r="A27" s="628"/>
      <c r="B27" s="531"/>
      <c r="C27" s="767"/>
      <c r="D27" s="774"/>
      <c r="E27" s="545"/>
      <c r="F27" s="684"/>
      <c r="G27" s="532"/>
      <c r="H27" s="775"/>
      <c r="I27" s="771"/>
      <c r="J27" s="684"/>
      <c r="K27" s="771"/>
      <c r="L27" s="662"/>
      <c r="M27" s="545"/>
      <c r="N27" s="772"/>
      <c r="O27" s="533"/>
      <c r="P27" s="628"/>
      <c r="Q27" s="392"/>
      <c r="R27" s="392"/>
      <c r="S27" s="392"/>
      <c r="T27" s="392"/>
    </row>
    <row r="28" spans="1:20">
      <c r="A28" s="628"/>
      <c r="B28" s="531"/>
      <c r="C28" s="767"/>
      <c r="D28" s="774"/>
      <c r="E28" s="545"/>
      <c r="F28" s="684"/>
      <c r="G28" s="532"/>
      <c r="H28" s="684"/>
      <c r="I28" s="532"/>
      <c r="J28" s="684"/>
      <c r="K28" s="532"/>
      <c r="L28" s="662"/>
      <c r="M28" s="545"/>
      <c r="N28" s="772"/>
      <c r="O28" s="533"/>
      <c r="P28" s="628"/>
      <c r="Q28" s="392"/>
      <c r="R28" s="392"/>
      <c r="S28" s="392"/>
      <c r="T28" s="392"/>
    </row>
    <row r="29" spans="1:20">
      <c r="A29" s="628"/>
      <c r="B29" s="531"/>
      <c r="C29" s="776"/>
      <c r="D29" s="662"/>
      <c r="E29" s="532"/>
      <c r="F29" s="684"/>
      <c r="G29" s="532"/>
      <c r="H29" s="684"/>
      <c r="I29" s="532"/>
      <c r="J29" s="684"/>
      <c r="K29" s="532"/>
      <c r="L29" s="662"/>
      <c r="M29" s="545"/>
      <c r="N29" s="772"/>
      <c r="O29" s="533"/>
      <c r="P29" s="628"/>
      <c r="Q29" s="392"/>
      <c r="R29" s="392"/>
      <c r="S29" s="392"/>
      <c r="T29" s="392"/>
    </row>
    <row r="30" spans="1:20">
      <c r="A30" s="628"/>
      <c r="B30" s="531"/>
      <c r="C30" s="569"/>
      <c r="D30" s="684"/>
      <c r="E30" s="532"/>
      <c r="F30" s="684"/>
      <c r="G30" s="532"/>
      <c r="H30" s="684"/>
      <c r="I30" s="532"/>
      <c r="J30" s="684"/>
      <c r="K30" s="532"/>
      <c r="L30" s="684"/>
      <c r="M30" s="532"/>
      <c r="N30" s="550"/>
      <c r="O30" s="533"/>
      <c r="P30" s="628"/>
      <c r="Q30" s="392"/>
      <c r="R30" s="392"/>
      <c r="S30" s="392"/>
      <c r="T30" s="392"/>
    </row>
    <row r="31" spans="1:20">
      <c r="A31" s="628"/>
      <c r="B31" s="531"/>
      <c r="C31" s="569"/>
      <c r="D31" s="684"/>
      <c r="E31" s="532"/>
      <c r="F31" s="684"/>
      <c r="G31" s="532"/>
      <c r="H31" s="684"/>
      <c r="I31" s="532"/>
      <c r="J31" s="684"/>
      <c r="K31" s="532"/>
      <c r="L31" s="684"/>
      <c r="M31" s="532"/>
      <c r="N31" s="550"/>
      <c r="O31" s="533"/>
      <c r="P31" s="628"/>
      <c r="Q31" s="392"/>
      <c r="R31" s="392"/>
      <c r="S31" s="392"/>
      <c r="T31" s="392"/>
    </row>
    <row r="32" spans="1:20" ht="15.75" thickBot="1">
      <c r="A32" s="628"/>
      <c r="B32" s="583"/>
      <c r="C32" s="777"/>
      <c r="D32" s="670"/>
      <c r="E32" s="584"/>
      <c r="F32" s="670"/>
      <c r="G32" s="584"/>
      <c r="H32" s="670"/>
      <c r="I32" s="584"/>
      <c r="J32" s="670"/>
      <c r="K32" s="584"/>
      <c r="L32" s="670"/>
      <c r="M32" s="584"/>
      <c r="N32" s="671"/>
      <c r="O32" s="585"/>
      <c r="P32" s="628"/>
    </row>
    <row r="33" spans="1:16" ht="15.75" thickTop="1">
      <c r="A33" s="628"/>
      <c r="B33" s="628"/>
      <c r="C33" s="628"/>
      <c r="D33" s="628"/>
      <c r="E33" s="628"/>
      <c r="F33" s="628"/>
      <c r="G33" s="628"/>
      <c r="H33" s="628"/>
      <c r="I33" s="628"/>
      <c r="J33" s="628"/>
      <c r="K33" s="628"/>
      <c r="L33" s="628"/>
      <c r="M33" s="628"/>
      <c r="N33" s="628"/>
      <c r="O33" s="628"/>
      <c r="P33" s="628"/>
    </row>
  </sheetData>
  <mergeCells count="3">
    <mergeCell ref="B4:C4"/>
    <mergeCell ref="B3:D3"/>
    <mergeCell ref="Q3:T31"/>
  </mergeCells>
  <pageMargins left="0.75" right="0.75" top="1" bottom="1" header="0.5" footer="0.5"/>
  <pageSetup paperSize="9" scale="75" orientation="landscape" horizontalDpi="4294967292" verticalDpi="4294967292"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3:T25"/>
  <sheetViews>
    <sheetView topLeftCell="A7" zoomScale="150" zoomScaleNormal="150" zoomScalePageLayoutView="150" workbookViewId="0">
      <selection activeCell="U18" sqref="U18"/>
    </sheetView>
  </sheetViews>
  <sheetFormatPr defaultColWidth="11.42578125" defaultRowHeight="15"/>
  <cols>
    <col min="1" max="1" width="20" style="284" customWidth="1"/>
    <col min="2" max="2" width="2.42578125" customWidth="1"/>
    <col min="3" max="3" width="4.7109375" bestFit="1" customWidth="1"/>
    <col min="4" max="4" width="7.85546875" style="284" bestFit="1" customWidth="1"/>
    <col min="5" max="5" width="1.140625" style="284" customWidth="1"/>
    <col min="6" max="6" width="5.140625" style="284" bestFit="1" customWidth="1"/>
    <col min="7" max="7" width="7.85546875" style="284" customWidth="1"/>
    <col min="8" max="8" width="1.42578125" customWidth="1"/>
    <col min="9" max="9" width="4.85546875" customWidth="1"/>
    <col min="10" max="10" width="7.28515625" customWidth="1"/>
    <col min="11" max="11" width="1" style="284" customWidth="1"/>
    <col min="12" max="12" width="4.28515625" bestFit="1" customWidth="1"/>
    <col min="13" max="13" width="7.7109375" customWidth="1"/>
    <col min="14" max="14" width="1.140625" style="284" customWidth="1"/>
    <col min="15" max="15" width="10.28515625" bestFit="1" customWidth="1"/>
    <col min="16" max="16" width="7" customWidth="1"/>
    <col min="17" max="17" width="1" style="284" customWidth="1"/>
    <col min="18" max="18" width="3.140625" customWidth="1"/>
    <col min="19" max="19" width="8.28515625" customWidth="1"/>
    <col min="20" max="20" width="2.28515625" customWidth="1"/>
  </cols>
  <sheetData>
    <row r="3" spans="2:20" ht="15.75" thickBot="1"/>
    <row r="4" spans="2:20" ht="16.5" thickTop="1" thickBot="1">
      <c r="B4" s="607"/>
      <c r="C4" s="608"/>
      <c r="D4" s="608"/>
      <c r="E4" s="608"/>
      <c r="F4" s="608"/>
      <c r="G4" s="608"/>
      <c r="H4" s="608"/>
      <c r="I4" s="608"/>
      <c r="J4" s="608"/>
      <c r="K4" s="608"/>
      <c r="L4" s="608"/>
      <c r="M4" s="608"/>
      <c r="N4" s="608"/>
      <c r="O4" s="608"/>
      <c r="P4" s="608"/>
      <c r="Q4" s="608"/>
      <c r="R4" s="608"/>
      <c r="S4" s="608"/>
      <c r="T4" s="629"/>
    </row>
    <row r="5" spans="2:20" ht="15.75" thickBot="1">
      <c r="B5" s="531"/>
      <c r="C5" s="778" t="s">
        <v>113</v>
      </c>
      <c r="D5" s="779"/>
      <c r="E5" s="780"/>
      <c r="F5" s="690"/>
      <c r="G5" s="690"/>
      <c r="H5" s="690"/>
      <c r="I5" s="690"/>
      <c r="J5" s="690"/>
      <c r="K5" s="690"/>
      <c r="L5" s="690"/>
      <c r="M5" s="690"/>
      <c r="N5" s="690"/>
      <c r="O5" s="690"/>
      <c r="P5" s="690"/>
      <c r="Q5" s="690"/>
      <c r="R5" s="690"/>
      <c r="S5" s="690"/>
      <c r="T5" s="691"/>
    </row>
    <row r="6" spans="2:20" ht="15.75" thickBot="1">
      <c r="B6" s="781"/>
      <c r="C6" s="690"/>
      <c r="D6" s="690"/>
      <c r="E6" s="690"/>
      <c r="F6" s="690"/>
      <c r="G6" s="690"/>
      <c r="H6" s="690"/>
      <c r="I6" s="690"/>
      <c r="J6" s="690"/>
      <c r="K6" s="690"/>
      <c r="L6" s="690"/>
      <c r="M6" s="690"/>
      <c r="N6" s="690"/>
      <c r="O6" s="690"/>
      <c r="P6" s="690"/>
      <c r="Q6" s="690"/>
      <c r="R6" s="690"/>
      <c r="S6" s="690"/>
      <c r="T6" s="691"/>
    </row>
    <row r="7" spans="2:20" ht="15.75" thickBot="1">
      <c r="B7" s="531"/>
      <c r="C7" s="782" t="s">
        <v>454</v>
      </c>
      <c r="D7" s="783"/>
      <c r="E7" s="783"/>
      <c r="F7" s="783"/>
      <c r="G7" s="783"/>
      <c r="H7" s="784"/>
      <c r="I7" s="690"/>
      <c r="J7" s="690"/>
      <c r="K7" s="690"/>
      <c r="L7" s="690"/>
      <c r="M7" s="690"/>
      <c r="N7" s="690"/>
      <c r="O7" s="690"/>
      <c r="P7" s="690"/>
      <c r="Q7" s="690"/>
      <c r="R7" s="690"/>
      <c r="S7" s="690"/>
      <c r="T7" s="691"/>
    </row>
    <row r="8" spans="2:20" ht="15.75" thickBot="1">
      <c r="B8" s="781"/>
      <c r="C8" s="690"/>
      <c r="D8" s="690"/>
      <c r="E8" s="690"/>
      <c r="F8" s="690"/>
      <c r="G8" s="690"/>
      <c r="H8" s="690"/>
      <c r="I8" s="690"/>
      <c r="J8" s="690"/>
      <c r="K8" s="690"/>
      <c r="L8" s="690"/>
      <c r="M8" s="690"/>
      <c r="N8" s="690"/>
      <c r="O8" s="690"/>
      <c r="P8" s="690"/>
      <c r="Q8" s="690"/>
      <c r="R8" s="690"/>
      <c r="S8" s="690"/>
      <c r="T8" s="691"/>
    </row>
    <row r="9" spans="2:20">
      <c r="B9" s="531"/>
      <c r="C9" s="785" t="s">
        <v>461</v>
      </c>
      <c r="D9" s="786"/>
      <c r="E9" s="786"/>
      <c r="F9" s="786"/>
      <c r="G9" s="786"/>
      <c r="H9" s="786"/>
      <c r="I9" s="786"/>
      <c r="J9" s="786"/>
      <c r="K9" s="786"/>
      <c r="L9" s="786"/>
      <c r="M9" s="786"/>
      <c r="N9" s="786"/>
      <c r="O9" s="786"/>
      <c r="P9" s="786"/>
      <c r="Q9" s="786"/>
      <c r="R9" s="786"/>
      <c r="S9" s="787"/>
      <c r="T9" s="691"/>
    </row>
    <row r="10" spans="2:20">
      <c r="B10" s="781"/>
      <c r="C10" s="788"/>
      <c r="D10" s="789"/>
      <c r="E10" s="789"/>
      <c r="F10" s="789"/>
      <c r="G10" s="789"/>
      <c r="H10" s="789"/>
      <c r="I10" s="789"/>
      <c r="J10" s="789"/>
      <c r="K10" s="789"/>
      <c r="L10" s="789"/>
      <c r="M10" s="789"/>
      <c r="N10" s="789"/>
      <c r="O10" s="789"/>
      <c r="P10" s="789"/>
      <c r="Q10" s="789"/>
      <c r="R10" s="789"/>
      <c r="S10" s="790"/>
      <c r="T10" s="691"/>
    </row>
    <row r="11" spans="2:20">
      <c r="B11" s="781"/>
      <c r="C11" s="788"/>
      <c r="D11" s="789"/>
      <c r="E11" s="789"/>
      <c r="F11" s="789"/>
      <c r="G11" s="789"/>
      <c r="H11" s="789"/>
      <c r="I11" s="789"/>
      <c r="J11" s="789"/>
      <c r="K11" s="789"/>
      <c r="L11" s="789"/>
      <c r="M11" s="789"/>
      <c r="N11" s="789"/>
      <c r="O11" s="789"/>
      <c r="P11" s="789"/>
      <c r="Q11" s="789"/>
      <c r="R11" s="789"/>
      <c r="S11" s="790"/>
      <c r="T11" s="691"/>
    </row>
    <row r="12" spans="2:20">
      <c r="B12" s="781"/>
      <c r="C12" s="788"/>
      <c r="D12" s="789"/>
      <c r="E12" s="789"/>
      <c r="F12" s="789"/>
      <c r="G12" s="789"/>
      <c r="H12" s="789"/>
      <c r="I12" s="789"/>
      <c r="J12" s="789"/>
      <c r="K12" s="789"/>
      <c r="L12" s="789"/>
      <c r="M12" s="789"/>
      <c r="N12" s="789"/>
      <c r="O12" s="789"/>
      <c r="P12" s="789"/>
      <c r="Q12" s="789"/>
      <c r="R12" s="789"/>
      <c r="S12" s="790"/>
      <c r="T12" s="691"/>
    </row>
    <row r="13" spans="2:20">
      <c r="B13" s="781"/>
      <c r="C13" s="788"/>
      <c r="D13" s="789"/>
      <c r="E13" s="789"/>
      <c r="F13" s="789"/>
      <c r="G13" s="789"/>
      <c r="H13" s="789"/>
      <c r="I13" s="789"/>
      <c r="J13" s="789"/>
      <c r="K13" s="789"/>
      <c r="L13" s="789"/>
      <c r="M13" s="789"/>
      <c r="N13" s="789"/>
      <c r="O13" s="789"/>
      <c r="P13" s="789"/>
      <c r="Q13" s="789"/>
      <c r="R13" s="789"/>
      <c r="S13" s="790"/>
      <c r="T13" s="691"/>
    </row>
    <row r="14" spans="2:20">
      <c r="B14" s="781"/>
      <c r="C14" s="788"/>
      <c r="D14" s="789"/>
      <c r="E14" s="789"/>
      <c r="F14" s="789"/>
      <c r="G14" s="789"/>
      <c r="H14" s="789"/>
      <c r="I14" s="789"/>
      <c r="J14" s="789"/>
      <c r="K14" s="789"/>
      <c r="L14" s="789"/>
      <c r="M14" s="789"/>
      <c r="N14" s="789"/>
      <c r="O14" s="789"/>
      <c r="P14" s="789"/>
      <c r="Q14" s="789"/>
      <c r="R14" s="789"/>
      <c r="S14" s="790"/>
      <c r="T14" s="691"/>
    </row>
    <row r="15" spans="2:20">
      <c r="B15" s="781"/>
      <c r="C15" s="788"/>
      <c r="D15" s="789"/>
      <c r="E15" s="789"/>
      <c r="F15" s="789"/>
      <c r="G15" s="789"/>
      <c r="H15" s="789"/>
      <c r="I15" s="789"/>
      <c r="J15" s="789"/>
      <c r="K15" s="789"/>
      <c r="L15" s="789"/>
      <c r="M15" s="789"/>
      <c r="N15" s="789"/>
      <c r="O15" s="789"/>
      <c r="P15" s="789"/>
      <c r="Q15" s="789"/>
      <c r="R15" s="789"/>
      <c r="S15" s="790"/>
      <c r="T15" s="691"/>
    </row>
    <row r="16" spans="2:20">
      <c r="B16" s="781"/>
      <c r="C16" s="788"/>
      <c r="D16" s="789"/>
      <c r="E16" s="789"/>
      <c r="F16" s="789"/>
      <c r="G16" s="789"/>
      <c r="H16" s="789"/>
      <c r="I16" s="789"/>
      <c r="J16" s="789"/>
      <c r="K16" s="789"/>
      <c r="L16" s="789"/>
      <c r="M16" s="789"/>
      <c r="N16" s="789"/>
      <c r="O16" s="789"/>
      <c r="P16" s="789"/>
      <c r="Q16" s="789"/>
      <c r="R16" s="789"/>
      <c r="S16" s="790"/>
      <c r="T16" s="691"/>
    </row>
    <row r="17" spans="2:20">
      <c r="B17" s="781"/>
      <c r="C17" s="788"/>
      <c r="D17" s="789"/>
      <c r="E17" s="789"/>
      <c r="F17" s="789"/>
      <c r="G17" s="789"/>
      <c r="H17" s="789"/>
      <c r="I17" s="789"/>
      <c r="J17" s="789"/>
      <c r="K17" s="789"/>
      <c r="L17" s="789"/>
      <c r="M17" s="789"/>
      <c r="N17" s="789"/>
      <c r="O17" s="789"/>
      <c r="P17" s="789"/>
      <c r="Q17" s="789"/>
      <c r="R17" s="789"/>
      <c r="S17" s="790"/>
      <c r="T17" s="691"/>
    </row>
    <row r="18" spans="2:20">
      <c r="B18" s="781"/>
      <c r="C18" s="788"/>
      <c r="D18" s="789"/>
      <c r="E18" s="789"/>
      <c r="F18" s="789"/>
      <c r="G18" s="789"/>
      <c r="H18" s="789"/>
      <c r="I18" s="789"/>
      <c r="J18" s="789"/>
      <c r="K18" s="789"/>
      <c r="L18" s="789"/>
      <c r="M18" s="789"/>
      <c r="N18" s="789"/>
      <c r="O18" s="789"/>
      <c r="P18" s="789"/>
      <c r="Q18" s="789"/>
      <c r="R18" s="789"/>
      <c r="S18" s="790"/>
      <c r="T18" s="691"/>
    </row>
    <row r="19" spans="2:20">
      <c r="B19" s="781"/>
      <c r="C19" s="788"/>
      <c r="D19" s="789"/>
      <c r="E19" s="789"/>
      <c r="F19" s="789"/>
      <c r="G19" s="789"/>
      <c r="H19" s="789"/>
      <c r="I19" s="789"/>
      <c r="J19" s="789"/>
      <c r="K19" s="789"/>
      <c r="L19" s="789"/>
      <c r="M19" s="789"/>
      <c r="N19" s="789"/>
      <c r="O19" s="789"/>
      <c r="P19" s="789"/>
      <c r="Q19" s="789"/>
      <c r="R19" s="789"/>
      <c r="S19" s="790"/>
      <c r="T19" s="691"/>
    </row>
    <row r="20" spans="2:20">
      <c r="B20" s="781"/>
      <c r="C20" s="788"/>
      <c r="D20" s="789"/>
      <c r="E20" s="789"/>
      <c r="F20" s="789"/>
      <c r="G20" s="789"/>
      <c r="H20" s="789"/>
      <c r="I20" s="789"/>
      <c r="J20" s="789"/>
      <c r="K20" s="789"/>
      <c r="L20" s="789"/>
      <c r="M20" s="789"/>
      <c r="N20" s="789"/>
      <c r="O20" s="789"/>
      <c r="P20" s="789"/>
      <c r="Q20" s="789"/>
      <c r="R20" s="789"/>
      <c r="S20" s="790"/>
      <c r="T20" s="691"/>
    </row>
    <row r="21" spans="2:20" ht="15.75" thickBot="1">
      <c r="B21" s="781"/>
      <c r="C21" s="791"/>
      <c r="D21" s="792"/>
      <c r="E21" s="792"/>
      <c r="F21" s="792"/>
      <c r="G21" s="792"/>
      <c r="H21" s="792"/>
      <c r="I21" s="792"/>
      <c r="J21" s="792"/>
      <c r="K21" s="792"/>
      <c r="L21" s="792"/>
      <c r="M21" s="792"/>
      <c r="N21" s="792"/>
      <c r="O21" s="792"/>
      <c r="P21" s="792"/>
      <c r="Q21" s="792"/>
      <c r="R21" s="792"/>
      <c r="S21" s="793"/>
      <c r="T21" s="691"/>
    </row>
    <row r="22" spans="2:20" ht="15.75" thickBot="1">
      <c r="B22" s="781"/>
      <c r="C22" s="690"/>
      <c r="D22" s="690"/>
      <c r="E22" s="690"/>
      <c r="F22" s="690"/>
      <c r="G22" s="690"/>
      <c r="H22" s="690"/>
      <c r="I22" s="690"/>
      <c r="J22" s="690"/>
      <c r="K22" s="690"/>
      <c r="L22" s="690"/>
      <c r="M22" s="690"/>
      <c r="N22" s="690"/>
      <c r="O22" s="690"/>
      <c r="P22" s="690"/>
      <c r="Q22" s="690"/>
      <c r="R22" s="690"/>
      <c r="S22" s="690"/>
      <c r="T22" s="691"/>
    </row>
    <row r="23" spans="2:20" ht="15.75" thickBot="1">
      <c r="B23" s="781"/>
      <c r="C23" s="782" t="s">
        <v>455</v>
      </c>
      <c r="D23" s="784"/>
      <c r="E23" s="794"/>
      <c r="F23" s="782" t="s">
        <v>456</v>
      </c>
      <c r="G23" s="784"/>
      <c r="H23" s="532"/>
      <c r="I23" s="782" t="s">
        <v>457</v>
      </c>
      <c r="J23" s="784"/>
      <c r="K23" s="532"/>
      <c r="L23" s="782" t="s">
        <v>458</v>
      </c>
      <c r="M23" s="784"/>
      <c r="N23" s="532"/>
      <c r="O23" s="782" t="s">
        <v>459</v>
      </c>
      <c r="P23" s="784"/>
      <c r="Q23" s="532"/>
      <c r="R23" s="795" t="s">
        <v>460</v>
      </c>
      <c r="S23" s="796"/>
      <c r="T23" s="533"/>
    </row>
    <row r="24" spans="2:20" ht="15.75" thickBot="1">
      <c r="B24" s="797"/>
      <c r="C24" s="693"/>
      <c r="D24" s="693"/>
      <c r="E24" s="693"/>
      <c r="F24" s="693"/>
      <c r="G24" s="693"/>
      <c r="H24" s="693"/>
      <c r="I24" s="693"/>
      <c r="J24" s="693"/>
      <c r="K24" s="693"/>
      <c r="L24" s="693"/>
      <c r="M24" s="693"/>
      <c r="N24" s="693"/>
      <c r="O24" s="693"/>
      <c r="P24" s="693"/>
      <c r="Q24" s="693"/>
      <c r="R24" s="693"/>
      <c r="S24" s="693"/>
      <c r="T24" s="694"/>
    </row>
    <row r="25" spans="2:20" ht="15.75" thickTop="1"/>
  </sheetData>
  <mergeCells count="18">
    <mergeCell ref="O23:P23"/>
    <mergeCell ref="R23:S23"/>
    <mergeCell ref="B10:B24"/>
    <mergeCell ref="C22:T22"/>
    <mergeCell ref="C24:T24"/>
    <mergeCell ref="T9:T21"/>
    <mergeCell ref="C9:S21"/>
    <mergeCell ref="C23:D23"/>
    <mergeCell ref="F23:G23"/>
    <mergeCell ref="I23:J23"/>
    <mergeCell ref="L23:M23"/>
    <mergeCell ref="B4:T4"/>
    <mergeCell ref="I7:T8"/>
    <mergeCell ref="F5:T6"/>
    <mergeCell ref="B6:E6"/>
    <mergeCell ref="B8:H8"/>
    <mergeCell ref="C5:E5"/>
    <mergeCell ref="C7:H7"/>
  </mergeCells>
  <pageMargins left="0.75" right="0.75" top="1" bottom="1" header="0.5" footer="0.5"/>
  <pageSetup paperSize="9" scale="79" orientation="portrait"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Q38"/>
  <sheetViews>
    <sheetView workbookViewId="0">
      <selection activeCell="D2" sqref="D2:Q37"/>
    </sheetView>
  </sheetViews>
  <sheetFormatPr defaultColWidth="11.42578125" defaultRowHeight="15"/>
  <cols>
    <col min="1" max="1" width="2.42578125" style="289" customWidth="1"/>
    <col min="2" max="2" width="2.28515625" style="289" customWidth="1"/>
    <col min="3" max="3" width="14.85546875" customWidth="1"/>
    <col min="4" max="4" width="5.28515625" customWidth="1"/>
    <col min="5" max="5" width="1.140625" style="289" customWidth="1"/>
    <col min="8" max="8" width="4.28515625" bestFit="1" customWidth="1"/>
    <col min="10" max="10" width="4.42578125" bestFit="1" customWidth="1"/>
    <col min="14" max="14" width="14.28515625" bestFit="1" customWidth="1"/>
    <col min="16" max="16" width="1.140625" customWidth="1"/>
    <col min="17" max="17" width="2.7109375" customWidth="1"/>
  </cols>
  <sheetData>
    <row r="1" spans="1:17" s="289" customFormat="1" ht="15.75" thickBot="1"/>
    <row r="2" spans="1:17" s="289" customFormat="1" ht="15.75" thickTop="1">
      <c r="B2" s="290"/>
      <c r="C2" s="291"/>
      <c r="D2" s="524"/>
      <c r="E2" s="524"/>
      <c r="F2" s="524"/>
      <c r="G2" s="524"/>
      <c r="H2" s="524"/>
      <c r="I2" s="524"/>
      <c r="J2" s="524"/>
      <c r="K2" s="524"/>
      <c r="L2" s="524"/>
      <c r="M2" s="524"/>
      <c r="N2" s="524"/>
      <c r="O2" s="524"/>
      <c r="P2" s="524"/>
      <c r="Q2" s="620"/>
    </row>
    <row r="3" spans="1:17" ht="19.5" thickBot="1">
      <c r="B3" s="290"/>
      <c r="C3" s="293"/>
      <c r="D3" s="696" t="s">
        <v>464</v>
      </c>
      <c r="E3" s="696"/>
      <c r="F3" s="696"/>
      <c r="G3" s="696"/>
      <c r="H3" s="532"/>
      <c r="I3" s="532"/>
      <c r="J3" s="532"/>
      <c r="K3" s="532"/>
      <c r="L3" s="532"/>
      <c r="M3" s="532"/>
      <c r="N3" s="532"/>
      <c r="O3" s="532"/>
      <c r="P3" s="532"/>
      <c r="Q3" s="533"/>
    </row>
    <row r="4" spans="1:17" ht="16.5" thickTop="1" thickBot="1">
      <c r="B4" s="290"/>
      <c r="C4" s="291"/>
      <c r="D4" s="532"/>
      <c r="E4" s="532"/>
      <c r="F4" s="532"/>
      <c r="G4" s="532"/>
      <c r="H4" s="532"/>
      <c r="I4" s="532"/>
      <c r="J4" s="532"/>
      <c r="K4" s="532"/>
      <c r="L4" s="532"/>
      <c r="M4" s="532"/>
      <c r="N4" s="532"/>
      <c r="O4" s="798" t="s">
        <v>462</v>
      </c>
      <c r="P4" s="532"/>
      <c r="Q4" s="533"/>
    </row>
    <row r="5" spans="1:17" s="288" customFormat="1" ht="16.5" thickTop="1" thickBot="1">
      <c r="A5" s="289"/>
      <c r="B5" s="290"/>
      <c r="C5" s="291"/>
      <c r="D5" s="799" t="s">
        <v>409</v>
      </c>
      <c r="E5" s="800"/>
      <c r="F5" s="801" t="s">
        <v>232</v>
      </c>
      <c r="G5" s="802"/>
      <c r="H5" s="532"/>
      <c r="I5" s="532"/>
      <c r="J5" s="532"/>
      <c r="K5" s="532"/>
      <c r="L5" s="532"/>
      <c r="M5" s="532"/>
      <c r="N5" s="532"/>
      <c r="O5" s="532"/>
      <c r="P5" s="532"/>
      <c r="Q5" s="533"/>
    </row>
    <row r="6" spans="1:17" s="292" customFormat="1" ht="15.75" thickTop="1">
      <c r="B6" s="290"/>
      <c r="C6" s="291"/>
      <c r="D6" s="545"/>
      <c r="E6" s="545"/>
      <c r="F6" s="532"/>
      <c r="G6" s="532"/>
      <c r="H6" s="532"/>
      <c r="I6" s="532"/>
      <c r="J6" s="532"/>
      <c r="K6" s="532"/>
      <c r="L6" s="532"/>
      <c r="M6" s="532"/>
      <c r="N6" s="532"/>
      <c r="O6" s="532"/>
      <c r="P6" s="532"/>
      <c r="Q6" s="533"/>
    </row>
    <row r="7" spans="1:17" s="289" customFormat="1">
      <c r="B7" s="290"/>
      <c r="C7" s="291"/>
      <c r="D7" s="545"/>
      <c r="E7" s="545"/>
      <c r="F7" s="803" t="s">
        <v>65</v>
      </c>
      <c r="G7" s="541" t="s">
        <v>66</v>
      </c>
      <c r="H7" s="541" t="s">
        <v>45</v>
      </c>
      <c r="I7" s="541" t="s">
        <v>282</v>
      </c>
      <c r="J7" s="541" t="s">
        <v>58</v>
      </c>
      <c r="K7" s="541" t="s">
        <v>282</v>
      </c>
      <c r="L7" s="541" t="s">
        <v>59</v>
      </c>
      <c r="M7" s="541" t="s">
        <v>83</v>
      </c>
      <c r="N7" s="541" t="s">
        <v>78</v>
      </c>
      <c r="O7" s="804" t="s">
        <v>291</v>
      </c>
      <c r="P7" s="532"/>
      <c r="Q7" s="533"/>
    </row>
    <row r="8" spans="1:17" s="289" customFormat="1">
      <c r="B8" s="290"/>
      <c r="C8" s="291"/>
      <c r="D8" s="545"/>
      <c r="E8" s="545"/>
      <c r="F8" s="805">
        <v>43248</v>
      </c>
      <c r="G8" s="806">
        <v>43244</v>
      </c>
      <c r="H8" s="545" t="s">
        <v>286</v>
      </c>
      <c r="I8" s="714">
        <v>125000</v>
      </c>
      <c r="J8" s="545" t="s">
        <v>56</v>
      </c>
      <c r="K8" s="807">
        <f>-(I8*L8)</f>
        <v>-148125</v>
      </c>
      <c r="L8" s="545">
        <v>1.1850000000000001</v>
      </c>
      <c r="M8" s="545" t="s">
        <v>232</v>
      </c>
      <c r="N8" s="545" t="s">
        <v>313</v>
      </c>
      <c r="O8" s="776" t="s">
        <v>292</v>
      </c>
      <c r="P8" s="532"/>
      <c r="Q8" s="533"/>
    </row>
    <row r="9" spans="1:17" s="265" customFormat="1">
      <c r="B9" s="59"/>
      <c r="C9" s="285"/>
      <c r="D9" s="565"/>
      <c r="E9" s="565"/>
      <c r="F9" s="805">
        <v>43249</v>
      </c>
      <c r="G9" s="806">
        <v>43244</v>
      </c>
      <c r="H9" s="545" t="s">
        <v>56</v>
      </c>
      <c r="I9" s="714">
        <v>20000</v>
      </c>
      <c r="J9" s="714" t="s">
        <v>57</v>
      </c>
      <c r="K9" s="807">
        <f t="shared" ref="K9:K10" si="0">-(I9/L9)</f>
        <v>-14925.373134328358</v>
      </c>
      <c r="L9" s="808">
        <v>1.34</v>
      </c>
      <c r="M9" s="545" t="s">
        <v>232</v>
      </c>
      <c r="N9" s="545" t="s">
        <v>290</v>
      </c>
      <c r="O9" s="776" t="s">
        <v>292</v>
      </c>
      <c r="P9" s="565"/>
      <c r="Q9" s="766"/>
    </row>
    <row r="10" spans="1:17">
      <c r="B10" s="290"/>
      <c r="C10" s="291"/>
      <c r="D10" s="532"/>
      <c r="E10" s="532"/>
      <c r="F10" s="805">
        <v>43249</v>
      </c>
      <c r="G10" s="806">
        <v>43244</v>
      </c>
      <c r="H10" s="545" t="s">
        <v>56</v>
      </c>
      <c r="I10" s="714">
        <v>50000</v>
      </c>
      <c r="J10" s="714" t="s">
        <v>57</v>
      </c>
      <c r="K10" s="807">
        <f t="shared" si="0"/>
        <v>-37313.432835820895</v>
      </c>
      <c r="L10" s="808">
        <v>1.34</v>
      </c>
      <c r="M10" s="545" t="s">
        <v>232</v>
      </c>
      <c r="N10" s="545" t="s">
        <v>463</v>
      </c>
      <c r="O10" s="776" t="s">
        <v>292</v>
      </c>
      <c r="P10" s="532"/>
      <c r="Q10" s="533"/>
    </row>
    <row r="11" spans="1:17">
      <c r="B11" s="290"/>
      <c r="C11" s="291"/>
      <c r="D11" s="532"/>
      <c r="E11" s="532"/>
      <c r="F11" s="631"/>
      <c r="G11" s="545"/>
      <c r="H11" s="545"/>
      <c r="I11" s="545"/>
      <c r="J11" s="545"/>
      <c r="K11" s="545"/>
      <c r="L11" s="545"/>
      <c r="M11" s="545"/>
      <c r="N11" s="545"/>
      <c r="O11" s="776"/>
      <c r="P11" s="532"/>
      <c r="Q11" s="533"/>
    </row>
    <row r="12" spans="1:17">
      <c r="B12" s="290"/>
      <c r="C12" s="291"/>
      <c r="D12" s="532"/>
      <c r="E12" s="532"/>
      <c r="F12" s="631"/>
      <c r="G12" s="545"/>
      <c r="H12" s="545"/>
      <c r="I12" s="545"/>
      <c r="J12" s="545"/>
      <c r="K12" s="545"/>
      <c r="L12" s="545"/>
      <c r="M12" s="545"/>
      <c r="N12" s="545"/>
      <c r="O12" s="776"/>
      <c r="P12" s="532"/>
      <c r="Q12" s="533"/>
    </row>
    <row r="13" spans="1:17">
      <c r="B13" s="290"/>
      <c r="C13" s="291"/>
      <c r="D13" s="532"/>
      <c r="E13" s="532"/>
      <c r="F13" s="631"/>
      <c r="G13" s="545"/>
      <c r="H13" s="545"/>
      <c r="I13" s="545"/>
      <c r="J13" s="545"/>
      <c r="K13" s="545"/>
      <c r="L13" s="545"/>
      <c r="M13" s="545"/>
      <c r="N13" s="545"/>
      <c r="O13" s="776"/>
      <c r="P13" s="532"/>
      <c r="Q13" s="533"/>
    </row>
    <row r="14" spans="1:17">
      <c r="B14" s="290"/>
      <c r="C14" s="291"/>
      <c r="D14" s="532"/>
      <c r="E14" s="532"/>
      <c r="F14" s="631"/>
      <c r="G14" s="545"/>
      <c r="H14" s="545"/>
      <c r="I14" s="545"/>
      <c r="J14" s="545"/>
      <c r="K14" s="545"/>
      <c r="L14" s="545"/>
      <c r="M14" s="545"/>
      <c r="N14" s="545"/>
      <c r="O14" s="776"/>
      <c r="P14" s="532"/>
      <c r="Q14" s="533"/>
    </row>
    <row r="15" spans="1:17">
      <c r="B15" s="290"/>
      <c r="C15" s="291"/>
      <c r="D15" s="532"/>
      <c r="E15" s="532"/>
      <c r="F15" s="631"/>
      <c r="G15" s="545"/>
      <c r="H15" s="545"/>
      <c r="I15" s="545"/>
      <c r="J15" s="545"/>
      <c r="K15" s="545"/>
      <c r="L15" s="545"/>
      <c r="M15" s="545"/>
      <c r="N15" s="545"/>
      <c r="O15" s="776"/>
      <c r="P15" s="532"/>
      <c r="Q15" s="533"/>
    </row>
    <row r="16" spans="1:17">
      <c r="B16" s="290"/>
      <c r="C16" s="291"/>
      <c r="D16" s="532"/>
      <c r="E16" s="532"/>
      <c r="F16" s="631"/>
      <c r="G16" s="545"/>
      <c r="H16" s="545"/>
      <c r="I16" s="545"/>
      <c r="J16" s="545"/>
      <c r="K16" s="545"/>
      <c r="L16" s="545"/>
      <c r="M16" s="545"/>
      <c r="N16" s="545"/>
      <c r="O16" s="776"/>
      <c r="P16" s="532"/>
      <c r="Q16" s="533"/>
    </row>
    <row r="17" spans="2:17">
      <c r="B17" s="290"/>
      <c r="C17" s="291"/>
      <c r="D17" s="532"/>
      <c r="E17" s="532"/>
      <c r="F17" s="631"/>
      <c r="G17" s="545"/>
      <c r="H17" s="545"/>
      <c r="I17" s="545"/>
      <c r="J17" s="545"/>
      <c r="K17" s="545"/>
      <c r="L17" s="545"/>
      <c r="M17" s="545"/>
      <c r="N17" s="545"/>
      <c r="O17" s="776"/>
      <c r="P17" s="532"/>
      <c r="Q17" s="533"/>
    </row>
    <row r="18" spans="2:17">
      <c r="B18" s="290"/>
      <c r="C18" s="291"/>
      <c r="D18" s="532"/>
      <c r="E18" s="532"/>
      <c r="F18" s="631"/>
      <c r="G18" s="545"/>
      <c r="H18" s="545"/>
      <c r="I18" s="545"/>
      <c r="J18" s="545"/>
      <c r="K18" s="545"/>
      <c r="L18" s="545"/>
      <c r="M18" s="545"/>
      <c r="N18" s="545"/>
      <c r="O18" s="776"/>
      <c r="P18" s="532"/>
      <c r="Q18" s="533"/>
    </row>
    <row r="19" spans="2:17">
      <c r="B19" s="290"/>
      <c r="C19" s="291"/>
      <c r="D19" s="532"/>
      <c r="E19" s="532"/>
      <c r="F19" s="631"/>
      <c r="G19" s="545"/>
      <c r="H19" s="545"/>
      <c r="I19" s="545"/>
      <c r="J19" s="545"/>
      <c r="K19" s="545"/>
      <c r="L19" s="545"/>
      <c r="M19" s="545"/>
      <c r="N19" s="545"/>
      <c r="O19" s="776"/>
      <c r="P19" s="532"/>
      <c r="Q19" s="533"/>
    </row>
    <row r="20" spans="2:17">
      <c r="B20" s="290"/>
      <c r="C20" s="291"/>
      <c r="D20" s="532"/>
      <c r="E20" s="532"/>
      <c r="F20" s="631"/>
      <c r="G20" s="545"/>
      <c r="H20" s="545"/>
      <c r="I20" s="545"/>
      <c r="J20" s="545"/>
      <c r="K20" s="545"/>
      <c r="L20" s="545"/>
      <c r="M20" s="545"/>
      <c r="N20" s="545"/>
      <c r="O20" s="776"/>
      <c r="P20" s="532"/>
      <c r="Q20" s="533"/>
    </row>
    <row r="21" spans="2:17">
      <c r="B21" s="290"/>
      <c r="C21" s="291"/>
      <c r="D21" s="532"/>
      <c r="E21" s="532"/>
      <c r="F21" s="631"/>
      <c r="G21" s="545"/>
      <c r="H21" s="545"/>
      <c r="I21" s="545"/>
      <c r="J21" s="545"/>
      <c r="K21" s="545"/>
      <c r="L21" s="545"/>
      <c r="M21" s="545"/>
      <c r="N21" s="545"/>
      <c r="O21" s="776"/>
      <c r="P21" s="532"/>
      <c r="Q21" s="533"/>
    </row>
    <row r="22" spans="2:17">
      <c r="B22" s="290"/>
      <c r="C22" s="291"/>
      <c r="D22" s="532"/>
      <c r="E22" s="532"/>
      <c r="F22" s="631"/>
      <c r="G22" s="545"/>
      <c r="H22" s="545"/>
      <c r="I22" s="545"/>
      <c r="J22" s="545"/>
      <c r="K22" s="545"/>
      <c r="L22" s="545"/>
      <c r="M22" s="545"/>
      <c r="N22" s="545"/>
      <c r="O22" s="776"/>
      <c r="P22" s="532"/>
      <c r="Q22" s="533"/>
    </row>
    <row r="23" spans="2:17">
      <c r="B23" s="290"/>
      <c r="C23" s="291"/>
      <c r="D23" s="532"/>
      <c r="E23" s="532"/>
      <c r="F23" s="631"/>
      <c r="G23" s="545"/>
      <c r="H23" s="545"/>
      <c r="I23" s="545"/>
      <c r="J23" s="545"/>
      <c r="K23" s="545"/>
      <c r="L23" s="545"/>
      <c r="M23" s="545"/>
      <c r="N23" s="545"/>
      <c r="O23" s="776"/>
      <c r="P23" s="532"/>
      <c r="Q23" s="533"/>
    </row>
    <row r="24" spans="2:17">
      <c r="B24" s="290"/>
      <c r="C24" s="291"/>
      <c r="D24" s="532"/>
      <c r="E24" s="532"/>
      <c r="F24" s="631"/>
      <c r="G24" s="545"/>
      <c r="H24" s="545"/>
      <c r="I24" s="545"/>
      <c r="J24" s="545"/>
      <c r="K24" s="545"/>
      <c r="L24" s="545"/>
      <c r="M24" s="545"/>
      <c r="N24" s="545"/>
      <c r="O24" s="776"/>
      <c r="P24" s="532"/>
      <c r="Q24" s="533"/>
    </row>
    <row r="25" spans="2:17">
      <c r="B25" s="290"/>
      <c r="C25" s="291"/>
      <c r="D25" s="532"/>
      <c r="E25" s="532"/>
      <c r="F25" s="631"/>
      <c r="G25" s="545"/>
      <c r="H25" s="545"/>
      <c r="I25" s="545"/>
      <c r="J25" s="545"/>
      <c r="K25" s="545"/>
      <c r="L25" s="545"/>
      <c r="M25" s="545"/>
      <c r="N25" s="545"/>
      <c r="O25" s="776"/>
      <c r="P25" s="532"/>
      <c r="Q25" s="533"/>
    </row>
    <row r="26" spans="2:17">
      <c r="B26" s="290"/>
      <c r="C26" s="291"/>
      <c r="D26" s="532"/>
      <c r="E26" s="532"/>
      <c r="F26" s="631"/>
      <c r="G26" s="545"/>
      <c r="H26" s="545"/>
      <c r="I26" s="545"/>
      <c r="J26" s="545"/>
      <c r="K26" s="545"/>
      <c r="L26" s="545"/>
      <c r="M26" s="545"/>
      <c r="N26" s="545"/>
      <c r="O26" s="776"/>
      <c r="P26" s="532"/>
      <c r="Q26" s="533"/>
    </row>
    <row r="27" spans="2:17">
      <c r="B27" s="290"/>
      <c r="C27" s="291"/>
      <c r="D27" s="532"/>
      <c r="E27" s="532"/>
      <c r="F27" s="631"/>
      <c r="G27" s="545"/>
      <c r="H27" s="545"/>
      <c r="I27" s="545"/>
      <c r="J27" s="545"/>
      <c r="K27" s="545"/>
      <c r="L27" s="545"/>
      <c r="M27" s="545"/>
      <c r="N27" s="545"/>
      <c r="O27" s="776"/>
      <c r="P27" s="532"/>
      <c r="Q27" s="533"/>
    </row>
    <row r="28" spans="2:17">
      <c r="B28" s="290"/>
      <c r="C28" s="291"/>
      <c r="D28" s="532"/>
      <c r="E28" s="532"/>
      <c r="F28" s="631"/>
      <c r="G28" s="545"/>
      <c r="H28" s="545"/>
      <c r="I28" s="545"/>
      <c r="J28" s="545"/>
      <c r="K28" s="545"/>
      <c r="L28" s="545"/>
      <c r="M28" s="545"/>
      <c r="N28" s="545"/>
      <c r="O28" s="776"/>
      <c r="P28" s="532"/>
      <c r="Q28" s="533"/>
    </row>
    <row r="29" spans="2:17">
      <c r="B29" s="290"/>
      <c r="C29" s="291"/>
      <c r="D29" s="532"/>
      <c r="E29" s="532"/>
      <c r="F29" s="631"/>
      <c r="G29" s="545"/>
      <c r="H29" s="545"/>
      <c r="I29" s="545"/>
      <c r="J29" s="545"/>
      <c r="K29" s="545"/>
      <c r="L29" s="545"/>
      <c r="M29" s="545"/>
      <c r="N29" s="545"/>
      <c r="O29" s="776"/>
      <c r="P29" s="532"/>
      <c r="Q29" s="533"/>
    </row>
    <row r="30" spans="2:17">
      <c r="B30" s="290"/>
      <c r="C30" s="291"/>
      <c r="D30" s="532"/>
      <c r="E30" s="532"/>
      <c r="F30" s="809"/>
      <c r="G30" s="556"/>
      <c r="H30" s="556"/>
      <c r="I30" s="556"/>
      <c r="J30" s="556"/>
      <c r="K30" s="556"/>
      <c r="L30" s="556"/>
      <c r="M30" s="556"/>
      <c r="N30" s="556"/>
      <c r="O30" s="810"/>
      <c r="P30" s="532"/>
      <c r="Q30" s="533"/>
    </row>
    <row r="31" spans="2:17">
      <c r="B31" s="290"/>
      <c r="C31" s="291"/>
      <c r="D31" s="532"/>
      <c r="E31" s="532"/>
      <c r="F31" s="532"/>
      <c r="G31" s="532"/>
      <c r="H31" s="532"/>
      <c r="I31" s="532"/>
      <c r="J31" s="532"/>
      <c r="K31" s="532"/>
      <c r="L31" s="532"/>
      <c r="M31" s="532"/>
      <c r="N31" s="532"/>
      <c r="O31" s="545"/>
      <c r="P31" s="532"/>
      <c r="Q31" s="533"/>
    </row>
    <row r="32" spans="2:17">
      <c r="B32" s="290"/>
      <c r="C32" s="291"/>
      <c r="D32" s="532"/>
      <c r="E32" s="532"/>
      <c r="F32" s="532"/>
      <c r="G32" s="532"/>
      <c r="H32" s="532"/>
      <c r="I32" s="532"/>
      <c r="J32" s="532"/>
      <c r="K32" s="532"/>
      <c r="L32" s="532"/>
      <c r="M32" s="532"/>
      <c r="N32" s="532"/>
      <c r="O32" s="545"/>
      <c r="P32" s="532"/>
      <c r="Q32" s="533"/>
    </row>
    <row r="33" spans="2:17">
      <c r="B33" s="290"/>
      <c r="C33" s="291"/>
      <c r="D33" s="532"/>
      <c r="E33" s="532"/>
      <c r="F33" s="532"/>
      <c r="G33" s="532"/>
      <c r="H33" s="532"/>
      <c r="I33" s="532"/>
      <c r="J33" s="532"/>
      <c r="K33" s="532"/>
      <c r="L33" s="532"/>
      <c r="M33" s="532"/>
      <c r="N33" s="532"/>
      <c r="O33" s="545"/>
      <c r="P33" s="532"/>
      <c r="Q33" s="533"/>
    </row>
    <row r="34" spans="2:17">
      <c r="B34" s="290"/>
      <c r="C34" s="291"/>
      <c r="D34" s="532"/>
      <c r="E34" s="532"/>
      <c r="F34" s="532"/>
      <c r="G34" s="532"/>
      <c r="H34" s="532"/>
      <c r="I34" s="532"/>
      <c r="J34" s="532"/>
      <c r="K34" s="532"/>
      <c r="L34" s="532"/>
      <c r="M34" s="532"/>
      <c r="N34" s="532"/>
      <c r="O34" s="545"/>
      <c r="P34" s="532"/>
      <c r="Q34" s="533"/>
    </row>
    <row r="35" spans="2:17">
      <c r="B35" s="290"/>
      <c r="C35" s="291"/>
      <c r="D35" s="532"/>
      <c r="E35" s="532"/>
      <c r="F35" s="532"/>
      <c r="G35" s="532"/>
      <c r="H35" s="532"/>
      <c r="I35" s="532"/>
      <c r="J35" s="532"/>
      <c r="K35" s="532"/>
      <c r="L35" s="532"/>
      <c r="M35" s="532"/>
      <c r="N35" s="532"/>
      <c r="O35" s="545"/>
      <c r="P35" s="532"/>
      <c r="Q35" s="533"/>
    </row>
    <row r="36" spans="2:17">
      <c r="B36" s="290"/>
      <c r="C36" s="291"/>
      <c r="D36" s="532"/>
      <c r="E36" s="532"/>
      <c r="F36" s="532"/>
      <c r="G36" s="532"/>
      <c r="H36" s="532"/>
      <c r="I36" s="532"/>
      <c r="J36" s="532"/>
      <c r="K36" s="532"/>
      <c r="L36" s="532"/>
      <c r="M36" s="532"/>
      <c r="N36" s="532"/>
      <c r="O36" s="532"/>
      <c r="P36" s="532"/>
      <c r="Q36" s="533"/>
    </row>
    <row r="37" spans="2:17" ht="15.75" thickBot="1">
      <c r="B37" s="290"/>
      <c r="C37" s="291"/>
      <c r="D37" s="584"/>
      <c r="E37" s="584"/>
      <c r="F37" s="584"/>
      <c r="G37" s="584"/>
      <c r="H37" s="584"/>
      <c r="I37" s="584"/>
      <c r="J37" s="584"/>
      <c r="K37" s="584"/>
      <c r="L37" s="584"/>
      <c r="M37" s="584"/>
      <c r="N37" s="584"/>
      <c r="O37" s="584"/>
      <c r="P37" s="584"/>
      <c r="Q37" s="585"/>
    </row>
    <row r="38" spans="2:17" ht="15.75" thickTop="1"/>
  </sheetData>
  <mergeCells count="3">
    <mergeCell ref="D3:G3"/>
    <mergeCell ref="F5:G5"/>
    <mergeCell ref="D5:E5"/>
  </mergeCells>
  <pageMargins left="0.75" right="0.75" top="1" bottom="1" header="0.5" footer="0.5"/>
  <pageSetup paperSize="9" scale="65" orientation="portrait" horizontalDpi="4294967292" verticalDpi="4294967292"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3:N73"/>
  <sheetViews>
    <sheetView topLeftCell="A4" workbookViewId="0">
      <selection activeCell="V32" sqref="V32"/>
    </sheetView>
  </sheetViews>
  <sheetFormatPr defaultColWidth="11.42578125" defaultRowHeight="15"/>
  <cols>
    <col min="2" max="2" width="3.7109375" customWidth="1"/>
    <col min="11" max="11" width="13" customWidth="1"/>
    <col min="12" max="12" width="0.28515625" customWidth="1"/>
    <col min="13" max="13" width="3.140625" customWidth="1"/>
    <col min="14" max="14" width="12" customWidth="1"/>
  </cols>
  <sheetData>
    <row r="3" spans="2:14">
      <c r="B3" s="628"/>
      <c r="C3" s="628"/>
      <c r="D3" s="628"/>
      <c r="E3" s="628"/>
      <c r="F3" s="628"/>
      <c r="G3" s="628"/>
      <c r="H3" s="628"/>
      <c r="I3" s="628"/>
      <c r="J3" s="628"/>
      <c r="K3" s="628"/>
      <c r="L3" s="628"/>
      <c r="M3" s="628"/>
    </row>
    <row r="4" spans="2:14" ht="21">
      <c r="B4" s="628"/>
      <c r="C4" s="674" t="s">
        <v>465</v>
      </c>
      <c r="D4" s="674"/>
      <c r="E4" s="628"/>
      <c r="F4" s="628"/>
      <c r="G4" s="628"/>
      <c r="H4" s="628"/>
      <c r="I4" s="628"/>
      <c r="J4" s="628"/>
      <c r="K4" s="628"/>
      <c r="L4" s="628"/>
      <c r="M4" s="628"/>
    </row>
    <row r="5" spans="2:14">
      <c r="B5" s="628"/>
      <c r="C5" s="628"/>
      <c r="D5" s="628"/>
      <c r="E5" s="628"/>
      <c r="F5" s="628"/>
      <c r="G5" s="628"/>
      <c r="H5" s="628"/>
      <c r="I5" s="628"/>
      <c r="J5" s="628"/>
      <c r="K5" s="628"/>
      <c r="L5" s="628"/>
      <c r="M5" s="628"/>
    </row>
    <row r="6" spans="2:14">
      <c r="B6" s="628"/>
      <c r="C6" s="628"/>
      <c r="D6" s="628"/>
      <c r="E6" s="628"/>
      <c r="F6" s="628"/>
      <c r="G6" s="628"/>
      <c r="H6" s="628"/>
      <c r="I6" s="628"/>
      <c r="J6" s="628"/>
      <c r="K6" s="628"/>
      <c r="L6" s="628"/>
      <c r="M6" s="628"/>
    </row>
    <row r="7" spans="2:14" ht="36.950000000000003" customHeight="1">
      <c r="B7" s="628"/>
      <c r="C7" s="811" t="s">
        <v>472</v>
      </c>
      <c r="D7" s="812"/>
      <c r="E7" s="812"/>
      <c r="F7" s="812"/>
      <c r="G7" s="812"/>
      <c r="H7" s="812"/>
      <c r="I7" s="812"/>
      <c r="J7" s="812"/>
      <c r="K7" s="812"/>
      <c r="L7" s="812"/>
      <c r="M7" s="827"/>
      <c r="N7" s="294"/>
    </row>
    <row r="8" spans="2:14">
      <c r="B8" s="628"/>
      <c r="C8" s="628"/>
      <c r="D8" s="628"/>
      <c r="E8" s="628"/>
      <c r="F8" s="628"/>
      <c r="G8" s="628"/>
      <c r="H8" s="628"/>
      <c r="I8" s="628"/>
      <c r="J8" s="628"/>
      <c r="K8" s="628"/>
      <c r="L8" s="628"/>
      <c r="M8" s="628"/>
    </row>
    <row r="9" spans="2:14" ht="14.1" customHeight="1">
      <c r="B9" s="628"/>
      <c r="C9" s="813" t="s">
        <v>481</v>
      </c>
      <c r="D9" s="814"/>
      <c r="E9" s="814"/>
      <c r="F9" s="814"/>
      <c r="G9" s="814"/>
      <c r="H9" s="814"/>
      <c r="I9" s="814"/>
      <c r="J9" s="814"/>
      <c r="K9" s="814"/>
      <c r="L9" s="814"/>
      <c r="M9" s="828"/>
    </row>
    <row r="10" spans="2:14" ht="15.95" customHeight="1">
      <c r="B10" s="628"/>
      <c r="C10" s="815"/>
      <c r="D10" s="816"/>
      <c r="E10" s="816"/>
      <c r="F10" s="816"/>
      <c r="G10" s="816"/>
      <c r="H10" s="816"/>
      <c r="I10" s="816"/>
      <c r="J10" s="816"/>
      <c r="K10" s="816"/>
      <c r="L10" s="816"/>
      <c r="M10" s="828"/>
    </row>
    <row r="11" spans="2:14" ht="21.95" customHeight="1">
      <c r="B11" s="628"/>
      <c r="C11" s="817" t="s">
        <v>466</v>
      </c>
      <c r="D11" s="817"/>
      <c r="E11" s="818" t="s">
        <v>501</v>
      </c>
      <c r="F11" s="818"/>
      <c r="G11" s="628"/>
      <c r="H11" s="628"/>
      <c r="I11" s="628"/>
      <c r="J11" s="628"/>
      <c r="K11" s="628"/>
      <c r="L11" s="628"/>
      <c r="M11" s="628"/>
    </row>
    <row r="12" spans="2:14">
      <c r="B12" s="628"/>
      <c r="C12" s="628"/>
      <c r="D12" s="628"/>
      <c r="E12" s="628"/>
      <c r="F12" s="628"/>
      <c r="G12" s="628"/>
      <c r="H12" s="628"/>
      <c r="I12" s="628"/>
      <c r="J12" s="628"/>
      <c r="K12" s="628"/>
      <c r="L12" s="628"/>
      <c r="M12" s="628"/>
    </row>
    <row r="13" spans="2:14">
      <c r="B13" s="628"/>
      <c r="C13" s="628" t="s">
        <v>44</v>
      </c>
      <c r="D13" s="628"/>
      <c r="E13" s="817" t="s">
        <v>482</v>
      </c>
      <c r="F13" s="817"/>
      <c r="G13" s="628"/>
      <c r="H13" s="628"/>
      <c r="I13" s="628"/>
      <c r="J13" s="628"/>
      <c r="K13" s="628"/>
      <c r="L13" s="628"/>
      <c r="M13" s="628"/>
    </row>
    <row r="14" spans="2:14">
      <c r="B14" s="628"/>
      <c r="C14" s="628"/>
      <c r="D14" s="628"/>
      <c r="E14" s="628"/>
      <c r="F14" s="628"/>
      <c r="G14" s="628"/>
      <c r="H14" s="628"/>
      <c r="I14" s="628"/>
      <c r="J14" s="628"/>
      <c r="K14" s="628"/>
      <c r="L14" s="628"/>
      <c r="M14" s="628"/>
    </row>
    <row r="15" spans="2:14">
      <c r="B15" s="628"/>
      <c r="C15" s="628" t="s">
        <v>467</v>
      </c>
      <c r="D15" s="628"/>
      <c r="E15" s="817" t="s">
        <v>483</v>
      </c>
      <c r="F15" s="817"/>
      <c r="G15" s="628"/>
      <c r="H15" s="628"/>
      <c r="I15" s="628"/>
      <c r="J15" s="628"/>
      <c r="K15" s="628"/>
      <c r="L15" s="628"/>
      <c r="M15" s="628"/>
    </row>
    <row r="16" spans="2:14">
      <c r="B16" s="628"/>
      <c r="C16" s="628"/>
      <c r="D16" s="628"/>
      <c r="E16" s="628"/>
      <c r="F16" s="628"/>
      <c r="G16" s="628"/>
      <c r="H16" s="628"/>
      <c r="I16" s="628"/>
      <c r="J16" s="628"/>
      <c r="K16" s="628"/>
      <c r="L16" s="628"/>
      <c r="M16" s="628"/>
    </row>
    <row r="17" spans="2:13">
      <c r="B17" s="628"/>
      <c r="C17" s="817" t="s">
        <v>468</v>
      </c>
      <c r="D17" s="817"/>
      <c r="E17" s="817" t="s">
        <v>61</v>
      </c>
      <c r="F17" s="817"/>
      <c r="G17" s="628"/>
      <c r="H17" s="628"/>
      <c r="I17" s="628"/>
      <c r="J17" s="628"/>
      <c r="K17" s="628"/>
      <c r="L17" s="628"/>
      <c r="M17" s="628"/>
    </row>
    <row r="18" spans="2:13">
      <c r="B18" s="628"/>
      <c r="C18" s="628"/>
      <c r="D18" s="628"/>
      <c r="E18" s="628"/>
      <c r="F18" s="628"/>
      <c r="G18" s="628"/>
      <c r="H18" s="628"/>
      <c r="I18" s="628"/>
      <c r="J18" s="628"/>
      <c r="K18" s="628"/>
      <c r="L18" s="628"/>
      <c r="M18" s="628"/>
    </row>
    <row r="19" spans="2:13">
      <c r="B19" s="628"/>
      <c r="C19" s="817" t="s">
        <v>469</v>
      </c>
      <c r="D19" s="817"/>
      <c r="E19" s="817" t="s">
        <v>485</v>
      </c>
      <c r="F19" s="817"/>
      <c r="G19" s="628"/>
      <c r="H19" s="628"/>
      <c r="I19" s="628"/>
      <c r="J19" s="628"/>
      <c r="K19" s="628"/>
      <c r="L19" s="628"/>
      <c r="M19" s="628"/>
    </row>
    <row r="20" spans="2:13">
      <c r="B20" s="628"/>
      <c r="C20" s="628"/>
      <c r="D20" s="628"/>
      <c r="E20" s="628"/>
      <c r="F20" s="628"/>
      <c r="G20" s="628"/>
      <c r="H20" s="628"/>
      <c r="I20" s="628"/>
      <c r="J20" s="628"/>
      <c r="K20" s="628"/>
      <c r="L20" s="628"/>
      <c r="M20" s="628"/>
    </row>
    <row r="21" spans="2:13">
      <c r="B21" s="628"/>
      <c r="C21" s="817" t="s">
        <v>470</v>
      </c>
      <c r="D21" s="817"/>
      <c r="E21" s="817" t="s">
        <v>486</v>
      </c>
      <c r="F21" s="817"/>
      <c r="G21" s="628"/>
      <c r="H21" s="628"/>
      <c r="I21" s="628"/>
      <c r="J21" s="628"/>
      <c r="K21" s="628"/>
      <c r="L21" s="628"/>
      <c r="M21" s="628"/>
    </row>
    <row r="22" spans="2:13">
      <c r="B22" s="628"/>
      <c r="C22" s="628"/>
      <c r="D22" s="628"/>
      <c r="E22" s="628"/>
      <c r="F22" s="628"/>
      <c r="G22" s="628"/>
      <c r="H22" s="628"/>
      <c r="I22" s="628"/>
      <c r="J22" s="628"/>
      <c r="K22" s="628"/>
      <c r="L22" s="628"/>
      <c r="M22" s="628"/>
    </row>
    <row r="23" spans="2:13">
      <c r="B23" s="628"/>
      <c r="C23" s="628" t="s">
        <v>65</v>
      </c>
      <c r="D23" s="628"/>
      <c r="E23" s="817" t="s">
        <v>487</v>
      </c>
      <c r="F23" s="817"/>
      <c r="G23" s="628"/>
      <c r="H23" s="628"/>
      <c r="I23" s="628"/>
      <c r="J23" s="628"/>
      <c r="K23" s="628"/>
      <c r="L23" s="628"/>
      <c r="M23" s="628"/>
    </row>
    <row r="24" spans="2:13">
      <c r="B24" s="628"/>
      <c r="C24" s="628"/>
      <c r="D24" s="628"/>
      <c r="E24" s="628"/>
      <c r="F24" s="628"/>
      <c r="G24" s="628"/>
      <c r="H24" s="628"/>
      <c r="I24" s="628"/>
      <c r="J24" s="628"/>
      <c r="K24" s="628"/>
      <c r="L24" s="628"/>
      <c r="M24" s="628"/>
    </row>
    <row r="25" spans="2:13">
      <c r="B25" s="628"/>
      <c r="C25" s="628" t="s">
        <v>63</v>
      </c>
      <c r="D25" s="628" t="s">
        <v>630</v>
      </c>
      <c r="E25" s="817" t="s">
        <v>64</v>
      </c>
      <c r="F25" s="817"/>
      <c r="G25" s="628"/>
      <c r="H25" s="628"/>
      <c r="I25" s="628"/>
      <c r="J25" s="628"/>
      <c r="K25" s="628"/>
      <c r="L25" s="628"/>
      <c r="M25" s="628"/>
    </row>
    <row r="26" spans="2:13">
      <c r="B26" s="628"/>
      <c r="C26" s="628"/>
      <c r="D26" s="628"/>
      <c r="E26" s="628"/>
      <c r="F26" s="628"/>
      <c r="G26" s="628"/>
      <c r="H26" s="628"/>
      <c r="I26" s="628"/>
      <c r="J26" s="628"/>
      <c r="K26" s="628"/>
      <c r="L26" s="628"/>
      <c r="M26" s="628"/>
    </row>
    <row r="27" spans="2:13">
      <c r="B27" s="628"/>
      <c r="C27" s="817" t="s">
        <v>499</v>
      </c>
      <c r="D27" s="817"/>
      <c r="E27" s="817" t="s">
        <v>489</v>
      </c>
      <c r="F27" s="817"/>
      <c r="G27" s="628"/>
      <c r="H27" s="628"/>
      <c r="I27" s="628"/>
      <c r="J27" s="628"/>
      <c r="K27" s="628"/>
      <c r="L27" s="628"/>
      <c r="M27" s="628"/>
    </row>
    <row r="28" spans="2:13">
      <c r="B28" s="628"/>
      <c r="C28" s="628"/>
      <c r="D28" s="628"/>
      <c r="E28" s="628"/>
      <c r="F28" s="628"/>
      <c r="G28" s="628"/>
      <c r="H28" s="628"/>
      <c r="I28" s="628"/>
      <c r="J28" s="628"/>
      <c r="K28" s="628"/>
      <c r="L28" s="628"/>
      <c r="M28" s="628"/>
    </row>
    <row r="29" spans="2:13">
      <c r="B29" s="628"/>
      <c r="C29" s="819" t="s">
        <v>500</v>
      </c>
      <c r="D29" s="819"/>
      <c r="E29" s="817" t="s">
        <v>488</v>
      </c>
      <c r="F29" s="817"/>
      <c r="G29" s="628"/>
      <c r="H29" s="628"/>
      <c r="I29" s="628"/>
      <c r="J29" s="628"/>
      <c r="K29" s="628"/>
      <c r="L29" s="628"/>
      <c r="M29" s="628"/>
    </row>
    <row r="30" spans="2:13">
      <c r="B30" s="628"/>
      <c r="C30" s="628"/>
      <c r="D30" s="628"/>
      <c r="E30" s="628"/>
      <c r="F30" s="628"/>
      <c r="G30" s="628"/>
      <c r="H30" s="628"/>
      <c r="I30" s="628"/>
      <c r="J30" s="628"/>
      <c r="K30" s="628"/>
      <c r="L30" s="628"/>
      <c r="M30" s="628"/>
    </row>
    <row r="31" spans="2:13">
      <c r="B31" s="628"/>
      <c r="C31" s="628" t="s">
        <v>59</v>
      </c>
      <c r="D31" s="628"/>
      <c r="E31" s="820">
        <v>1.33612</v>
      </c>
      <c r="F31" s="820"/>
      <c r="G31" s="628"/>
      <c r="H31" s="628"/>
      <c r="I31" s="628"/>
      <c r="J31" s="628"/>
      <c r="K31" s="628"/>
      <c r="L31" s="628"/>
      <c r="M31" s="628"/>
    </row>
    <row r="32" spans="2:13">
      <c r="B32" s="628"/>
      <c r="C32" s="628"/>
      <c r="D32" s="628"/>
      <c r="E32" s="628"/>
      <c r="F32" s="628"/>
      <c r="G32" s="628"/>
      <c r="H32" s="628"/>
      <c r="I32" s="628"/>
      <c r="J32" s="628"/>
      <c r="K32" s="628"/>
      <c r="L32" s="628"/>
      <c r="M32" s="628"/>
    </row>
    <row r="33" spans="2:13">
      <c r="B33" s="628"/>
      <c r="C33" s="638" t="s">
        <v>471</v>
      </c>
      <c r="D33" s="628"/>
      <c r="E33" s="628"/>
      <c r="F33" s="628"/>
      <c r="G33" s="628"/>
      <c r="H33" s="628"/>
      <c r="I33" s="628"/>
      <c r="J33" s="628"/>
      <c r="K33" s="628"/>
      <c r="L33" s="628"/>
      <c r="M33" s="628"/>
    </row>
    <row r="34" spans="2:13">
      <c r="B34" s="628"/>
      <c r="C34" s="628"/>
      <c r="D34" s="628"/>
      <c r="E34" s="628"/>
      <c r="F34" s="628"/>
      <c r="G34" s="628"/>
      <c r="H34" s="628"/>
      <c r="I34" s="628"/>
      <c r="J34" s="628"/>
      <c r="K34" s="628"/>
      <c r="L34" s="628"/>
      <c r="M34" s="628"/>
    </row>
    <row r="35" spans="2:13">
      <c r="B35" s="628"/>
      <c r="C35" s="817" t="s">
        <v>484</v>
      </c>
      <c r="D35" s="817"/>
      <c r="E35" s="817"/>
      <c r="F35" s="817"/>
      <c r="G35" s="817"/>
      <c r="H35" s="817"/>
      <c r="I35" s="817"/>
      <c r="J35" s="817"/>
      <c r="K35" s="817"/>
      <c r="L35" s="628"/>
      <c r="M35" s="628"/>
    </row>
    <row r="36" spans="2:13" s="292" customFormat="1">
      <c r="B36" s="628"/>
      <c r="C36" s="628"/>
      <c r="D36" s="628"/>
      <c r="E36" s="628"/>
      <c r="F36" s="628"/>
      <c r="G36" s="628"/>
      <c r="H36" s="628"/>
      <c r="I36" s="628"/>
      <c r="J36" s="628"/>
      <c r="K36" s="628"/>
      <c r="L36" s="628"/>
      <c r="M36" s="628"/>
    </row>
    <row r="37" spans="2:13">
      <c r="B37" s="628"/>
      <c r="C37" s="628"/>
      <c r="D37" s="628"/>
      <c r="E37" s="628"/>
      <c r="F37" s="628"/>
      <c r="G37" s="628"/>
      <c r="H37" s="628"/>
      <c r="I37" s="628"/>
      <c r="J37" s="628"/>
      <c r="K37" s="628"/>
      <c r="L37" s="628"/>
      <c r="M37" s="628"/>
    </row>
    <row r="38" spans="2:13">
      <c r="B38" s="628"/>
      <c r="C38" s="817" t="s">
        <v>473</v>
      </c>
      <c r="D38" s="817"/>
      <c r="E38" s="817"/>
      <c r="F38" s="817"/>
      <c r="G38" s="817"/>
      <c r="H38" s="817"/>
      <c r="I38" s="817"/>
      <c r="J38" s="817"/>
      <c r="K38" s="817"/>
      <c r="L38" s="628"/>
      <c r="M38" s="628"/>
    </row>
    <row r="39" spans="2:13">
      <c r="B39" s="628"/>
      <c r="C39" s="628"/>
      <c r="D39" s="628"/>
      <c r="E39" s="628"/>
      <c r="F39" s="628"/>
      <c r="G39" s="628"/>
      <c r="H39" s="628"/>
      <c r="I39" s="628"/>
      <c r="J39" s="628"/>
      <c r="K39" s="628"/>
      <c r="L39" s="628"/>
      <c r="M39" s="628"/>
    </row>
    <row r="40" spans="2:13">
      <c r="B40" s="628"/>
      <c r="C40" s="628" t="s">
        <v>474</v>
      </c>
      <c r="D40" s="628"/>
      <c r="E40" s="817" t="s">
        <v>490</v>
      </c>
      <c r="F40" s="817"/>
      <c r="G40" s="628"/>
      <c r="H40" s="628"/>
      <c r="I40" s="628"/>
      <c r="J40" s="628"/>
      <c r="K40" s="628"/>
      <c r="L40" s="628"/>
      <c r="M40" s="628"/>
    </row>
    <row r="41" spans="2:13">
      <c r="B41" s="628"/>
      <c r="C41" s="628"/>
      <c r="D41" s="628"/>
      <c r="E41" s="628"/>
      <c r="F41" s="628"/>
      <c r="G41" s="628"/>
      <c r="H41" s="628"/>
      <c r="I41" s="628"/>
      <c r="J41" s="628"/>
      <c r="K41" s="628"/>
      <c r="L41" s="628"/>
      <c r="M41" s="628"/>
    </row>
    <row r="42" spans="2:13">
      <c r="B42" s="628"/>
      <c r="C42" s="817" t="s">
        <v>475</v>
      </c>
      <c r="D42" s="817"/>
      <c r="E42" s="817" t="s">
        <v>491</v>
      </c>
      <c r="F42" s="817"/>
      <c r="G42" s="628"/>
      <c r="H42" s="628"/>
      <c r="I42" s="628"/>
      <c r="J42" s="628"/>
      <c r="K42" s="628"/>
      <c r="L42" s="628"/>
      <c r="M42" s="628"/>
    </row>
    <row r="43" spans="2:13">
      <c r="B43" s="628"/>
      <c r="C43" s="628"/>
      <c r="D43" s="628"/>
      <c r="E43" s="628"/>
      <c r="F43" s="628"/>
      <c r="G43" s="628"/>
      <c r="H43" s="628"/>
      <c r="I43" s="628"/>
      <c r="J43" s="628"/>
      <c r="K43" s="628"/>
      <c r="L43" s="628"/>
      <c r="M43" s="628"/>
    </row>
    <row r="44" spans="2:13">
      <c r="B44" s="628"/>
      <c r="C44" s="628" t="s">
        <v>390</v>
      </c>
      <c r="D44" s="628"/>
      <c r="E44" s="628" t="s">
        <v>492</v>
      </c>
      <c r="F44" s="628"/>
      <c r="G44" s="628"/>
      <c r="H44" s="628"/>
      <c r="I44" s="628"/>
      <c r="J44" s="628"/>
      <c r="K44" s="628"/>
      <c r="L44" s="628"/>
      <c r="M44" s="628"/>
    </row>
    <row r="45" spans="2:13">
      <c r="B45" s="628"/>
      <c r="C45" s="628"/>
      <c r="D45" s="628"/>
      <c r="E45" s="628"/>
      <c r="F45" s="628"/>
      <c r="G45" s="628"/>
      <c r="H45" s="628"/>
      <c r="I45" s="628"/>
      <c r="J45" s="628"/>
      <c r="K45" s="628"/>
      <c r="L45" s="628"/>
      <c r="M45" s="628"/>
    </row>
    <row r="46" spans="2:13">
      <c r="B46" s="628"/>
      <c r="C46" s="817" t="s">
        <v>389</v>
      </c>
      <c r="D46" s="817"/>
      <c r="E46" s="821">
        <v>58743692</v>
      </c>
      <c r="F46" s="628"/>
      <c r="G46" s="628"/>
      <c r="H46" s="628"/>
      <c r="I46" s="628"/>
      <c r="J46" s="628"/>
      <c r="K46" s="628"/>
      <c r="L46" s="628"/>
      <c r="M46" s="628"/>
    </row>
    <row r="47" spans="2:13">
      <c r="B47" s="628"/>
      <c r="C47" s="628"/>
      <c r="D47" s="628"/>
      <c r="E47" s="628"/>
      <c r="F47" s="628"/>
      <c r="G47" s="628"/>
      <c r="H47" s="628"/>
      <c r="I47" s="628"/>
      <c r="J47" s="628"/>
      <c r="K47" s="628"/>
      <c r="L47" s="628"/>
      <c r="M47" s="628"/>
    </row>
    <row r="48" spans="2:13">
      <c r="B48" s="628"/>
      <c r="C48" s="628" t="s">
        <v>476</v>
      </c>
      <c r="D48" s="628"/>
      <c r="E48" s="817" t="s">
        <v>493</v>
      </c>
      <c r="F48" s="817"/>
      <c r="G48" s="817"/>
      <c r="H48" s="628"/>
      <c r="I48" s="628"/>
      <c r="J48" s="628"/>
      <c r="K48" s="628"/>
      <c r="L48" s="628"/>
      <c r="M48" s="628"/>
    </row>
    <row r="49" spans="2:13">
      <c r="B49" s="628"/>
      <c r="C49" s="628"/>
      <c r="D49" s="628"/>
      <c r="E49" s="628"/>
      <c r="F49" s="628"/>
      <c r="G49" s="628"/>
      <c r="H49" s="628"/>
      <c r="I49" s="628"/>
      <c r="J49" s="628"/>
      <c r="K49" s="628"/>
      <c r="L49" s="628"/>
      <c r="M49" s="628"/>
    </row>
    <row r="50" spans="2:13">
      <c r="B50" s="628"/>
      <c r="C50" s="628" t="s">
        <v>396</v>
      </c>
      <c r="D50" s="628"/>
      <c r="E50" s="817" t="s">
        <v>494</v>
      </c>
      <c r="F50" s="817"/>
      <c r="G50" s="628"/>
      <c r="H50" s="628"/>
      <c r="I50" s="628"/>
      <c r="J50" s="628"/>
      <c r="K50" s="628"/>
      <c r="L50" s="628"/>
      <c r="M50" s="628"/>
    </row>
    <row r="51" spans="2:13">
      <c r="B51" s="628"/>
      <c r="C51" s="628"/>
      <c r="D51" s="628"/>
      <c r="E51" s="628"/>
      <c r="F51" s="628"/>
      <c r="G51" s="628"/>
      <c r="H51" s="628"/>
      <c r="I51" s="628"/>
      <c r="J51" s="628"/>
      <c r="K51" s="628"/>
      <c r="L51" s="628"/>
      <c r="M51" s="628"/>
    </row>
    <row r="52" spans="2:13" ht="51" customHeight="1">
      <c r="B52" s="628"/>
      <c r="C52" s="822" t="s">
        <v>477</v>
      </c>
      <c r="D52" s="822"/>
      <c r="E52" s="822"/>
      <c r="F52" s="822"/>
      <c r="G52" s="822"/>
      <c r="H52" s="822"/>
      <c r="I52" s="822"/>
      <c r="J52" s="822"/>
      <c r="K52" s="822"/>
      <c r="L52" s="822"/>
      <c r="M52" s="628"/>
    </row>
    <row r="53" spans="2:13">
      <c r="B53" s="628"/>
      <c r="C53" s="823"/>
      <c r="D53" s="823"/>
      <c r="E53" s="823"/>
      <c r="F53" s="823"/>
      <c r="G53" s="823"/>
      <c r="H53" s="823"/>
      <c r="I53" s="823"/>
      <c r="J53" s="823"/>
      <c r="K53" s="823"/>
      <c r="L53" s="823"/>
      <c r="M53" s="628"/>
    </row>
    <row r="54" spans="2:13">
      <c r="B54" s="628"/>
      <c r="C54" s="824" t="s">
        <v>478</v>
      </c>
      <c r="D54" s="825"/>
      <c r="E54" s="825"/>
      <c r="F54" s="825"/>
      <c r="G54" s="825"/>
      <c r="H54" s="825"/>
      <c r="I54" s="825"/>
      <c r="J54" s="825"/>
      <c r="K54" s="825"/>
      <c r="L54" s="825"/>
      <c r="M54" s="628"/>
    </row>
    <row r="55" spans="2:13">
      <c r="B55" s="628"/>
      <c r="C55" s="628"/>
      <c r="D55" s="628"/>
      <c r="E55" s="628"/>
      <c r="F55" s="628"/>
      <c r="G55" s="628"/>
      <c r="H55" s="628"/>
      <c r="I55" s="628"/>
      <c r="J55" s="628"/>
      <c r="K55" s="628"/>
      <c r="L55" s="628"/>
      <c r="M55" s="628"/>
    </row>
    <row r="56" spans="2:13">
      <c r="B56" s="628"/>
      <c r="C56" s="826" t="s">
        <v>479</v>
      </c>
      <c r="D56" s="826"/>
      <c r="E56" s="826"/>
      <c r="F56" s="826"/>
      <c r="G56" s="826"/>
      <c r="H56" s="826"/>
      <c r="I56" s="826"/>
      <c r="J56" s="826"/>
      <c r="K56" s="826"/>
      <c r="L56" s="628"/>
      <c r="M56" s="628"/>
    </row>
    <row r="57" spans="2:13">
      <c r="B57" s="628"/>
      <c r="C57" s="826"/>
      <c r="D57" s="826"/>
      <c r="E57" s="826"/>
      <c r="F57" s="826"/>
      <c r="G57" s="826"/>
      <c r="H57" s="826"/>
      <c r="I57" s="826"/>
      <c r="J57" s="826"/>
      <c r="K57" s="826"/>
      <c r="L57" s="628"/>
      <c r="M57" s="628"/>
    </row>
    <row r="58" spans="2:13">
      <c r="B58" s="628"/>
      <c r="C58" s="628"/>
      <c r="D58" s="628"/>
      <c r="E58" s="628"/>
      <c r="F58" s="628"/>
      <c r="G58" s="628"/>
      <c r="H58" s="628"/>
      <c r="I58" s="628"/>
      <c r="J58" s="628"/>
      <c r="K58" s="628"/>
      <c r="L58" s="628"/>
      <c r="M58" s="628"/>
    </row>
    <row r="59" spans="2:13">
      <c r="B59" s="628"/>
      <c r="C59" s="628" t="s">
        <v>474</v>
      </c>
      <c r="D59" s="628"/>
      <c r="E59" s="817" t="s">
        <v>495</v>
      </c>
      <c r="F59" s="817"/>
      <c r="G59" s="628"/>
      <c r="H59" s="628"/>
      <c r="I59" s="628"/>
      <c r="J59" s="628"/>
      <c r="K59" s="628"/>
      <c r="L59" s="628"/>
      <c r="M59" s="628"/>
    </row>
    <row r="60" spans="2:13">
      <c r="B60" s="628"/>
      <c r="C60" s="628"/>
      <c r="D60" s="628"/>
      <c r="E60" s="628"/>
      <c r="F60" s="628"/>
      <c r="G60" s="628"/>
      <c r="H60" s="628"/>
      <c r="I60" s="628"/>
      <c r="J60" s="628"/>
      <c r="K60" s="628"/>
      <c r="L60" s="628"/>
      <c r="M60" s="628"/>
    </row>
    <row r="61" spans="2:13">
      <c r="B61" s="628"/>
      <c r="C61" s="817" t="s">
        <v>475</v>
      </c>
      <c r="D61" s="817"/>
      <c r="E61" s="817" t="s">
        <v>482</v>
      </c>
      <c r="F61" s="817"/>
      <c r="G61" s="628"/>
      <c r="H61" s="628"/>
      <c r="I61" s="628"/>
      <c r="J61" s="628"/>
      <c r="K61" s="628"/>
      <c r="L61" s="628"/>
      <c r="M61" s="628"/>
    </row>
    <row r="62" spans="2:13">
      <c r="B62" s="628"/>
      <c r="C62" s="628"/>
      <c r="D62" s="628"/>
      <c r="E62" s="628"/>
      <c r="F62" s="628"/>
      <c r="G62" s="628"/>
      <c r="H62" s="628"/>
      <c r="I62" s="628"/>
      <c r="J62" s="628"/>
      <c r="K62" s="628"/>
      <c r="L62" s="628"/>
      <c r="M62" s="628"/>
    </row>
    <row r="63" spans="2:13">
      <c r="B63" s="628"/>
      <c r="C63" s="628" t="s">
        <v>390</v>
      </c>
      <c r="D63" s="628"/>
      <c r="E63" s="817" t="s">
        <v>496</v>
      </c>
      <c r="F63" s="817"/>
      <c r="G63" s="628"/>
      <c r="H63" s="628"/>
      <c r="I63" s="628"/>
      <c r="J63" s="628"/>
      <c r="K63" s="628"/>
      <c r="L63" s="628"/>
      <c r="M63" s="628"/>
    </row>
    <row r="64" spans="2:13">
      <c r="B64" s="628"/>
      <c r="C64" s="628"/>
      <c r="D64" s="628"/>
      <c r="E64" s="628"/>
      <c r="F64" s="628"/>
      <c r="G64" s="628"/>
      <c r="H64" s="628"/>
      <c r="I64" s="628"/>
      <c r="J64" s="628"/>
      <c r="K64" s="628"/>
      <c r="L64" s="628"/>
      <c r="M64" s="628"/>
    </row>
    <row r="65" spans="2:13">
      <c r="B65" s="628"/>
      <c r="C65" s="817" t="s">
        <v>389</v>
      </c>
      <c r="D65" s="817"/>
      <c r="E65" s="820">
        <v>58585858</v>
      </c>
      <c r="F65" s="820"/>
      <c r="G65" s="628"/>
      <c r="H65" s="628"/>
      <c r="I65" s="628"/>
      <c r="J65" s="628"/>
      <c r="K65" s="628"/>
      <c r="L65" s="628"/>
      <c r="M65" s="628"/>
    </row>
    <row r="66" spans="2:13">
      <c r="B66" s="628"/>
      <c r="C66" s="628"/>
      <c r="D66" s="628"/>
      <c r="E66" s="628"/>
      <c r="F66" s="628"/>
      <c r="G66" s="628"/>
      <c r="H66" s="628"/>
      <c r="I66" s="628"/>
      <c r="J66" s="628"/>
      <c r="K66" s="628"/>
      <c r="L66" s="628"/>
      <c r="M66" s="628"/>
    </row>
    <row r="67" spans="2:13">
      <c r="B67" s="628"/>
      <c r="C67" s="628" t="s">
        <v>476</v>
      </c>
      <c r="D67" s="628"/>
      <c r="E67" s="817" t="s">
        <v>497</v>
      </c>
      <c r="F67" s="817"/>
      <c r="G67" s="817"/>
      <c r="H67" s="628"/>
      <c r="I67" s="628"/>
      <c r="J67" s="628"/>
      <c r="K67" s="628"/>
      <c r="L67" s="628"/>
      <c r="M67" s="628"/>
    </row>
    <row r="68" spans="2:13">
      <c r="B68" s="628"/>
      <c r="C68" s="628"/>
      <c r="D68" s="628"/>
      <c r="E68" s="628"/>
      <c r="F68" s="628"/>
      <c r="G68" s="628"/>
      <c r="H68" s="628"/>
      <c r="I68" s="628"/>
      <c r="J68" s="628"/>
      <c r="K68" s="628"/>
      <c r="L68" s="628"/>
      <c r="M68" s="628"/>
    </row>
    <row r="69" spans="2:13">
      <c r="B69" s="628"/>
      <c r="C69" s="628" t="s">
        <v>396</v>
      </c>
      <c r="D69" s="628"/>
      <c r="E69" s="817" t="s">
        <v>498</v>
      </c>
      <c r="F69" s="817"/>
      <c r="G69" s="628"/>
      <c r="H69" s="628"/>
      <c r="I69" s="628"/>
      <c r="J69" s="628"/>
      <c r="K69" s="628"/>
      <c r="L69" s="628"/>
      <c r="M69" s="628"/>
    </row>
    <row r="70" spans="2:13">
      <c r="B70" s="628"/>
      <c r="C70" s="628"/>
      <c r="D70" s="628"/>
      <c r="E70" s="628"/>
      <c r="F70" s="628"/>
      <c r="G70" s="628"/>
      <c r="H70" s="628"/>
      <c r="I70" s="628"/>
      <c r="J70" s="628"/>
      <c r="K70" s="628"/>
      <c r="L70" s="628"/>
      <c r="M70" s="628"/>
    </row>
    <row r="71" spans="2:13">
      <c r="B71" s="628"/>
      <c r="C71" s="628"/>
      <c r="D71" s="628"/>
      <c r="E71" s="628"/>
      <c r="F71" s="628"/>
      <c r="G71" s="628"/>
      <c r="H71" s="628"/>
      <c r="I71" s="628"/>
      <c r="J71" s="628"/>
      <c r="K71" s="628"/>
      <c r="L71" s="628"/>
      <c r="M71" s="628"/>
    </row>
    <row r="72" spans="2:13">
      <c r="B72" s="628"/>
      <c r="C72" s="817" t="s">
        <v>480</v>
      </c>
      <c r="D72" s="817"/>
      <c r="E72" s="628"/>
      <c r="F72" s="628"/>
      <c r="G72" s="628"/>
      <c r="H72" s="628"/>
      <c r="I72" s="628"/>
      <c r="J72" s="628"/>
      <c r="K72" s="628"/>
      <c r="L72" s="628"/>
      <c r="M72" s="628"/>
    </row>
    <row r="73" spans="2:13">
      <c r="B73" s="628"/>
      <c r="C73" s="628"/>
      <c r="D73" s="628"/>
      <c r="E73" s="628"/>
      <c r="F73" s="628"/>
      <c r="G73" s="628"/>
      <c r="H73" s="628"/>
      <c r="I73" s="628"/>
      <c r="J73" s="628"/>
      <c r="K73" s="628"/>
      <c r="L73" s="628"/>
      <c r="M73" s="628"/>
    </row>
  </sheetData>
  <mergeCells count="40">
    <mergeCell ref="E69:F69"/>
    <mergeCell ref="E67:G67"/>
    <mergeCell ref="E50:F50"/>
    <mergeCell ref="E59:F59"/>
    <mergeCell ref="E61:F61"/>
    <mergeCell ref="E63:F63"/>
    <mergeCell ref="E65:F65"/>
    <mergeCell ref="C56:K57"/>
    <mergeCell ref="C61:D61"/>
    <mergeCell ref="C65:D65"/>
    <mergeCell ref="C72:D72"/>
    <mergeCell ref="C7:L7"/>
    <mergeCell ref="C9:L10"/>
    <mergeCell ref="E11:F11"/>
    <mergeCell ref="E13:F13"/>
    <mergeCell ref="C46:D46"/>
    <mergeCell ref="C52:L52"/>
    <mergeCell ref="C53:L53"/>
    <mergeCell ref="E15:F15"/>
    <mergeCell ref="E17:F17"/>
    <mergeCell ref="E19:F19"/>
    <mergeCell ref="E21:F21"/>
    <mergeCell ref="E23:F23"/>
    <mergeCell ref="E25:F25"/>
    <mergeCell ref="C21:D21"/>
    <mergeCell ref="C27:D27"/>
    <mergeCell ref="E48:G48"/>
    <mergeCell ref="C4:D4"/>
    <mergeCell ref="C11:D11"/>
    <mergeCell ref="C17:D17"/>
    <mergeCell ref="C19:D19"/>
    <mergeCell ref="E42:F42"/>
    <mergeCell ref="C29:D29"/>
    <mergeCell ref="C35:K35"/>
    <mergeCell ref="C38:K38"/>
    <mergeCell ref="C42:D42"/>
    <mergeCell ref="E27:F27"/>
    <mergeCell ref="E29:F29"/>
    <mergeCell ref="E31:F31"/>
    <mergeCell ref="E40:F40"/>
  </mergeCells>
  <pageMargins left="0.75" right="0.75" top="1" bottom="1" header="0.5" footer="0.5"/>
  <pageSetup paperSize="9" scale="63" orientation="portrait" horizontalDpi="4294967292" verticalDpi="4294967292"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U27"/>
  <sheetViews>
    <sheetView workbookViewId="0">
      <selection sqref="A1:T27"/>
    </sheetView>
  </sheetViews>
  <sheetFormatPr defaultColWidth="11.42578125" defaultRowHeight="15"/>
  <cols>
    <col min="1" max="1" width="13.140625" customWidth="1"/>
    <col min="2" max="2" width="1.28515625" style="306" customWidth="1"/>
    <col min="3" max="3" width="12.28515625" customWidth="1"/>
    <col min="4" max="4" width="4.28515625" style="306" bestFit="1" customWidth="1"/>
    <col min="5" max="5" width="4.140625" bestFit="1" customWidth="1"/>
    <col min="6" max="6" width="13.85546875" customWidth="1"/>
    <col min="7" max="7" width="4.42578125" bestFit="1" customWidth="1"/>
    <col min="8" max="8" width="7.7109375" style="306" customWidth="1"/>
    <col min="9" max="9" width="13.85546875" customWidth="1"/>
    <col min="10" max="10" width="10.140625" bestFit="1" customWidth="1"/>
    <col min="11" max="11" width="12" customWidth="1"/>
    <col min="12" max="12" width="12.140625" style="306" customWidth="1"/>
    <col min="13" max="13" width="13.28515625" bestFit="1" customWidth="1"/>
    <col min="14" max="14" width="4.28515625" bestFit="1" customWidth="1"/>
    <col min="15" max="15" width="13.28515625" bestFit="1" customWidth="1"/>
    <col min="16" max="16" width="5.85546875" customWidth="1"/>
  </cols>
  <sheetData>
    <row r="1" spans="1:21" ht="23.25">
      <c r="A1" s="829" t="s">
        <v>502</v>
      </c>
      <c r="B1" s="628"/>
      <c r="C1" s="628"/>
      <c r="D1" s="628"/>
      <c r="E1" s="628"/>
      <c r="F1" s="628"/>
      <c r="G1" s="628"/>
      <c r="H1" s="628"/>
      <c r="I1" s="628"/>
      <c r="J1" s="628"/>
      <c r="K1" s="628"/>
      <c r="L1" s="628"/>
      <c r="M1" s="628"/>
      <c r="N1" s="628"/>
      <c r="O1" s="628"/>
      <c r="P1" s="628"/>
      <c r="Q1" s="628"/>
      <c r="R1" s="628"/>
      <c r="S1" s="628"/>
      <c r="T1" s="628"/>
    </row>
    <row r="2" spans="1:21" s="306" customFormat="1" ht="23.25">
      <c r="A2" s="829"/>
      <c r="B2" s="628"/>
      <c r="C2" s="628"/>
      <c r="D2" s="628"/>
      <c r="E2" s="628"/>
      <c r="F2" s="628"/>
      <c r="G2" s="628"/>
      <c r="H2" s="628"/>
      <c r="I2" s="628"/>
      <c r="J2" s="628"/>
      <c r="K2" s="628"/>
      <c r="L2" s="628"/>
      <c r="M2" s="628"/>
      <c r="N2" s="628"/>
      <c r="O2" s="628"/>
      <c r="P2" s="628"/>
      <c r="Q2" s="628"/>
      <c r="R2" s="628"/>
      <c r="S2" s="628"/>
      <c r="T2" s="628"/>
    </row>
    <row r="3" spans="1:21" ht="15.75" thickBot="1">
      <c r="A3" s="628"/>
      <c r="B3" s="628"/>
      <c r="C3" s="830" t="s">
        <v>600</v>
      </c>
      <c r="D3" s="830"/>
      <c r="E3" s="830"/>
      <c r="F3" s="830"/>
      <c r="G3" s="628"/>
      <c r="H3" s="628"/>
      <c r="I3" s="628"/>
      <c r="J3" s="628"/>
      <c r="K3" s="628"/>
      <c r="L3" s="628"/>
      <c r="M3" s="628"/>
      <c r="N3" s="628"/>
      <c r="O3" s="628"/>
      <c r="P3" s="628"/>
      <c r="Q3" s="628"/>
      <c r="R3" s="628"/>
      <c r="S3" s="628"/>
      <c r="T3" s="628"/>
    </row>
    <row r="4" spans="1:21" s="298" customFormat="1" ht="15.75" thickBot="1">
      <c r="A4" s="628"/>
      <c r="B4" s="628"/>
      <c r="C4" s="831" t="s">
        <v>584</v>
      </c>
      <c r="D4" s="832" t="s">
        <v>586</v>
      </c>
      <c r="E4" s="832"/>
      <c r="F4" s="831" t="s">
        <v>585</v>
      </c>
      <c r="G4" s="782" t="s">
        <v>603</v>
      </c>
      <c r="H4" s="784"/>
      <c r="I4" s="628"/>
      <c r="J4" s="628"/>
      <c r="K4" s="628"/>
      <c r="L4" s="628"/>
      <c r="M4" s="602" t="s">
        <v>601</v>
      </c>
      <c r="N4" s="833"/>
      <c r="O4" s="603"/>
      <c r="P4" s="789" t="s">
        <v>605</v>
      </c>
      <c r="Q4" s="789"/>
      <c r="R4" s="789"/>
      <c r="S4" s="789"/>
      <c r="T4" s="789"/>
      <c r="U4" s="304"/>
    </row>
    <row r="5" spans="1:21" s="298" customFormat="1">
      <c r="A5" s="628"/>
      <c r="B5" s="628"/>
      <c r="C5" s="628"/>
      <c r="D5" s="628"/>
      <c r="E5" s="628"/>
      <c r="F5" s="628"/>
      <c r="G5" s="628"/>
      <c r="H5" s="628"/>
      <c r="I5" s="628"/>
      <c r="J5" s="628"/>
      <c r="K5" s="628"/>
      <c r="L5" s="628"/>
      <c r="M5" s="628"/>
      <c r="N5" s="628"/>
      <c r="O5" s="628"/>
      <c r="P5" s="789"/>
      <c r="Q5" s="789"/>
      <c r="R5" s="789"/>
      <c r="S5" s="789"/>
      <c r="T5" s="789"/>
      <c r="U5" s="304"/>
    </row>
    <row r="6" spans="1:21" s="298" customFormat="1" ht="15.75" thickBot="1">
      <c r="A6" s="628"/>
      <c r="B6" s="628"/>
      <c r="C6" s="628"/>
      <c r="D6" s="628"/>
      <c r="E6" s="628"/>
      <c r="F6" s="628"/>
      <c r="G6" s="628"/>
      <c r="H6" s="628"/>
      <c r="I6" s="628"/>
      <c r="J6" s="628"/>
      <c r="K6" s="628"/>
      <c r="L6" s="628"/>
      <c r="M6" s="628"/>
      <c r="N6" s="628"/>
      <c r="O6" s="628"/>
      <c r="P6" s="789"/>
      <c r="Q6" s="789"/>
      <c r="R6" s="789"/>
      <c r="S6" s="789"/>
      <c r="T6" s="789"/>
    </row>
    <row r="7" spans="1:21" ht="15.75" thickBot="1">
      <c r="A7" s="628"/>
      <c r="B7" s="628"/>
      <c r="C7" s="834" t="s">
        <v>44</v>
      </c>
      <c r="D7" s="834"/>
      <c r="E7" s="834"/>
      <c r="F7" s="835"/>
      <c r="G7" s="836" t="s">
        <v>597</v>
      </c>
      <c r="H7" s="837"/>
      <c r="I7" s="838" t="s">
        <v>595</v>
      </c>
      <c r="J7" s="835"/>
      <c r="K7" s="836" t="s">
        <v>602</v>
      </c>
      <c r="L7" s="837"/>
      <c r="M7" s="838" t="s">
        <v>596</v>
      </c>
      <c r="N7" s="834"/>
      <c r="O7" s="834"/>
      <c r="P7" s="789"/>
      <c r="Q7" s="789"/>
      <c r="R7" s="789"/>
      <c r="S7" s="789"/>
      <c r="T7" s="789"/>
    </row>
    <row r="8" spans="1:21">
      <c r="A8" s="628"/>
      <c r="B8" s="628"/>
      <c r="C8" s="839"/>
      <c r="D8" s="840"/>
      <c r="E8" s="840"/>
      <c r="F8" s="840"/>
      <c r="G8" s="841"/>
      <c r="H8" s="842"/>
      <c r="I8" s="841"/>
      <c r="J8" s="840"/>
      <c r="K8" s="841"/>
      <c r="L8" s="842"/>
      <c r="M8" s="840"/>
      <c r="N8" s="840"/>
      <c r="O8" s="843"/>
      <c r="P8" s="789"/>
      <c r="Q8" s="789"/>
      <c r="R8" s="789"/>
      <c r="S8" s="789"/>
      <c r="T8" s="789"/>
    </row>
    <row r="9" spans="1:21">
      <c r="A9" s="628"/>
      <c r="B9" s="628"/>
      <c r="C9" s="844"/>
      <c r="D9" s="690"/>
      <c r="E9" s="690"/>
      <c r="F9" s="690"/>
      <c r="G9" s="689"/>
      <c r="H9" s="845"/>
      <c r="I9" s="689"/>
      <c r="J9" s="690"/>
      <c r="K9" s="689"/>
      <c r="L9" s="845"/>
      <c r="M9" s="690"/>
      <c r="N9" s="690"/>
      <c r="O9" s="846"/>
      <c r="P9" s="532"/>
      <c r="Q9" s="532"/>
      <c r="R9" s="628"/>
      <c r="S9" s="628"/>
      <c r="T9" s="628"/>
    </row>
    <row r="10" spans="1:21">
      <c r="A10" s="628"/>
      <c r="B10" s="628"/>
      <c r="C10" s="844" t="s">
        <v>580</v>
      </c>
      <c r="D10" s="690"/>
      <c r="E10" s="690"/>
      <c r="F10" s="690"/>
      <c r="G10" s="847">
        <v>8522.39</v>
      </c>
      <c r="H10" s="848"/>
      <c r="I10" s="849">
        <v>1000</v>
      </c>
      <c r="J10" s="849"/>
      <c r="K10" s="850">
        <v>1000</v>
      </c>
      <c r="L10" s="851"/>
      <c r="M10" s="849">
        <v>0</v>
      </c>
      <c r="N10" s="849"/>
      <c r="O10" s="852"/>
      <c r="P10" s="663"/>
      <c r="Q10" s="532"/>
      <c r="R10" s="628"/>
      <c r="S10" s="628"/>
      <c r="T10" s="628"/>
    </row>
    <row r="11" spans="1:21">
      <c r="A11" s="628"/>
      <c r="B11" s="628"/>
      <c r="C11" s="844" t="s">
        <v>581</v>
      </c>
      <c r="D11" s="690"/>
      <c r="E11" s="690"/>
      <c r="F11" s="690"/>
      <c r="G11" s="853">
        <v>-3550.27</v>
      </c>
      <c r="H11" s="854"/>
      <c r="I11" s="849">
        <v>2000</v>
      </c>
      <c r="J11" s="849"/>
      <c r="K11" s="855">
        <v>1500</v>
      </c>
      <c r="L11" s="856"/>
      <c r="M11" s="857">
        <v>-1550.27</v>
      </c>
      <c r="N11" s="857"/>
      <c r="O11" s="858"/>
      <c r="P11" s="663"/>
      <c r="Q11" s="532"/>
      <c r="R11" s="628"/>
      <c r="S11" s="628"/>
      <c r="T11" s="628"/>
    </row>
    <row r="12" spans="1:21" ht="14.1" customHeight="1">
      <c r="A12" s="628"/>
      <c r="B12" s="628"/>
      <c r="C12" s="844" t="s">
        <v>582</v>
      </c>
      <c r="D12" s="690"/>
      <c r="E12" s="690"/>
      <c r="F12" s="690"/>
      <c r="G12" s="853">
        <v>-15700.66</v>
      </c>
      <c r="H12" s="854"/>
      <c r="I12" s="849">
        <v>25000</v>
      </c>
      <c r="J12" s="849"/>
      <c r="K12" s="850">
        <v>20000</v>
      </c>
      <c r="L12" s="851"/>
      <c r="M12" s="849">
        <v>5000</v>
      </c>
      <c r="N12" s="849"/>
      <c r="O12" s="852"/>
      <c r="P12" s="859"/>
      <c r="Q12" s="859"/>
      <c r="R12" s="859"/>
      <c r="S12" s="859"/>
      <c r="T12" s="859"/>
    </row>
    <row r="13" spans="1:21">
      <c r="A13" s="628"/>
      <c r="B13" s="628"/>
      <c r="C13" s="844" t="s">
        <v>583</v>
      </c>
      <c r="D13" s="690"/>
      <c r="E13" s="690"/>
      <c r="F13" s="690"/>
      <c r="G13" s="847">
        <v>1450.25</v>
      </c>
      <c r="H13" s="848"/>
      <c r="I13" s="849">
        <v>3000</v>
      </c>
      <c r="J13" s="849"/>
      <c r="K13" s="850">
        <v>2000</v>
      </c>
      <c r="L13" s="851"/>
      <c r="M13" s="849">
        <v>1000</v>
      </c>
      <c r="N13" s="849"/>
      <c r="O13" s="852"/>
      <c r="P13" s="859"/>
      <c r="Q13" s="859"/>
      <c r="R13" s="859"/>
      <c r="S13" s="859"/>
      <c r="T13" s="859"/>
    </row>
    <row r="14" spans="1:21">
      <c r="A14" s="628"/>
      <c r="B14" s="628"/>
      <c r="C14" s="844"/>
      <c r="D14" s="690"/>
      <c r="E14" s="690"/>
      <c r="F14" s="690"/>
      <c r="G14" s="850"/>
      <c r="H14" s="851"/>
      <c r="I14" s="850"/>
      <c r="J14" s="849"/>
      <c r="K14" s="860"/>
      <c r="L14" s="861"/>
      <c r="M14" s="849"/>
      <c r="N14" s="849"/>
      <c r="O14" s="852"/>
      <c r="P14" s="643"/>
      <c r="Q14" s="628"/>
      <c r="R14" s="628"/>
      <c r="S14" s="628"/>
      <c r="T14" s="628"/>
    </row>
    <row r="15" spans="1:21" s="306" customFormat="1">
      <c r="A15" s="628"/>
      <c r="B15" s="628"/>
      <c r="C15" s="844"/>
      <c r="D15" s="690"/>
      <c r="E15" s="690"/>
      <c r="F15" s="690"/>
      <c r="G15" s="689"/>
      <c r="H15" s="845"/>
      <c r="I15" s="689"/>
      <c r="J15" s="690"/>
      <c r="K15" s="689"/>
      <c r="L15" s="845"/>
      <c r="M15" s="690"/>
      <c r="N15" s="690"/>
      <c r="O15" s="846"/>
      <c r="P15" s="628"/>
      <c r="Q15" s="628"/>
      <c r="R15" s="628"/>
      <c r="S15" s="628"/>
      <c r="T15" s="628"/>
    </row>
    <row r="16" spans="1:21" ht="15.75" thickBot="1">
      <c r="A16" s="628"/>
      <c r="B16" s="628"/>
      <c r="C16" s="862"/>
      <c r="D16" s="830"/>
      <c r="E16" s="830"/>
      <c r="F16" s="830"/>
      <c r="G16" s="863"/>
      <c r="H16" s="864"/>
      <c r="I16" s="863"/>
      <c r="J16" s="830"/>
      <c r="K16" s="863"/>
      <c r="L16" s="864"/>
      <c r="M16" s="830"/>
      <c r="N16" s="830"/>
      <c r="O16" s="865"/>
      <c r="P16" s="628"/>
      <c r="Q16" s="628"/>
      <c r="R16" s="628"/>
      <c r="S16" s="628"/>
      <c r="T16" s="628"/>
    </row>
    <row r="17" spans="1:20" ht="15.75" thickBot="1">
      <c r="A17" s="628"/>
      <c r="B17" s="628"/>
      <c r="C17" s="830"/>
      <c r="D17" s="830"/>
      <c r="E17" s="830"/>
      <c r="F17" s="830"/>
      <c r="G17" s="628"/>
      <c r="H17" s="628"/>
      <c r="I17" s="628"/>
      <c r="J17" s="628"/>
      <c r="K17" s="628"/>
      <c r="L17" s="628"/>
      <c r="M17" s="628"/>
      <c r="N17" s="628"/>
      <c r="O17" s="628"/>
      <c r="P17" s="628"/>
      <c r="Q17" s="628"/>
      <c r="R17" s="628"/>
      <c r="S17" s="628"/>
      <c r="T17" s="628"/>
    </row>
    <row r="18" spans="1:20" ht="15.75" thickBot="1">
      <c r="A18" s="628"/>
      <c r="B18" s="628"/>
      <c r="C18" s="866" t="s">
        <v>65</v>
      </c>
      <c r="D18" s="867" t="s">
        <v>434</v>
      </c>
      <c r="E18" s="867" t="s">
        <v>121</v>
      </c>
      <c r="F18" s="868" t="s">
        <v>282</v>
      </c>
      <c r="G18" s="867" t="s">
        <v>434</v>
      </c>
      <c r="H18" s="867" t="s">
        <v>121</v>
      </c>
      <c r="I18" s="868" t="s">
        <v>282</v>
      </c>
      <c r="J18" s="868" t="s">
        <v>59</v>
      </c>
      <c r="K18" s="868" t="s">
        <v>588</v>
      </c>
      <c r="L18" s="869" t="s">
        <v>121</v>
      </c>
      <c r="M18" s="870" t="s">
        <v>589</v>
      </c>
      <c r="N18" s="868" t="s">
        <v>57</v>
      </c>
      <c r="O18" s="707" t="s">
        <v>589</v>
      </c>
      <c r="P18" s="628"/>
      <c r="Q18" s="871" t="s">
        <v>604</v>
      </c>
      <c r="R18" s="871"/>
      <c r="S18" s="871"/>
      <c r="T18" s="871"/>
    </row>
    <row r="19" spans="1:20" s="306" customFormat="1" ht="6" customHeight="1">
      <c r="A19" s="628"/>
      <c r="B19" s="628"/>
      <c r="C19" s="872"/>
      <c r="D19" s="873"/>
      <c r="E19" s="565"/>
      <c r="F19" s="874"/>
      <c r="G19" s="565"/>
      <c r="H19" s="873"/>
      <c r="I19" s="535"/>
      <c r="J19" s="874"/>
      <c r="K19" s="532"/>
      <c r="L19" s="875"/>
      <c r="M19" s="532"/>
      <c r="N19" s="875"/>
      <c r="O19" s="595"/>
      <c r="P19" s="628"/>
      <c r="Q19" s="628"/>
      <c r="R19" s="628"/>
      <c r="S19" s="628"/>
      <c r="T19" s="628"/>
    </row>
    <row r="20" spans="1:20">
      <c r="A20" s="628"/>
      <c r="B20" s="628"/>
      <c r="C20" s="876">
        <v>43269</v>
      </c>
      <c r="D20" s="684" t="s">
        <v>45</v>
      </c>
      <c r="E20" s="545" t="s">
        <v>56</v>
      </c>
      <c r="F20" s="773">
        <v>1000000</v>
      </c>
      <c r="G20" s="532" t="s">
        <v>58</v>
      </c>
      <c r="H20" s="684" t="s">
        <v>57</v>
      </c>
      <c r="I20" s="715">
        <f>-(F20/J20)</f>
        <v>-746268.65671641787</v>
      </c>
      <c r="J20" s="877">
        <v>1.34</v>
      </c>
      <c r="K20" s="547">
        <v>1.3454999999999999</v>
      </c>
      <c r="L20" s="877" t="s">
        <v>57</v>
      </c>
      <c r="M20" s="715">
        <f>(F20/K20)+I20</f>
        <v>-3050.5221939354669</v>
      </c>
      <c r="N20" s="684" t="s">
        <v>57</v>
      </c>
      <c r="O20" s="878">
        <f>M20</f>
        <v>-3050.5221939354669</v>
      </c>
      <c r="P20" s="628"/>
      <c r="Q20" s="539" t="s">
        <v>590</v>
      </c>
      <c r="R20" s="542">
        <v>1.344136</v>
      </c>
      <c r="S20" s="628"/>
      <c r="T20" s="628"/>
    </row>
    <row r="21" spans="1:20">
      <c r="A21" s="628"/>
      <c r="B21" s="628"/>
      <c r="C21" s="876">
        <v>43270</v>
      </c>
      <c r="D21" s="684" t="s">
        <v>58</v>
      </c>
      <c r="E21" s="545" t="s">
        <v>286</v>
      </c>
      <c r="F21" s="664">
        <v>-450000</v>
      </c>
      <c r="G21" s="532" t="s">
        <v>45</v>
      </c>
      <c r="H21" s="684" t="s">
        <v>56</v>
      </c>
      <c r="I21" s="663">
        <f>-(F21*J21)</f>
        <v>532620</v>
      </c>
      <c r="J21" s="877">
        <v>1.1836</v>
      </c>
      <c r="K21" s="547">
        <v>1.1876</v>
      </c>
      <c r="L21" s="877" t="s">
        <v>56</v>
      </c>
      <c r="M21" s="715">
        <f>(F21*K21)+I21</f>
        <v>-1800</v>
      </c>
      <c r="N21" s="684" t="s">
        <v>57</v>
      </c>
      <c r="O21" s="878">
        <f>M21/R20</f>
        <v>-1339.1502050387758</v>
      </c>
      <c r="P21" s="628"/>
      <c r="Q21" s="550" t="s">
        <v>591</v>
      </c>
      <c r="R21" s="569">
        <v>1.13662</v>
      </c>
      <c r="S21" s="628"/>
      <c r="T21" s="628"/>
    </row>
    <row r="22" spans="1:20">
      <c r="A22" s="628"/>
      <c r="B22" s="628"/>
      <c r="C22" s="876">
        <v>43271</v>
      </c>
      <c r="D22" s="684" t="s">
        <v>45</v>
      </c>
      <c r="E22" s="545" t="s">
        <v>365</v>
      </c>
      <c r="F22" s="773">
        <v>10000000</v>
      </c>
      <c r="G22" s="532" t="s">
        <v>58</v>
      </c>
      <c r="H22" s="684" t="s">
        <v>57</v>
      </c>
      <c r="I22" s="715">
        <f>-(F22/J22)</f>
        <v>-580519.16990402853</v>
      </c>
      <c r="J22" s="877">
        <v>17.225960000000001</v>
      </c>
      <c r="K22" s="547">
        <v>17.628969999999999</v>
      </c>
      <c r="L22" s="877" t="s">
        <v>57</v>
      </c>
      <c r="M22" s="715">
        <f>(F22/K22)+I22</f>
        <v>-13271.055011326331</v>
      </c>
      <c r="N22" s="684" t="s">
        <v>57</v>
      </c>
      <c r="O22" s="878">
        <f>M22</f>
        <v>-13271.055011326331</v>
      </c>
      <c r="P22" s="628"/>
      <c r="Q22" s="550" t="s">
        <v>592</v>
      </c>
      <c r="R22" s="569">
        <v>1.32142</v>
      </c>
      <c r="S22" s="628"/>
      <c r="T22" s="628"/>
    </row>
    <row r="23" spans="1:20">
      <c r="A23" s="628"/>
      <c r="B23" s="628"/>
      <c r="C23" s="876">
        <v>43272</v>
      </c>
      <c r="D23" s="684" t="s">
        <v>593</v>
      </c>
      <c r="E23" s="545" t="s">
        <v>286</v>
      </c>
      <c r="F23" s="664">
        <f>-(I23/J23)</f>
        <v>-612606.2106017631</v>
      </c>
      <c r="G23" s="532" t="s">
        <v>45</v>
      </c>
      <c r="H23" s="684" t="s">
        <v>355</v>
      </c>
      <c r="I23" s="663">
        <v>80000000</v>
      </c>
      <c r="J23" s="877">
        <v>130.58959999999999</v>
      </c>
      <c r="K23" s="547">
        <v>130.42660000000001</v>
      </c>
      <c r="L23" s="877" t="s">
        <v>286</v>
      </c>
      <c r="M23" s="663">
        <f>(I23/K23)+F23</f>
        <v>765.60158992174547</v>
      </c>
      <c r="N23" s="684" t="s">
        <v>57</v>
      </c>
      <c r="O23" s="879">
        <f>M23/R21</f>
        <v>673.57744006065832</v>
      </c>
      <c r="P23" s="628"/>
      <c r="Q23" s="540"/>
      <c r="R23" s="540"/>
      <c r="S23" s="628"/>
      <c r="T23" s="628"/>
    </row>
    <row r="24" spans="1:20">
      <c r="A24" s="628"/>
      <c r="B24" s="628"/>
      <c r="C24" s="876">
        <v>43273</v>
      </c>
      <c r="D24" s="684" t="s">
        <v>593</v>
      </c>
      <c r="E24" s="545" t="s">
        <v>286</v>
      </c>
      <c r="F24" s="664">
        <v>-250000</v>
      </c>
      <c r="G24" s="532" t="s">
        <v>45</v>
      </c>
      <c r="H24" s="684" t="s">
        <v>594</v>
      </c>
      <c r="I24" s="663">
        <f>F24*J24</f>
        <v>-406325</v>
      </c>
      <c r="J24" s="877">
        <v>1.6253</v>
      </c>
      <c r="K24" s="547">
        <v>1.6185</v>
      </c>
      <c r="L24" s="877" t="s">
        <v>594</v>
      </c>
      <c r="M24" s="663">
        <f>(F24*K24)-I24</f>
        <v>1700</v>
      </c>
      <c r="N24" s="684" t="s">
        <v>57</v>
      </c>
      <c r="O24" s="879">
        <f>M24/R22</f>
        <v>1286.4948313178247</v>
      </c>
      <c r="P24" s="628"/>
      <c r="Q24" s="532"/>
      <c r="R24" s="532"/>
      <c r="S24" s="628"/>
      <c r="T24" s="628"/>
    </row>
    <row r="25" spans="1:20" ht="15.75" thickBot="1">
      <c r="A25" s="628"/>
      <c r="B25" s="628"/>
      <c r="C25" s="880"/>
      <c r="D25" s="881"/>
      <c r="E25" s="882"/>
      <c r="F25" s="883"/>
      <c r="G25" s="605"/>
      <c r="H25" s="881"/>
      <c r="I25" s="884"/>
      <c r="J25" s="885"/>
      <c r="K25" s="886"/>
      <c r="L25" s="885"/>
      <c r="M25" s="884"/>
      <c r="N25" s="881"/>
      <c r="O25" s="887"/>
      <c r="P25" s="628"/>
      <c r="Q25" s="628"/>
      <c r="R25" s="628"/>
      <c r="S25" s="628"/>
      <c r="T25" s="628"/>
    </row>
    <row r="26" spans="1:20">
      <c r="A26" s="628"/>
      <c r="B26" s="628"/>
      <c r="C26" s="628"/>
      <c r="D26" s="628"/>
      <c r="E26" s="628"/>
      <c r="F26" s="628"/>
      <c r="G26" s="628"/>
      <c r="H26" s="628"/>
      <c r="I26" s="628"/>
      <c r="J26" s="628"/>
      <c r="K26" s="628"/>
      <c r="L26" s="532"/>
      <c r="M26" s="725" t="s">
        <v>511</v>
      </c>
      <c r="N26" s="532" t="s">
        <v>57</v>
      </c>
      <c r="O26" s="645">
        <f>SUM(O20:O24)</f>
        <v>-15700.655138922091</v>
      </c>
      <c r="P26" s="628"/>
      <c r="Q26" s="628"/>
      <c r="R26" s="628"/>
      <c r="S26" s="628"/>
      <c r="T26" s="628"/>
    </row>
    <row r="27" spans="1:20">
      <c r="A27" s="628"/>
      <c r="B27" s="628"/>
      <c r="C27" s="628"/>
      <c r="D27" s="628"/>
      <c r="E27" s="628"/>
      <c r="F27" s="628"/>
      <c r="G27" s="628"/>
      <c r="H27" s="628"/>
      <c r="I27" s="628"/>
      <c r="J27" s="628"/>
      <c r="K27" s="628"/>
      <c r="L27" s="628"/>
      <c r="M27" s="628"/>
      <c r="N27" s="628"/>
      <c r="O27" s="628"/>
      <c r="P27" s="628"/>
      <c r="Q27" s="628"/>
      <c r="R27" s="628"/>
      <c r="S27" s="628"/>
      <c r="T27" s="628"/>
    </row>
  </sheetData>
  <mergeCells count="58">
    <mergeCell ref="M14:O14"/>
    <mergeCell ref="M15:O15"/>
    <mergeCell ref="M16:O16"/>
    <mergeCell ref="G4:H4"/>
    <mergeCell ref="Q18:T18"/>
    <mergeCell ref="P4:T8"/>
    <mergeCell ref="G15:H15"/>
    <mergeCell ref="G16:H16"/>
    <mergeCell ref="K14:L14"/>
    <mergeCell ref="K15:L15"/>
    <mergeCell ref="K16:L16"/>
    <mergeCell ref="M10:O10"/>
    <mergeCell ref="M11:O11"/>
    <mergeCell ref="M12:O12"/>
    <mergeCell ref="M13:O13"/>
    <mergeCell ref="K13:L13"/>
    <mergeCell ref="I14:J14"/>
    <mergeCell ref="I15:J15"/>
    <mergeCell ref="I16:J16"/>
    <mergeCell ref="G14:H14"/>
    <mergeCell ref="K9:L9"/>
    <mergeCell ref="K10:L10"/>
    <mergeCell ref="K11:L11"/>
    <mergeCell ref="K12:L12"/>
    <mergeCell ref="M7:O7"/>
    <mergeCell ref="M8:O8"/>
    <mergeCell ref="M9:O9"/>
    <mergeCell ref="I8:J8"/>
    <mergeCell ref="I9:J9"/>
    <mergeCell ref="K8:L8"/>
    <mergeCell ref="C3:F3"/>
    <mergeCell ref="M4:O4"/>
    <mergeCell ref="G13:H13"/>
    <mergeCell ref="G12:H12"/>
    <mergeCell ref="G11:H11"/>
    <mergeCell ref="G10:H10"/>
    <mergeCell ref="G9:H9"/>
    <mergeCell ref="G8:H8"/>
    <mergeCell ref="G7:H7"/>
    <mergeCell ref="C7:F7"/>
    <mergeCell ref="I7:J7"/>
    <mergeCell ref="K7:L7"/>
    <mergeCell ref="I10:J10"/>
    <mergeCell ref="I11:J11"/>
    <mergeCell ref="I12:J12"/>
    <mergeCell ref="I13:J13"/>
    <mergeCell ref="C8:F8"/>
    <mergeCell ref="C9:F9"/>
    <mergeCell ref="C14:F14"/>
    <mergeCell ref="D4:E4"/>
    <mergeCell ref="C17:D17"/>
    <mergeCell ref="E17:F17"/>
    <mergeCell ref="C10:F10"/>
    <mergeCell ref="C11:F11"/>
    <mergeCell ref="C12:F12"/>
    <mergeCell ref="C13:F13"/>
    <mergeCell ref="C15:F15"/>
    <mergeCell ref="C16:F16"/>
  </mergeCells>
  <pageMargins left="0.75" right="0.75" top="1" bottom="1" header="0.5" footer="0.5"/>
  <pageSetup paperSize="9" scale="68" orientation="landscape" horizontalDpi="4294967292" verticalDpi="4294967292"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O53"/>
  <sheetViews>
    <sheetView topLeftCell="A4" workbookViewId="0">
      <selection activeCell="P23" sqref="P23"/>
    </sheetView>
  </sheetViews>
  <sheetFormatPr defaultColWidth="11.42578125" defaultRowHeight="15"/>
  <cols>
    <col min="1" max="1" width="6.28515625" style="295" customWidth="1"/>
    <col min="2" max="2" width="4.42578125" style="295" customWidth="1"/>
    <col min="3" max="3" width="2.85546875" customWidth="1"/>
    <col min="4" max="4" width="11.85546875" style="295" bestFit="1" customWidth="1"/>
    <col min="5" max="5" width="12.7109375" style="295" customWidth="1"/>
    <col min="6" max="6" width="14" style="295" customWidth="1"/>
    <col min="7" max="7" width="11.85546875" style="295" bestFit="1" customWidth="1"/>
    <col min="8" max="8" width="14.28515625" bestFit="1" customWidth="1"/>
    <col min="9" max="9" width="16.7109375" bestFit="1" customWidth="1"/>
    <col min="10" max="10" width="13.140625" bestFit="1" customWidth="1"/>
    <col min="11" max="11" width="13.42578125" bestFit="1" customWidth="1"/>
    <col min="12" max="12" width="12.140625" customWidth="1"/>
    <col min="13" max="13" width="15.7109375" customWidth="1"/>
    <col min="14" max="14" width="17.28515625" customWidth="1"/>
    <col min="15" max="15" width="2.42578125" customWidth="1"/>
  </cols>
  <sheetData>
    <row r="1" spans="3:15" s="295" customFormat="1" ht="15.75" thickBot="1"/>
    <row r="2" spans="3:15" s="295" customFormat="1" ht="15.75" thickTop="1">
      <c r="C2" s="695"/>
      <c r="D2" s="524"/>
      <c r="E2" s="524"/>
      <c r="F2" s="524"/>
      <c r="G2" s="524"/>
      <c r="H2" s="524"/>
      <c r="I2" s="524"/>
      <c r="J2" s="524"/>
      <c r="K2" s="524"/>
      <c r="L2" s="524"/>
      <c r="M2" s="524"/>
      <c r="N2" s="524"/>
      <c r="O2" s="620"/>
    </row>
    <row r="3" spans="3:15" s="295" customFormat="1" ht="15.75" thickBot="1">
      <c r="C3" s="531"/>
      <c r="D3" s="532"/>
      <c r="E3" s="532"/>
      <c r="F3" s="532"/>
      <c r="G3" s="532"/>
      <c r="H3" s="532"/>
      <c r="I3" s="532"/>
      <c r="J3" s="532"/>
      <c r="K3" s="532"/>
      <c r="L3" s="532"/>
      <c r="M3" s="532"/>
      <c r="N3" s="532"/>
      <c r="O3" s="533"/>
    </row>
    <row r="4" spans="3:15" customFormat="1" ht="23.1" customHeight="1" thickTop="1" thickBot="1">
      <c r="C4" s="531"/>
      <c r="D4" s="888" t="s">
        <v>532</v>
      </c>
      <c r="E4" s="889"/>
      <c r="F4" s="889"/>
      <c r="G4" s="889"/>
      <c r="H4" s="890"/>
      <c r="I4" s="891"/>
      <c r="J4" s="892"/>
      <c r="K4" s="893"/>
      <c r="L4" s="532"/>
      <c r="M4" s="532"/>
      <c r="N4" s="532"/>
      <c r="O4" s="533"/>
    </row>
    <row r="5" spans="3:15" customFormat="1" ht="15.75" thickTop="1">
      <c r="C5" s="531"/>
      <c r="D5" s="532"/>
      <c r="E5" s="532"/>
      <c r="F5" s="532"/>
      <c r="G5" s="532"/>
      <c r="H5" s="532"/>
      <c r="I5" s="532"/>
      <c r="J5" s="532"/>
      <c r="K5" s="532"/>
      <c r="L5" s="532"/>
      <c r="M5" s="532"/>
      <c r="N5" s="532"/>
      <c r="O5" s="533"/>
    </row>
    <row r="6" spans="3:15" customFormat="1" ht="15.75" thickBot="1">
      <c r="C6" s="531"/>
      <c r="D6" s="532"/>
      <c r="E6" s="532" t="s">
        <v>516</v>
      </c>
      <c r="F6" s="532"/>
      <c r="G6" s="532" t="s">
        <v>517</v>
      </c>
      <c r="H6" s="628"/>
      <c r="I6" s="532"/>
      <c r="J6" s="532"/>
      <c r="K6" s="532"/>
      <c r="L6" s="532"/>
      <c r="M6" s="532"/>
      <c r="N6" s="532"/>
      <c r="O6" s="533"/>
    </row>
    <row r="7" spans="3:15" customFormat="1" ht="18" customHeight="1" thickBot="1">
      <c r="C7" s="531"/>
      <c r="D7" s="725" t="s">
        <v>513</v>
      </c>
      <c r="E7" s="831" t="s">
        <v>512</v>
      </c>
      <c r="F7" s="545" t="s">
        <v>521</v>
      </c>
      <c r="G7" s="831">
        <v>2018</v>
      </c>
      <c r="H7" s="545" t="s">
        <v>522</v>
      </c>
      <c r="I7" s="894" t="s">
        <v>523</v>
      </c>
      <c r="J7" s="895"/>
      <c r="K7" s="725"/>
      <c r="L7" s="628"/>
      <c r="M7" s="532"/>
      <c r="N7" s="532"/>
      <c r="O7" s="533"/>
    </row>
    <row r="8" spans="3:15" s="295" customFormat="1" ht="15.75" thickBot="1">
      <c r="C8" s="531"/>
      <c r="D8" s="725"/>
      <c r="E8" s="725"/>
      <c r="F8" s="725"/>
      <c r="G8" s="725"/>
      <c r="H8" s="545"/>
      <c r="I8" s="725"/>
      <c r="J8" s="545"/>
      <c r="K8" s="725"/>
      <c r="L8" s="895"/>
      <c r="M8" s="532"/>
      <c r="N8" s="532"/>
      <c r="O8" s="533"/>
    </row>
    <row r="9" spans="3:15" s="295" customFormat="1" ht="15.75" thickBot="1">
      <c r="C9" s="531"/>
      <c r="D9" s="725" t="s">
        <v>514</v>
      </c>
      <c r="E9" s="896">
        <v>100000</v>
      </c>
      <c r="F9" s="897"/>
      <c r="G9" s="897"/>
      <c r="H9" s="628"/>
      <c r="I9" s="725"/>
      <c r="J9" s="545"/>
      <c r="K9" s="725"/>
      <c r="L9" s="895"/>
      <c r="M9" s="532"/>
      <c r="N9" s="532"/>
      <c r="O9" s="533"/>
    </row>
    <row r="10" spans="3:15" customFormat="1" ht="15.75" thickBot="1">
      <c r="C10" s="531"/>
      <c r="D10" s="532"/>
      <c r="E10" s="532"/>
      <c r="F10" s="532"/>
      <c r="G10" s="532"/>
      <c r="H10" s="532"/>
      <c r="I10" s="532"/>
      <c r="J10" s="532"/>
      <c r="K10" s="532"/>
      <c r="L10" s="532"/>
      <c r="M10" s="532"/>
      <c r="N10" s="532"/>
      <c r="O10" s="533"/>
    </row>
    <row r="11" spans="3:15" customFormat="1" ht="18.95" customHeight="1" thickBot="1">
      <c r="C11" s="531"/>
      <c r="D11" s="866" t="s">
        <v>470</v>
      </c>
      <c r="E11" s="868" t="s">
        <v>63</v>
      </c>
      <c r="F11" s="868" t="s">
        <v>524</v>
      </c>
      <c r="G11" s="868" t="s">
        <v>525</v>
      </c>
      <c r="H11" s="868" t="s">
        <v>78</v>
      </c>
      <c r="I11" s="868" t="s">
        <v>503</v>
      </c>
      <c r="J11" s="868" t="s">
        <v>504</v>
      </c>
      <c r="K11" s="868" t="s">
        <v>505</v>
      </c>
      <c r="L11" s="868" t="s">
        <v>59</v>
      </c>
      <c r="M11" s="868" t="s">
        <v>609</v>
      </c>
      <c r="N11" s="898" t="s">
        <v>511</v>
      </c>
      <c r="O11" s="533"/>
    </row>
    <row r="12" spans="3:15" s="295" customFormat="1" ht="9" customHeight="1">
      <c r="C12" s="531"/>
      <c r="D12" s="700"/>
      <c r="E12" s="545"/>
      <c r="F12" s="545"/>
      <c r="G12" s="545"/>
      <c r="H12" s="545"/>
      <c r="I12" s="545"/>
      <c r="J12" s="545"/>
      <c r="K12" s="545"/>
      <c r="L12" s="545"/>
      <c r="M12" s="545"/>
      <c r="N12" s="899"/>
      <c r="O12" s="533"/>
    </row>
    <row r="13" spans="3:15" customFormat="1">
      <c r="C13" s="531"/>
      <c r="D13" s="900">
        <v>43264</v>
      </c>
      <c r="E13" s="806" t="s">
        <v>515</v>
      </c>
      <c r="F13" s="806" t="s">
        <v>157</v>
      </c>
      <c r="G13" s="806" t="s">
        <v>156</v>
      </c>
      <c r="H13" s="545" t="s">
        <v>506</v>
      </c>
      <c r="I13" s="895" t="s">
        <v>507</v>
      </c>
      <c r="J13" s="725" t="s">
        <v>508</v>
      </c>
      <c r="K13" s="725" t="s">
        <v>509</v>
      </c>
      <c r="L13" s="547">
        <v>1.35</v>
      </c>
      <c r="M13" s="663">
        <v>1526.36</v>
      </c>
      <c r="N13" s="901">
        <f>M13</f>
        <v>1526.36</v>
      </c>
      <c r="O13" s="533"/>
    </row>
    <row r="14" spans="3:15" customFormat="1">
      <c r="C14" s="531"/>
      <c r="D14" s="900">
        <v>43265</v>
      </c>
      <c r="E14" s="806" t="s">
        <v>88</v>
      </c>
      <c r="F14" s="806" t="s">
        <v>157</v>
      </c>
      <c r="G14" s="806" t="s">
        <v>156</v>
      </c>
      <c r="H14" s="545" t="s">
        <v>606</v>
      </c>
      <c r="I14" s="895" t="s">
        <v>561</v>
      </c>
      <c r="J14" s="725" t="s">
        <v>607</v>
      </c>
      <c r="K14" s="725" t="s">
        <v>608</v>
      </c>
      <c r="L14" s="547">
        <v>1.1325000000000001</v>
      </c>
      <c r="M14" s="663">
        <v>3750.09</v>
      </c>
      <c r="N14" s="901">
        <f>N13+M14</f>
        <v>5276.45</v>
      </c>
      <c r="O14" s="533"/>
    </row>
    <row r="15" spans="3:15" customFormat="1">
      <c r="C15" s="531"/>
      <c r="D15" s="900"/>
      <c r="E15" s="806"/>
      <c r="F15" s="806"/>
      <c r="G15" s="806"/>
      <c r="H15" s="545"/>
      <c r="I15" s="895"/>
      <c r="J15" s="725"/>
      <c r="K15" s="725"/>
      <c r="L15" s="547"/>
      <c r="M15" s="663"/>
      <c r="N15" s="901"/>
      <c r="O15" s="533"/>
    </row>
    <row r="16" spans="3:15" customFormat="1">
      <c r="C16" s="531"/>
      <c r="D16" s="900"/>
      <c r="E16" s="806"/>
      <c r="F16" s="806"/>
      <c r="G16" s="806"/>
      <c r="H16" s="545"/>
      <c r="I16" s="895"/>
      <c r="J16" s="725"/>
      <c r="K16" s="725"/>
      <c r="L16" s="547"/>
      <c r="M16" s="663"/>
      <c r="N16" s="901"/>
      <c r="O16" s="533"/>
    </row>
    <row r="17" spans="3:15" customFormat="1">
      <c r="C17" s="531"/>
      <c r="D17" s="900"/>
      <c r="E17" s="806"/>
      <c r="F17" s="806"/>
      <c r="G17" s="806"/>
      <c r="H17" s="545"/>
      <c r="I17" s="895"/>
      <c r="J17" s="725"/>
      <c r="K17" s="725"/>
      <c r="L17" s="532"/>
      <c r="M17" s="663"/>
      <c r="N17" s="901"/>
      <c r="O17" s="533"/>
    </row>
    <row r="18" spans="3:15" customFormat="1">
      <c r="C18" s="531"/>
      <c r="D18" s="900"/>
      <c r="E18" s="806"/>
      <c r="F18" s="806"/>
      <c r="G18" s="806"/>
      <c r="H18" s="545"/>
      <c r="I18" s="895"/>
      <c r="J18" s="725"/>
      <c r="K18" s="725"/>
      <c r="L18" s="532"/>
      <c r="M18" s="663"/>
      <c r="N18" s="901"/>
      <c r="O18" s="533"/>
    </row>
    <row r="19" spans="3:15" customFormat="1">
      <c r="C19" s="531"/>
      <c r="D19" s="900"/>
      <c r="E19" s="806"/>
      <c r="F19" s="806"/>
      <c r="G19" s="806"/>
      <c r="H19" s="545"/>
      <c r="I19" s="895"/>
      <c r="J19" s="725"/>
      <c r="K19" s="725"/>
      <c r="L19" s="532"/>
      <c r="M19" s="663"/>
      <c r="N19" s="901"/>
      <c r="O19" s="533"/>
    </row>
    <row r="20" spans="3:15" customFormat="1">
      <c r="C20" s="531"/>
      <c r="D20" s="900"/>
      <c r="E20" s="806"/>
      <c r="F20" s="806"/>
      <c r="G20" s="806"/>
      <c r="H20" s="545"/>
      <c r="I20" s="895"/>
      <c r="J20" s="725"/>
      <c r="K20" s="725"/>
      <c r="L20" s="532"/>
      <c r="M20" s="663"/>
      <c r="N20" s="901"/>
      <c r="O20" s="533"/>
    </row>
    <row r="21" spans="3:15" customFormat="1">
      <c r="C21" s="531"/>
      <c r="D21" s="900"/>
      <c r="E21" s="806"/>
      <c r="F21" s="806"/>
      <c r="G21" s="806"/>
      <c r="H21" s="545"/>
      <c r="I21" s="895"/>
      <c r="J21" s="725"/>
      <c r="K21" s="725"/>
      <c r="L21" s="532"/>
      <c r="M21" s="663"/>
      <c r="N21" s="901"/>
      <c r="O21" s="533"/>
    </row>
    <row r="22" spans="3:15" customFormat="1">
      <c r="C22" s="531"/>
      <c r="D22" s="900"/>
      <c r="E22" s="806"/>
      <c r="F22" s="806"/>
      <c r="G22" s="806"/>
      <c r="H22" s="545"/>
      <c r="I22" s="895"/>
      <c r="J22" s="725"/>
      <c r="K22" s="725"/>
      <c r="L22" s="532"/>
      <c r="M22" s="663"/>
      <c r="N22" s="901"/>
      <c r="O22" s="533"/>
    </row>
    <row r="23" spans="3:15" customFormat="1">
      <c r="C23" s="531"/>
      <c r="D23" s="900"/>
      <c r="E23" s="806"/>
      <c r="F23" s="806"/>
      <c r="G23" s="806"/>
      <c r="H23" s="545"/>
      <c r="I23" s="895"/>
      <c r="J23" s="725"/>
      <c r="K23" s="725"/>
      <c r="L23" s="532"/>
      <c r="M23" s="663"/>
      <c r="N23" s="901"/>
      <c r="O23" s="533"/>
    </row>
    <row r="24" spans="3:15" customFormat="1">
      <c r="C24" s="531"/>
      <c r="D24" s="900"/>
      <c r="E24" s="806"/>
      <c r="F24" s="806"/>
      <c r="G24" s="806"/>
      <c r="H24" s="545"/>
      <c r="I24" s="895"/>
      <c r="J24" s="725"/>
      <c r="K24" s="725"/>
      <c r="L24" s="532"/>
      <c r="M24" s="663"/>
      <c r="N24" s="901"/>
      <c r="O24" s="533"/>
    </row>
    <row r="25" spans="3:15" customFormat="1">
      <c r="C25" s="531"/>
      <c r="D25" s="900"/>
      <c r="E25" s="806"/>
      <c r="F25" s="806"/>
      <c r="G25" s="806"/>
      <c r="H25" s="545"/>
      <c r="I25" s="895"/>
      <c r="J25" s="725"/>
      <c r="K25" s="725"/>
      <c r="L25" s="532"/>
      <c r="M25" s="663"/>
      <c r="N25" s="901"/>
      <c r="O25" s="533"/>
    </row>
    <row r="26" spans="3:15" customFormat="1">
      <c r="C26" s="531"/>
      <c r="D26" s="900"/>
      <c r="E26" s="806"/>
      <c r="F26" s="806"/>
      <c r="G26" s="806"/>
      <c r="H26" s="545"/>
      <c r="I26" s="895"/>
      <c r="J26" s="725"/>
      <c r="K26" s="725"/>
      <c r="L26" s="532"/>
      <c r="M26" s="663"/>
      <c r="N26" s="901"/>
      <c r="O26" s="533"/>
    </row>
    <row r="27" spans="3:15" customFormat="1">
      <c r="C27" s="531"/>
      <c r="D27" s="900"/>
      <c r="E27" s="806"/>
      <c r="F27" s="806"/>
      <c r="G27" s="806"/>
      <c r="H27" s="545"/>
      <c r="I27" s="895"/>
      <c r="J27" s="725"/>
      <c r="K27" s="725"/>
      <c r="L27" s="532"/>
      <c r="M27" s="663"/>
      <c r="N27" s="901"/>
      <c r="O27" s="533"/>
    </row>
    <row r="28" spans="3:15" customFormat="1">
      <c r="C28" s="531"/>
      <c r="D28" s="900"/>
      <c r="E28" s="806"/>
      <c r="F28" s="806"/>
      <c r="G28" s="806"/>
      <c r="H28" s="545"/>
      <c r="I28" s="895"/>
      <c r="J28" s="725"/>
      <c r="K28" s="725"/>
      <c r="L28" s="532"/>
      <c r="M28" s="663"/>
      <c r="N28" s="901"/>
      <c r="O28" s="533"/>
    </row>
    <row r="29" spans="3:15" customFormat="1">
      <c r="C29" s="531"/>
      <c r="D29" s="900"/>
      <c r="E29" s="806"/>
      <c r="F29" s="806"/>
      <c r="G29" s="806"/>
      <c r="H29" s="545"/>
      <c r="I29" s="545"/>
      <c r="J29" s="725"/>
      <c r="K29" s="725"/>
      <c r="L29" s="532"/>
      <c r="M29" s="663"/>
      <c r="N29" s="901"/>
      <c r="O29" s="533"/>
    </row>
    <row r="30" spans="3:15" customFormat="1">
      <c r="C30" s="531"/>
      <c r="D30" s="900"/>
      <c r="E30" s="806"/>
      <c r="F30" s="806"/>
      <c r="G30" s="806"/>
      <c r="H30" s="545"/>
      <c r="I30" s="545"/>
      <c r="J30" s="725"/>
      <c r="K30" s="725"/>
      <c r="L30" s="532"/>
      <c r="M30" s="663"/>
      <c r="N30" s="901"/>
      <c r="O30" s="533"/>
    </row>
    <row r="31" spans="3:15" customFormat="1">
      <c r="C31" s="531"/>
      <c r="D31" s="900"/>
      <c r="E31" s="806"/>
      <c r="F31" s="806"/>
      <c r="G31" s="806"/>
      <c r="H31" s="545"/>
      <c r="I31" s="545"/>
      <c r="J31" s="725"/>
      <c r="K31" s="725"/>
      <c r="L31" s="532"/>
      <c r="M31" s="663"/>
      <c r="N31" s="901"/>
      <c r="O31" s="533"/>
    </row>
    <row r="32" spans="3:15" customFormat="1">
      <c r="C32" s="531"/>
      <c r="D32" s="900"/>
      <c r="E32" s="806"/>
      <c r="F32" s="806"/>
      <c r="G32" s="806"/>
      <c r="H32" s="545"/>
      <c r="I32" s="545"/>
      <c r="J32" s="725"/>
      <c r="K32" s="725"/>
      <c r="L32" s="532"/>
      <c r="M32" s="663"/>
      <c r="N32" s="901"/>
      <c r="O32" s="533"/>
    </row>
    <row r="33" spans="3:15" customFormat="1">
      <c r="C33" s="531"/>
      <c r="D33" s="900"/>
      <c r="E33" s="806"/>
      <c r="F33" s="806"/>
      <c r="G33" s="806"/>
      <c r="H33" s="545"/>
      <c r="I33" s="545"/>
      <c r="J33" s="725"/>
      <c r="K33" s="725"/>
      <c r="L33" s="532"/>
      <c r="M33" s="663"/>
      <c r="N33" s="901"/>
      <c r="O33" s="533"/>
    </row>
    <row r="34" spans="3:15" customFormat="1">
      <c r="C34" s="531"/>
      <c r="D34" s="900"/>
      <c r="E34" s="806"/>
      <c r="F34" s="806"/>
      <c r="G34" s="806"/>
      <c r="H34" s="545"/>
      <c r="I34" s="545"/>
      <c r="J34" s="725"/>
      <c r="K34" s="725"/>
      <c r="L34" s="532"/>
      <c r="M34" s="663"/>
      <c r="N34" s="901"/>
      <c r="O34" s="533"/>
    </row>
    <row r="35" spans="3:15" customFormat="1">
      <c r="C35" s="531"/>
      <c r="D35" s="900"/>
      <c r="E35" s="806"/>
      <c r="F35" s="806"/>
      <c r="G35" s="806"/>
      <c r="H35" s="545"/>
      <c r="I35" s="545"/>
      <c r="J35" s="725"/>
      <c r="K35" s="725"/>
      <c r="L35" s="532"/>
      <c r="M35" s="663"/>
      <c r="N35" s="901"/>
      <c r="O35" s="533"/>
    </row>
    <row r="36" spans="3:15" customFormat="1">
      <c r="C36" s="531"/>
      <c r="D36" s="900"/>
      <c r="E36" s="806"/>
      <c r="F36" s="806"/>
      <c r="G36" s="806"/>
      <c r="H36" s="545"/>
      <c r="I36" s="545"/>
      <c r="J36" s="725"/>
      <c r="K36" s="725"/>
      <c r="L36" s="532"/>
      <c r="M36" s="663"/>
      <c r="N36" s="901"/>
      <c r="O36" s="533"/>
    </row>
    <row r="37" spans="3:15" customFormat="1">
      <c r="C37" s="531"/>
      <c r="D37" s="593"/>
      <c r="E37" s="532"/>
      <c r="F37" s="532"/>
      <c r="G37" s="532"/>
      <c r="H37" s="545"/>
      <c r="I37" s="545"/>
      <c r="J37" s="725"/>
      <c r="K37" s="725"/>
      <c r="L37" s="532"/>
      <c r="M37" s="663"/>
      <c r="N37" s="901"/>
      <c r="O37" s="533"/>
    </row>
    <row r="38" spans="3:15" customFormat="1">
      <c r="C38" s="531"/>
      <c r="D38" s="593"/>
      <c r="E38" s="532"/>
      <c r="F38" s="532"/>
      <c r="G38" s="532"/>
      <c r="H38" s="532"/>
      <c r="I38" s="532"/>
      <c r="J38" s="725"/>
      <c r="K38" s="725"/>
      <c r="L38" s="532"/>
      <c r="M38" s="663"/>
      <c r="N38" s="901"/>
      <c r="O38" s="533"/>
    </row>
    <row r="39" spans="3:15" customFormat="1">
      <c r="C39" s="531"/>
      <c r="D39" s="593"/>
      <c r="E39" s="532"/>
      <c r="F39" s="532"/>
      <c r="G39" s="532"/>
      <c r="H39" s="532"/>
      <c r="I39" s="532"/>
      <c r="J39" s="532"/>
      <c r="K39" s="532"/>
      <c r="L39" s="532"/>
      <c r="M39" s="663"/>
      <c r="N39" s="901"/>
      <c r="O39" s="533"/>
    </row>
    <row r="40" spans="3:15" customFormat="1">
      <c r="C40" s="531"/>
      <c r="D40" s="593"/>
      <c r="E40" s="532"/>
      <c r="F40" s="532"/>
      <c r="G40" s="532"/>
      <c r="H40" s="532"/>
      <c r="I40" s="532"/>
      <c r="J40" s="532"/>
      <c r="K40" s="532"/>
      <c r="L40" s="532"/>
      <c r="M40" s="532"/>
      <c r="N40" s="902"/>
      <c r="O40" s="533"/>
    </row>
    <row r="41" spans="3:15" customFormat="1" ht="15.75" thickBot="1">
      <c r="C41" s="531"/>
      <c r="D41" s="604"/>
      <c r="E41" s="605"/>
      <c r="F41" s="605"/>
      <c r="G41" s="605"/>
      <c r="H41" s="605"/>
      <c r="I41" s="605"/>
      <c r="J41" s="605"/>
      <c r="K41" s="605"/>
      <c r="L41" s="605"/>
      <c r="M41" s="605"/>
      <c r="N41" s="903"/>
      <c r="O41" s="533"/>
    </row>
    <row r="42" spans="3:15" customFormat="1">
      <c r="C42" s="531"/>
      <c r="D42" s="532"/>
      <c r="E42" s="532"/>
      <c r="F42" s="532"/>
      <c r="G42" s="532"/>
      <c r="H42" s="532"/>
      <c r="I42" s="532"/>
      <c r="J42" s="532"/>
      <c r="K42" s="532"/>
      <c r="L42" s="532"/>
      <c r="M42" s="532"/>
      <c r="N42" s="532"/>
      <c r="O42" s="533"/>
    </row>
    <row r="43" spans="3:15" customFormat="1">
      <c r="C43" s="531"/>
      <c r="D43" s="532"/>
      <c r="E43" s="532"/>
      <c r="F43" s="532"/>
      <c r="G43" s="532"/>
      <c r="H43" s="532"/>
      <c r="I43" s="532"/>
      <c r="J43" s="532"/>
      <c r="K43" s="532"/>
      <c r="L43" s="532"/>
      <c r="M43" s="725"/>
      <c r="N43" s="663"/>
      <c r="O43" s="533"/>
    </row>
    <row r="44" spans="3:15" customFormat="1">
      <c r="C44" s="531"/>
      <c r="D44" s="532"/>
      <c r="E44" s="532"/>
      <c r="F44" s="532"/>
      <c r="G44" s="532"/>
      <c r="H44" s="532"/>
      <c r="I44" s="532"/>
      <c r="J44" s="532"/>
      <c r="K44" s="532"/>
      <c r="L44" s="532"/>
      <c r="M44" s="532"/>
      <c r="N44" s="532"/>
      <c r="O44" s="533"/>
    </row>
    <row r="45" spans="3:15" customFormat="1">
      <c r="C45" s="531"/>
      <c r="D45" s="532"/>
      <c r="E45" s="532"/>
      <c r="F45" s="532"/>
      <c r="G45" s="532"/>
      <c r="H45" s="532"/>
      <c r="I45" s="532"/>
      <c r="J45" s="532"/>
      <c r="K45" s="532"/>
      <c r="L45" s="532"/>
      <c r="M45" s="532"/>
      <c r="N45" s="532"/>
      <c r="O45" s="533"/>
    </row>
    <row r="46" spans="3:15" customFormat="1">
      <c r="C46" s="531"/>
      <c r="D46" s="532"/>
      <c r="E46" s="532"/>
      <c r="F46" s="532"/>
      <c r="G46" s="532"/>
      <c r="H46" s="532"/>
      <c r="I46" s="532"/>
      <c r="J46" s="532"/>
      <c r="K46" s="532"/>
      <c r="L46" s="532"/>
      <c r="M46" s="532"/>
      <c r="N46" s="532"/>
      <c r="O46" s="533"/>
    </row>
    <row r="47" spans="3:15" customFormat="1">
      <c r="C47" s="531"/>
      <c r="D47" s="532"/>
      <c r="E47" s="532"/>
      <c r="F47" s="532"/>
      <c r="G47" s="532"/>
      <c r="H47" s="532"/>
      <c r="I47" s="532"/>
      <c r="J47" s="532"/>
      <c r="K47" s="532"/>
      <c r="L47" s="532"/>
      <c r="M47" s="532"/>
      <c r="N47" s="532"/>
      <c r="O47" s="533"/>
    </row>
    <row r="48" spans="3:15" customFormat="1">
      <c r="C48" s="531"/>
      <c r="D48" s="532"/>
      <c r="E48" s="532"/>
      <c r="F48" s="532"/>
      <c r="G48" s="532"/>
      <c r="H48" s="532"/>
      <c r="I48" s="532"/>
      <c r="J48" s="532"/>
      <c r="K48" s="532"/>
      <c r="L48" s="532"/>
      <c r="M48" s="532"/>
      <c r="N48" s="532"/>
      <c r="O48" s="533"/>
    </row>
    <row r="49" spans="3:15" customFormat="1">
      <c r="C49" s="531"/>
      <c r="D49" s="532"/>
      <c r="E49" s="532"/>
      <c r="F49" s="532"/>
      <c r="G49" s="532"/>
      <c r="H49" s="532"/>
      <c r="I49" s="532"/>
      <c r="J49" s="532"/>
      <c r="K49" s="532"/>
      <c r="L49" s="532"/>
      <c r="M49" s="532"/>
      <c r="N49" s="532"/>
      <c r="O49" s="533"/>
    </row>
    <row r="50" spans="3:15" customFormat="1">
      <c r="C50" s="531"/>
      <c r="D50" s="532"/>
      <c r="E50" s="532"/>
      <c r="F50" s="532"/>
      <c r="G50" s="532"/>
      <c r="H50" s="532"/>
      <c r="I50" s="532"/>
      <c r="J50" s="532"/>
      <c r="K50" s="532"/>
      <c r="L50" s="532"/>
      <c r="M50" s="532"/>
      <c r="N50" s="532"/>
      <c r="O50" s="533"/>
    </row>
    <row r="51" spans="3:15" customFormat="1">
      <c r="C51" s="531"/>
      <c r="D51" s="532"/>
      <c r="E51" s="532"/>
      <c r="F51" s="532"/>
      <c r="G51" s="532"/>
      <c r="H51" s="532"/>
      <c r="I51" s="532"/>
      <c r="J51" s="532"/>
      <c r="K51" s="532"/>
      <c r="L51" s="532"/>
      <c r="M51" s="532"/>
      <c r="N51" s="532"/>
      <c r="O51" s="533"/>
    </row>
    <row r="52" spans="3:15" customFormat="1" ht="15.75" thickBot="1">
      <c r="C52" s="583"/>
      <c r="D52" s="584"/>
      <c r="E52" s="584"/>
      <c r="F52" s="584"/>
      <c r="G52" s="584"/>
      <c r="H52" s="584"/>
      <c r="I52" s="584"/>
      <c r="J52" s="584"/>
      <c r="K52" s="584"/>
      <c r="L52" s="584"/>
      <c r="M52" s="584"/>
      <c r="N52" s="584"/>
      <c r="O52" s="585"/>
    </row>
    <row r="53" spans="3:15" customFormat="1" ht="15.75" thickTop="1">
      <c r="D53" s="295"/>
      <c r="E53" s="295"/>
      <c r="F53" s="295"/>
      <c r="G53" s="295"/>
    </row>
  </sheetData>
  <mergeCells count="1">
    <mergeCell ref="D4:H4"/>
  </mergeCells>
  <pageMargins left="0.75" right="0.75" top="1" bottom="1" header="0.5" footer="0.5"/>
  <pageSetup paperSize="9" scale="59" orientation="landscape" horizontalDpi="4294967292" verticalDpi="4294967292"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C1:O52"/>
  <sheetViews>
    <sheetView workbookViewId="0">
      <selection activeCell="M29" sqref="M29"/>
    </sheetView>
  </sheetViews>
  <sheetFormatPr defaultColWidth="10.85546875" defaultRowHeight="15"/>
  <cols>
    <col min="1" max="1" width="6.28515625" style="295" customWidth="1"/>
    <col min="2" max="2" width="4.42578125" style="295" customWidth="1"/>
    <col min="3" max="3" width="2.85546875" style="295" customWidth="1"/>
    <col min="4" max="4" width="12.7109375" style="295" bestFit="1" customWidth="1"/>
    <col min="5" max="5" width="14" style="295" bestFit="1" customWidth="1"/>
    <col min="6" max="6" width="14" style="295" customWidth="1"/>
    <col min="7" max="7" width="11.85546875" style="295" bestFit="1" customWidth="1"/>
    <col min="8" max="8" width="14.28515625" style="295" bestFit="1" customWidth="1"/>
    <col min="9" max="9" width="14.140625" style="295" bestFit="1" customWidth="1"/>
    <col min="10" max="10" width="13.140625" style="295" bestFit="1" customWidth="1"/>
    <col min="11" max="11" width="13.42578125" style="295" bestFit="1" customWidth="1"/>
    <col min="12" max="12" width="12.140625" style="295" customWidth="1"/>
    <col min="13" max="13" width="15.7109375" style="295" customWidth="1"/>
    <col min="14" max="14" width="17.28515625" style="295" customWidth="1"/>
    <col min="15" max="15" width="2.42578125" style="295" customWidth="1"/>
    <col min="16" max="16384" width="10.85546875" style="295"/>
  </cols>
  <sheetData>
    <row r="1" spans="3:15" ht="15.75" thickBot="1"/>
    <row r="2" spans="3:15" ht="15.75" thickTop="1">
      <c r="C2" s="695"/>
      <c r="D2" s="524"/>
      <c r="E2" s="524"/>
      <c r="F2" s="524"/>
      <c r="G2" s="524"/>
      <c r="H2" s="524"/>
      <c r="I2" s="524"/>
      <c r="J2" s="524"/>
      <c r="K2" s="524"/>
      <c r="L2" s="524"/>
      <c r="M2" s="299"/>
      <c r="N2" s="296"/>
      <c r="O2" s="296"/>
    </row>
    <row r="3" spans="3:15" ht="15.75" thickBot="1">
      <c r="C3" s="531"/>
      <c r="D3" s="532"/>
      <c r="E3" s="532"/>
      <c r="F3" s="532"/>
      <c r="G3" s="532"/>
      <c r="H3" s="532"/>
      <c r="I3" s="532"/>
      <c r="J3" s="532"/>
      <c r="K3" s="532"/>
      <c r="L3" s="532"/>
      <c r="M3" s="299"/>
      <c r="N3" s="296"/>
      <c r="O3" s="296"/>
    </row>
    <row r="4" spans="3:15" ht="23.1" customHeight="1" thickTop="1" thickBot="1">
      <c r="C4" s="531"/>
      <c r="D4" s="888" t="s">
        <v>530</v>
      </c>
      <c r="E4" s="889"/>
      <c r="F4" s="889"/>
      <c r="G4" s="889"/>
      <c r="H4" s="890"/>
      <c r="I4" s="891"/>
      <c r="J4" s="892"/>
      <c r="K4" s="893"/>
      <c r="L4" s="532"/>
      <c r="M4" s="299"/>
      <c r="N4" s="296"/>
      <c r="O4" s="296"/>
    </row>
    <row r="5" spans="3:15" ht="15.75" thickTop="1">
      <c r="C5" s="531"/>
      <c r="D5" s="532"/>
      <c r="E5" s="532"/>
      <c r="F5" s="532"/>
      <c r="G5" s="532"/>
      <c r="H5" s="532"/>
      <c r="I5" s="532"/>
      <c r="J5" s="532"/>
      <c r="K5" s="532"/>
      <c r="L5" s="532"/>
      <c r="M5" s="299"/>
      <c r="N5" s="296"/>
      <c r="O5" s="296"/>
    </row>
    <row r="6" spans="3:15" ht="15.75" thickBot="1">
      <c r="C6" s="531"/>
      <c r="D6" s="532"/>
      <c r="E6" s="532" t="s">
        <v>516</v>
      </c>
      <c r="F6" s="532"/>
      <c r="G6" s="532" t="s">
        <v>517</v>
      </c>
      <c r="H6" s="628"/>
      <c r="I6" s="532"/>
      <c r="J6" s="532"/>
      <c r="K6" s="532"/>
      <c r="L6" s="532"/>
      <c r="M6" s="299"/>
      <c r="N6" s="296"/>
      <c r="O6" s="296"/>
    </row>
    <row r="7" spans="3:15" ht="15.75" thickBot="1">
      <c r="C7" s="531"/>
      <c r="D7" s="725" t="s">
        <v>513</v>
      </c>
      <c r="E7" s="831" t="s">
        <v>512</v>
      </c>
      <c r="F7" s="545" t="s">
        <v>521</v>
      </c>
      <c r="G7" s="831">
        <v>2018</v>
      </c>
      <c r="H7" s="545" t="s">
        <v>522</v>
      </c>
      <c r="I7" s="894" t="s">
        <v>523</v>
      </c>
      <c r="J7" s="895"/>
      <c r="K7" s="725"/>
      <c r="L7" s="628"/>
      <c r="M7" s="299"/>
      <c r="N7" s="296"/>
      <c r="O7" s="296"/>
    </row>
    <row r="8" spans="3:15" ht="15.75" thickBot="1">
      <c r="C8" s="531"/>
      <c r="D8" s="725"/>
      <c r="E8" s="725"/>
      <c r="F8" s="725"/>
      <c r="G8" s="725"/>
      <c r="H8" s="545"/>
      <c r="I8" s="725"/>
      <c r="J8" s="545"/>
      <c r="K8" s="725"/>
      <c r="L8" s="895"/>
      <c r="M8" s="299"/>
      <c r="N8" s="296"/>
      <c r="O8" s="296"/>
    </row>
    <row r="9" spans="3:15" ht="15.75" thickBot="1">
      <c r="C9" s="531"/>
      <c r="D9" s="725" t="s">
        <v>514</v>
      </c>
      <c r="E9" s="896">
        <v>100000</v>
      </c>
      <c r="F9" s="897"/>
      <c r="G9" s="897"/>
      <c r="H9" s="628"/>
      <c r="I9" s="725"/>
      <c r="J9" s="545"/>
      <c r="K9" s="725"/>
      <c r="L9" s="895"/>
      <c r="M9" s="299"/>
      <c r="N9" s="296"/>
      <c r="O9" s="296"/>
    </row>
    <row r="10" spans="3:15" ht="15.75" thickBot="1">
      <c r="C10" s="531"/>
      <c r="D10" s="532"/>
      <c r="E10" s="532"/>
      <c r="F10" s="532"/>
      <c r="G10" s="532"/>
      <c r="H10" s="532"/>
      <c r="I10" s="532"/>
      <c r="J10" s="532"/>
      <c r="K10" s="532"/>
      <c r="L10" s="532"/>
      <c r="M10" s="299"/>
      <c r="N10" s="296"/>
      <c r="O10" s="296"/>
    </row>
    <row r="11" spans="3:15" ht="18.95" customHeight="1" thickBot="1">
      <c r="C11" s="531"/>
      <c r="D11" s="535"/>
      <c r="E11" s="866" t="s">
        <v>524</v>
      </c>
      <c r="F11" s="868" t="s">
        <v>510</v>
      </c>
      <c r="G11" s="765"/>
      <c r="H11" s="535"/>
      <c r="I11" s="535"/>
      <c r="J11" s="535"/>
      <c r="K11" s="535"/>
      <c r="L11" s="535"/>
      <c r="M11" s="317"/>
      <c r="N11" s="316"/>
      <c r="O11" s="296"/>
    </row>
    <row r="12" spans="3:15" ht="9" customHeight="1">
      <c r="C12" s="531"/>
      <c r="D12" s="545"/>
      <c r="E12" s="700"/>
      <c r="F12" s="545"/>
      <c r="G12" s="550"/>
      <c r="H12" s="545"/>
      <c r="I12" s="545"/>
      <c r="J12" s="545"/>
      <c r="K12" s="545"/>
      <c r="L12" s="545"/>
      <c r="M12" s="194"/>
      <c r="N12" s="296"/>
      <c r="O12" s="296"/>
    </row>
    <row r="13" spans="3:15">
      <c r="C13" s="531"/>
      <c r="D13" s="806"/>
      <c r="E13" s="904" t="s">
        <v>528</v>
      </c>
      <c r="F13" s="905">
        <v>36258.629999999997</v>
      </c>
      <c r="G13" s="906"/>
      <c r="H13" s="545"/>
      <c r="I13" s="545"/>
      <c r="J13" s="725"/>
      <c r="K13" s="725"/>
      <c r="L13" s="547"/>
      <c r="M13" s="318"/>
      <c r="N13" s="81"/>
      <c r="O13" s="296"/>
    </row>
    <row r="14" spans="3:15">
      <c r="C14" s="531"/>
      <c r="D14" s="806"/>
      <c r="E14" s="904" t="s">
        <v>526</v>
      </c>
      <c r="F14" s="905">
        <v>25336.11</v>
      </c>
      <c r="G14" s="906"/>
      <c r="H14" s="545"/>
      <c r="I14" s="545"/>
      <c r="J14" s="725"/>
      <c r="K14" s="725"/>
      <c r="L14" s="532"/>
      <c r="M14" s="299"/>
      <c r="N14" s="296"/>
      <c r="O14" s="296"/>
    </row>
    <row r="15" spans="3:15">
      <c r="C15" s="531"/>
      <c r="D15" s="806"/>
      <c r="E15" s="904" t="s">
        <v>527</v>
      </c>
      <c r="F15" s="905">
        <v>6189.37</v>
      </c>
      <c r="G15" s="906"/>
      <c r="H15" s="545"/>
      <c r="I15" s="545"/>
      <c r="J15" s="725"/>
      <c r="K15" s="725"/>
      <c r="L15" s="532"/>
      <c r="M15" s="299"/>
      <c r="N15" s="296"/>
      <c r="O15" s="296"/>
    </row>
    <row r="16" spans="3:15">
      <c r="C16" s="531"/>
      <c r="D16" s="806"/>
      <c r="E16" s="904"/>
      <c r="F16" s="905"/>
      <c r="G16" s="906"/>
      <c r="H16" s="545"/>
      <c r="I16" s="545"/>
      <c r="J16" s="725"/>
      <c r="K16" s="725"/>
      <c r="L16" s="532"/>
      <c r="M16" s="299"/>
      <c r="N16" s="296"/>
      <c r="O16" s="296"/>
    </row>
    <row r="17" spans="3:15">
      <c r="C17" s="531"/>
      <c r="D17" s="806"/>
      <c r="E17" s="904"/>
      <c r="F17" s="905"/>
      <c r="G17" s="906"/>
      <c r="H17" s="545"/>
      <c r="I17" s="545"/>
      <c r="J17" s="725"/>
      <c r="K17" s="725"/>
      <c r="L17" s="532"/>
      <c r="M17" s="299"/>
      <c r="N17" s="296"/>
      <c r="O17" s="296"/>
    </row>
    <row r="18" spans="3:15">
      <c r="C18" s="531"/>
      <c r="D18" s="806"/>
      <c r="E18" s="904"/>
      <c r="F18" s="905"/>
      <c r="G18" s="906"/>
      <c r="H18" s="545"/>
      <c r="I18" s="545"/>
      <c r="J18" s="725"/>
      <c r="K18" s="725"/>
      <c r="L18" s="532"/>
      <c r="M18" s="299"/>
      <c r="N18" s="296"/>
      <c r="O18" s="296"/>
    </row>
    <row r="19" spans="3:15">
      <c r="C19" s="531"/>
      <c r="D19" s="806"/>
      <c r="E19" s="904"/>
      <c r="F19" s="905"/>
      <c r="G19" s="906"/>
      <c r="H19" s="545"/>
      <c r="I19" s="545"/>
      <c r="J19" s="725"/>
      <c r="K19" s="725"/>
      <c r="L19" s="532"/>
      <c r="M19" s="299"/>
      <c r="N19" s="296"/>
      <c r="O19" s="296"/>
    </row>
    <row r="20" spans="3:15">
      <c r="C20" s="531"/>
      <c r="D20" s="806"/>
      <c r="E20" s="907" t="s">
        <v>511</v>
      </c>
      <c r="F20" s="908">
        <f>SUM(F13:F15)</f>
        <v>67784.11</v>
      </c>
      <c r="G20" s="909"/>
      <c r="H20" s="545"/>
      <c r="I20" s="545"/>
      <c r="J20" s="725"/>
      <c r="K20" s="725"/>
      <c r="L20" s="532"/>
      <c r="M20" s="299"/>
      <c r="N20" s="296"/>
      <c r="O20" s="296"/>
    </row>
    <row r="21" spans="3:15">
      <c r="C21" s="531"/>
      <c r="D21" s="806"/>
      <c r="E21" s="904"/>
      <c r="F21" s="910"/>
      <c r="G21" s="906"/>
      <c r="H21" s="545"/>
      <c r="I21" s="545"/>
      <c r="J21" s="725"/>
      <c r="K21" s="725"/>
      <c r="L21" s="532"/>
      <c r="M21" s="299"/>
      <c r="N21" s="296"/>
      <c r="O21" s="296"/>
    </row>
    <row r="22" spans="3:15">
      <c r="C22" s="531"/>
      <c r="D22" s="806"/>
      <c r="E22" s="904"/>
      <c r="F22" s="910"/>
      <c r="G22" s="906"/>
      <c r="H22" s="545"/>
      <c r="I22" s="545"/>
      <c r="J22" s="725"/>
      <c r="K22" s="725"/>
      <c r="L22" s="532"/>
      <c r="M22" s="299"/>
      <c r="N22" s="296"/>
      <c r="O22" s="296"/>
    </row>
    <row r="23" spans="3:15">
      <c r="C23" s="531"/>
      <c r="D23" s="806"/>
      <c r="E23" s="904"/>
      <c r="F23" s="910"/>
      <c r="G23" s="906"/>
      <c r="H23" s="545"/>
      <c r="I23" s="545"/>
      <c r="J23" s="725"/>
      <c r="K23" s="725"/>
      <c r="L23" s="532"/>
      <c r="M23" s="299"/>
      <c r="N23" s="296"/>
      <c r="O23" s="296"/>
    </row>
    <row r="24" spans="3:15">
      <c r="C24" s="531"/>
      <c r="D24" s="806"/>
      <c r="E24" s="904"/>
      <c r="F24" s="910"/>
      <c r="G24" s="906"/>
      <c r="H24" s="545"/>
      <c r="I24" s="545"/>
      <c r="J24" s="725"/>
      <c r="K24" s="725"/>
      <c r="L24" s="532"/>
      <c r="M24" s="299"/>
      <c r="N24" s="296"/>
      <c r="O24" s="296"/>
    </row>
    <row r="25" spans="3:15">
      <c r="C25" s="531"/>
      <c r="D25" s="806"/>
      <c r="E25" s="904"/>
      <c r="F25" s="910"/>
      <c r="G25" s="906"/>
      <c r="H25" s="545"/>
      <c r="I25" s="545"/>
      <c r="J25" s="725"/>
      <c r="K25" s="725"/>
      <c r="L25" s="532"/>
      <c r="M25" s="299"/>
      <c r="N25" s="296"/>
      <c r="O25" s="296"/>
    </row>
    <row r="26" spans="3:15">
      <c r="C26" s="531"/>
      <c r="D26" s="806"/>
      <c r="E26" s="904"/>
      <c r="F26" s="910"/>
      <c r="G26" s="906"/>
      <c r="H26" s="545"/>
      <c r="I26" s="545"/>
      <c r="J26" s="725"/>
      <c r="K26" s="725"/>
      <c r="L26" s="532"/>
      <c r="M26" s="299"/>
      <c r="N26" s="296"/>
      <c r="O26" s="296"/>
    </row>
    <row r="27" spans="3:15">
      <c r="C27" s="531"/>
      <c r="D27" s="806"/>
      <c r="E27" s="904"/>
      <c r="F27" s="910"/>
      <c r="G27" s="906"/>
      <c r="H27" s="545"/>
      <c r="I27" s="545"/>
      <c r="J27" s="725"/>
      <c r="K27" s="725"/>
      <c r="L27" s="532"/>
      <c r="M27" s="299"/>
      <c r="N27" s="296"/>
      <c r="O27" s="296"/>
    </row>
    <row r="28" spans="3:15">
      <c r="C28" s="531"/>
      <c r="D28" s="806"/>
      <c r="E28" s="904"/>
      <c r="F28" s="910"/>
      <c r="G28" s="906"/>
      <c r="H28" s="545"/>
      <c r="I28" s="545"/>
      <c r="J28" s="725"/>
      <c r="K28" s="725"/>
      <c r="L28" s="532"/>
      <c r="M28" s="299"/>
      <c r="N28" s="296"/>
      <c r="O28" s="296"/>
    </row>
    <row r="29" spans="3:15">
      <c r="C29" s="531"/>
      <c r="D29" s="806"/>
      <c r="E29" s="904"/>
      <c r="F29" s="910"/>
      <c r="G29" s="906"/>
      <c r="H29" s="545"/>
      <c r="I29" s="545"/>
      <c r="J29" s="725"/>
      <c r="K29" s="725"/>
      <c r="L29" s="532"/>
      <c r="M29" s="299"/>
      <c r="N29" s="296"/>
      <c r="O29" s="296"/>
    </row>
    <row r="30" spans="3:15">
      <c r="C30" s="531"/>
      <c r="D30" s="806"/>
      <c r="E30" s="904"/>
      <c r="F30" s="910"/>
      <c r="G30" s="906"/>
      <c r="H30" s="545"/>
      <c r="I30" s="545"/>
      <c r="J30" s="725"/>
      <c r="K30" s="725"/>
      <c r="L30" s="532"/>
      <c r="M30" s="299"/>
      <c r="N30" s="296"/>
      <c r="O30" s="296"/>
    </row>
    <row r="31" spans="3:15">
      <c r="C31" s="531"/>
      <c r="D31" s="806"/>
      <c r="E31" s="904"/>
      <c r="F31" s="910"/>
      <c r="G31" s="906"/>
      <c r="H31" s="545"/>
      <c r="I31" s="545"/>
      <c r="J31" s="725"/>
      <c r="K31" s="725"/>
      <c r="L31" s="532"/>
      <c r="M31" s="299"/>
      <c r="N31" s="296"/>
      <c r="O31" s="296"/>
    </row>
    <row r="32" spans="3:15">
      <c r="C32" s="531"/>
      <c r="D32" s="806"/>
      <c r="E32" s="904"/>
      <c r="F32" s="910"/>
      <c r="G32" s="906"/>
      <c r="H32" s="545"/>
      <c r="I32" s="545"/>
      <c r="J32" s="725"/>
      <c r="K32" s="725"/>
      <c r="L32" s="532"/>
      <c r="M32" s="299"/>
      <c r="N32" s="296"/>
      <c r="O32" s="296"/>
    </row>
    <row r="33" spans="3:15">
      <c r="C33" s="531"/>
      <c r="D33" s="806"/>
      <c r="E33" s="904"/>
      <c r="F33" s="910"/>
      <c r="G33" s="906"/>
      <c r="H33" s="545"/>
      <c r="I33" s="545"/>
      <c r="J33" s="725"/>
      <c r="K33" s="725"/>
      <c r="L33" s="532"/>
      <c r="M33" s="299"/>
      <c r="N33" s="296"/>
      <c r="O33" s="296"/>
    </row>
    <row r="34" spans="3:15">
      <c r="C34" s="531"/>
      <c r="D34" s="806"/>
      <c r="E34" s="904"/>
      <c r="F34" s="910"/>
      <c r="G34" s="906"/>
      <c r="H34" s="545"/>
      <c r="I34" s="545"/>
      <c r="J34" s="725"/>
      <c r="K34" s="725"/>
      <c r="L34" s="532"/>
      <c r="M34" s="299"/>
      <c r="N34" s="296"/>
      <c r="O34" s="296"/>
    </row>
    <row r="35" spans="3:15">
      <c r="C35" s="531"/>
      <c r="D35" s="806"/>
      <c r="E35" s="904"/>
      <c r="F35" s="910"/>
      <c r="G35" s="906"/>
      <c r="H35" s="545"/>
      <c r="I35" s="545"/>
      <c r="J35" s="725"/>
      <c r="K35" s="725"/>
      <c r="L35" s="532"/>
      <c r="M35" s="299"/>
      <c r="N35" s="296"/>
      <c r="O35" s="296"/>
    </row>
    <row r="36" spans="3:15">
      <c r="C36" s="531"/>
      <c r="D36" s="806"/>
      <c r="E36" s="904"/>
      <c r="F36" s="910"/>
      <c r="G36" s="906"/>
      <c r="H36" s="545"/>
      <c r="I36" s="545"/>
      <c r="J36" s="725"/>
      <c r="K36" s="725"/>
      <c r="L36" s="532"/>
      <c r="M36" s="299"/>
      <c r="N36" s="296"/>
      <c r="O36" s="296"/>
    </row>
    <row r="37" spans="3:15">
      <c r="C37" s="531"/>
      <c r="D37" s="532"/>
      <c r="E37" s="911"/>
      <c r="F37" s="910"/>
      <c r="G37" s="906"/>
      <c r="H37" s="545"/>
      <c r="I37" s="545"/>
      <c r="J37" s="725"/>
      <c r="K37" s="725"/>
      <c r="L37" s="532"/>
      <c r="M37" s="299"/>
      <c r="N37" s="296"/>
      <c r="O37" s="296"/>
    </row>
    <row r="38" spans="3:15" ht="15.75" thickBot="1">
      <c r="C38" s="531"/>
      <c r="D38" s="532"/>
      <c r="E38" s="604"/>
      <c r="F38" s="884"/>
      <c r="G38" s="912"/>
      <c r="H38" s="532"/>
      <c r="I38" s="532"/>
      <c r="J38" s="725"/>
      <c r="K38" s="725"/>
      <c r="L38" s="532"/>
      <c r="M38" s="299"/>
      <c r="N38" s="296"/>
      <c r="O38" s="296"/>
    </row>
    <row r="39" spans="3:15">
      <c r="C39" s="531"/>
      <c r="D39" s="532"/>
      <c r="E39" s="532"/>
      <c r="F39" s="532"/>
      <c r="G39" s="532"/>
      <c r="H39" s="532"/>
      <c r="I39" s="532"/>
      <c r="J39" s="532"/>
      <c r="K39" s="532"/>
      <c r="L39" s="532"/>
      <c r="M39" s="299"/>
      <c r="N39" s="296"/>
      <c r="O39" s="296"/>
    </row>
    <row r="40" spans="3:15">
      <c r="C40" s="531"/>
      <c r="D40" s="532"/>
      <c r="E40" s="532"/>
      <c r="F40" s="532"/>
      <c r="G40" s="532"/>
      <c r="H40" s="532"/>
      <c r="I40" s="532"/>
      <c r="J40" s="532"/>
      <c r="K40" s="532"/>
      <c r="L40" s="532"/>
      <c r="M40" s="299"/>
      <c r="N40" s="296"/>
      <c r="O40" s="296"/>
    </row>
    <row r="41" spans="3:15">
      <c r="C41" s="531"/>
      <c r="D41" s="532"/>
      <c r="E41" s="532"/>
      <c r="F41" s="532"/>
      <c r="G41" s="532"/>
      <c r="H41" s="532"/>
      <c r="I41" s="532"/>
      <c r="J41" s="532"/>
      <c r="K41" s="532"/>
      <c r="L41" s="532"/>
      <c r="M41" s="299"/>
      <c r="N41" s="296"/>
      <c r="O41" s="296"/>
    </row>
    <row r="42" spans="3:15">
      <c r="C42" s="531"/>
      <c r="D42" s="532"/>
      <c r="E42" s="532"/>
      <c r="F42" s="532"/>
      <c r="G42" s="532"/>
      <c r="H42" s="532"/>
      <c r="I42" s="532"/>
      <c r="J42" s="532"/>
      <c r="K42" s="532"/>
      <c r="L42" s="532"/>
      <c r="M42" s="299"/>
      <c r="N42" s="296"/>
      <c r="O42" s="296"/>
    </row>
    <row r="43" spans="3:15">
      <c r="C43" s="531"/>
      <c r="D43" s="532"/>
      <c r="E43" s="532"/>
      <c r="F43" s="532"/>
      <c r="G43" s="532"/>
      <c r="H43" s="532"/>
      <c r="I43" s="532"/>
      <c r="J43" s="532"/>
      <c r="K43" s="532"/>
      <c r="L43" s="532"/>
      <c r="M43" s="299"/>
      <c r="N43" s="296"/>
      <c r="O43" s="296"/>
    </row>
    <row r="44" spans="3:15" ht="15.75" thickBot="1">
      <c r="C44" s="531"/>
      <c r="D44" s="532"/>
      <c r="E44" s="532"/>
      <c r="F44" s="532"/>
      <c r="G44" s="532"/>
      <c r="H44" s="532"/>
      <c r="I44" s="532"/>
      <c r="J44" s="532"/>
      <c r="K44" s="532"/>
      <c r="L44" s="532"/>
      <c r="M44" s="299"/>
      <c r="N44" s="296"/>
      <c r="O44" s="296"/>
    </row>
    <row r="45" spans="3:15" ht="15.75" thickTop="1">
      <c r="C45" s="297"/>
      <c r="D45" s="297"/>
      <c r="E45" s="297"/>
      <c r="F45" s="297"/>
      <c r="G45" s="297"/>
      <c r="H45" s="297"/>
      <c r="I45" s="297"/>
      <c r="J45" s="297"/>
      <c r="K45" s="297"/>
      <c r="L45" s="297"/>
      <c r="M45" s="296"/>
      <c r="N45" s="296"/>
      <c r="O45" s="296"/>
    </row>
    <row r="46" spans="3:15">
      <c r="C46" s="296"/>
      <c r="D46" s="296"/>
      <c r="E46" s="296"/>
      <c r="F46" s="296"/>
      <c r="G46" s="296"/>
      <c r="H46" s="296"/>
      <c r="I46" s="296"/>
      <c r="J46" s="296"/>
      <c r="K46" s="296"/>
      <c r="L46" s="296"/>
      <c r="M46" s="296"/>
      <c r="N46" s="296"/>
      <c r="O46" s="296"/>
    </row>
    <row r="47" spans="3:15">
      <c r="C47" s="296"/>
      <c r="D47" s="296"/>
      <c r="E47" s="296"/>
      <c r="F47" s="296"/>
      <c r="G47" s="296"/>
      <c r="H47" s="296"/>
      <c r="I47" s="296"/>
      <c r="J47" s="296"/>
      <c r="K47" s="296"/>
      <c r="L47" s="296"/>
      <c r="M47" s="296"/>
      <c r="N47" s="296"/>
      <c r="O47" s="296"/>
    </row>
    <row r="48" spans="3:15">
      <c r="C48" s="296"/>
      <c r="D48" s="296"/>
      <c r="E48" s="296"/>
      <c r="F48" s="296"/>
      <c r="G48" s="296"/>
      <c r="H48" s="296"/>
      <c r="I48" s="296"/>
      <c r="J48" s="296"/>
      <c r="K48" s="296"/>
      <c r="L48" s="296"/>
      <c r="M48" s="296"/>
      <c r="N48" s="296"/>
      <c r="O48" s="296"/>
    </row>
    <row r="49" spans="3:15">
      <c r="C49" s="296"/>
      <c r="D49" s="296"/>
      <c r="E49" s="296"/>
      <c r="F49" s="296"/>
      <c r="G49" s="296"/>
      <c r="H49" s="296"/>
      <c r="I49" s="296"/>
      <c r="J49" s="296"/>
      <c r="K49" s="296"/>
      <c r="L49" s="296"/>
      <c r="M49" s="296"/>
      <c r="N49" s="296"/>
      <c r="O49" s="296"/>
    </row>
    <row r="50" spans="3:15">
      <c r="C50" s="296"/>
      <c r="D50" s="296"/>
      <c r="E50" s="296"/>
      <c r="F50" s="296"/>
      <c r="G50" s="296"/>
      <c r="H50" s="296"/>
      <c r="I50" s="296"/>
      <c r="J50" s="296"/>
      <c r="K50" s="296"/>
      <c r="L50" s="296"/>
      <c r="M50" s="296"/>
      <c r="N50" s="296"/>
      <c r="O50" s="296"/>
    </row>
    <row r="51" spans="3:15">
      <c r="C51" s="296"/>
      <c r="D51" s="296"/>
      <c r="E51" s="296"/>
      <c r="F51" s="296"/>
      <c r="G51" s="296"/>
      <c r="H51" s="296"/>
      <c r="I51" s="296"/>
      <c r="J51" s="296"/>
      <c r="K51" s="296"/>
      <c r="L51" s="296"/>
      <c r="M51" s="296"/>
      <c r="N51" s="296"/>
      <c r="O51" s="296"/>
    </row>
    <row r="52" spans="3:15">
      <c r="C52" s="296"/>
      <c r="D52" s="296"/>
      <c r="E52" s="296"/>
      <c r="F52" s="296"/>
      <c r="G52" s="296"/>
      <c r="H52" s="296"/>
      <c r="I52" s="296"/>
      <c r="J52" s="296"/>
      <c r="K52" s="296"/>
      <c r="L52" s="296"/>
      <c r="M52" s="296"/>
      <c r="N52" s="296"/>
      <c r="O52" s="296"/>
    </row>
  </sheetData>
  <mergeCells count="1">
    <mergeCell ref="D4:H4"/>
  </mergeCells>
  <pageMargins left="0.75" right="0.75" top="1" bottom="1" header="0.5" footer="0.5"/>
  <pageSetup paperSize="9" scale="58" orientation="portrait" horizontalDpi="4294967292" verticalDpi="4294967292" r:id="rId1"/>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C1:O52"/>
  <sheetViews>
    <sheetView workbookViewId="0">
      <selection activeCell="C2" sqref="C2:L44"/>
    </sheetView>
  </sheetViews>
  <sheetFormatPr defaultColWidth="10.85546875" defaultRowHeight="15"/>
  <cols>
    <col min="1" max="1" width="6.28515625" style="298" customWidth="1"/>
    <col min="2" max="2" width="4.42578125" style="298" customWidth="1"/>
    <col min="3" max="3" width="2.85546875" style="298" customWidth="1"/>
    <col min="4" max="4" width="12.7109375" style="298" bestFit="1" customWidth="1"/>
    <col min="5" max="5" width="14" style="298" bestFit="1" customWidth="1"/>
    <col min="6" max="6" width="14" style="298" customWidth="1"/>
    <col min="7" max="7" width="11.85546875" style="298" bestFit="1" customWidth="1"/>
    <col min="8" max="8" width="14.28515625" style="298" bestFit="1" customWidth="1"/>
    <col min="9" max="9" width="14.140625" style="298" bestFit="1" customWidth="1"/>
    <col min="10" max="10" width="13.140625" style="298" bestFit="1" customWidth="1"/>
    <col min="11" max="11" width="13.42578125" style="298" bestFit="1" customWidth="1"/>
    <col min="12" max="12" width="12.140625" style="298" customWidth="1"/>
    <col min="13" max="13" width="15.7109375" style="298" customWidth="1"/>
    <col min="14" max="14" width="17.28515625" style="298" customWidth="1"/>
    <col min="15" max="15" width="2.42578125" style="298" customWidth="1"/>
    <col min="16" max="16384" width="10.85546875" style="298"/>
  </cols>
  <sheetData>
    <row r="1" spans="3:15" ht="15.75" thickBot="1"/>
    <row r="2" spans="3:15" ht="15.75" thickTop="1">
      <c r="C2" s="695"/>
      <c r="D2" s="524"/>
      <c r="E2" s="524"/>
      <c r="F2" s="524"/>
      <c r="G2" s="524"/>
      <c r="H2" s="524"/>
      <c r="I2" s="524"/>
      <c r="J2" s="524"/>
      <c r="K2" s="524"/>
      <c r="L2" s="524"/>
      <c r="M2" s="299"/>
      <c r="N2" s="296"/>
      <c r="O2" s="296"/>
    </row>
    <row r="3" spans="3:15" ht="15.75" thickBot="1">
      <c r="C3" s="531"/>
      <c r="D3" s="532"/>
      <c r="E3" s="532"/>
      <c r="F3" s="532"/>
      <c r="G3" s="532"/>
      <c r="H3" s="532"/>
      <c r="I3" s="532"/>
      <c r="J3" s="532"/>
      <c r="K3" s="532"/>
      <c r="L3" s="532"/>
      <c r="M3" s="299"/>
      <c r="N3" s="296"/>
      <c r="O3" s="296"/>
    </row>
    <row r="4" spans="3:15" ht="23.1" customHeight="1" thickTop="1" thickBot="1">
      <c r="C4" s="531"/>
      <c r="D4" s="888" t="s">
        <v>531</v>
      </c>
      <c r="E4" s="889"/>
      <c r="F4" s="889"/>
      <c r="G4" s="889"/>
      <c r="H4" s="890"/>
      <c r="I4" s="891"/>
      <c r="J4" s="892"/>
      <c r="K4" s="893"/>
      <c r="L4" s="532"/>
      <c r="M4" s="299"/>
      <c r="N4" s="296"/>
      <c r="O4" s="296"/>
    </row>
    <row r="5" spans="3:15" ht="15.75" thickTop="1">
      <c r="C5" s="531"/>
      <c r="D5" s="532"/>
      <c r="E5" s="532"/>
      <c r="F5" s="532"/>
      <c r="G5" s="532"/>
      <c r="H5" s="532"/>
      <c r="I5" s="532"/>
      <c r="J5" s="532"/>
      <c r="K5" s="532"/>
      <c r="L5" s="532"/>
      <c r="M5" s="299"/>
      <c r="N5" s="296"/>
      <c r="O5" s="296"/>
    </row>
    <row r="6" spans="3:15" ht="15.75" thickBot="1">
      <c r="C6" s="531"/>
      <c r="D6" s="532"/>
      <c r="E6" s="532" t="s">
        <v>516</v>
      </c>
      <c r="F6" s="532"/>
      <c r="G6" s="532" t="s">
        <v>517</v>
      </c>
      <c r="H6" s="628"/>
      <c r="I6" s="532"/>
      <c r="J6" s="532"/>
      <c r="K6" s="532"/>
      <c r="L6" s="532"/>
      <c r="M6" s="299"/>
      <c r="N6" s="296"/>
      <c r="O6" s="296"/>
    </row>
    <row r="7" spans="3:15" ht="15.75" thickBot="1">
      <c r="C7" s="531"/>
      <c r="D7" s="725" t="s">
        <v>513</v>
      </c>
      <c r="E7" s="831" t="s">
        <v>512</v>
      </c>
      <c r="F7" s="545" t="s">
        <v>521</v>
      </c>
      <c r="G7" s="831">
        <v>2018</v>
      </c>
      <c r="H7" s="545" t="s">
        <v>522</v>
      </c>
      <c r="I7" s="894" t="s">
        <v>523</v>
      </c>
      <c r="J7" s="895"/>
      <c r="K7" s="725"/>
      <c r="L7" s="628"/>
      <c r="M7" s="299"/>
      <c r="N7" s="296"/>
      <c r="O7" s="296"/>
    </row>
    <row r="8" spans="3:15" ht="15.75" thickBot="1">
      <c r="C8" s="531"/>
      <c r="D8" s="725"/>
      <c r="E8" s="725"/>
      <c r="F8" s="725"/>
      <c r="G8" s="725"/>
      <c r="H8" s="545"/>
      <c r="I8" s="725"/>
      <c r="J8" s="545"/>
      <c r="K8" s="725"/>
      <c r="L8" s="895"/>
      <c r="M8" s="299"/>
      <c r="N8" s="296"/>
      <c r="O8" s="296"/>
    </row>
    <row r="9" spans="3:15" ht="15.75" thickBot="1">
      <c r="C9" s="531"/>
      <c r="D9" s="725" t="s">
        <v>514</v>
      </c>
      <c r="E9" s="896">
        <v>100000</v>
      </c>
      <c r="F9" s="897"/>
      <c r="G9" s="897"/>
      <c r="H9" s="628"/>
      <c r="I9" s="725"/>
      <c r="J9" s="545"/>
      <c r="K9" s="725"/>
      <c r="L9" s="895"/>
      <c r="M9" s="299"/>
      <c r="N9" s="296"/>
      <c r="O9" s="296"/>
    </row>
    <row r="10" spans="3:15" ht="15.75" thickBot="1">
      <c r="C10" s="531"/>
      <c r="D10" s="532"/>
      <c r="E10" s="532"/>
      <c r="F10" s="532"/>
      <c r="G10" s="532"/>
      <c r="H10" s="532"/>
      <c r="I10" s="532"/>
      <c r="J10" s="532"/>
      <c r="K10" s="532"/>
      <c r="L10" s="532"/>
      <c r="M10" s="299"/>
      <c r="N10" s="296"/>
      <c r="O10" s="296"/>
    </row>
    <row r="11" spans="3:15" ht="18.95" customHeight="1" thickBot="1">
      <c r="C11" s="531"/>
      <c r="D11" s="535"/>
      <c r="E11" s="866" t="s">
        <v>525</v>
      </c>
      <c r="F11" s="868" t="s">
        <v>510</v>
      </c>
      <c r="G11" s="765"/>
      <c r="H11" s="535"/>
      <c r="I11" s="535"/>
      <c r="J11" s="535"/>
      <c r="K11" s="535"/>
      <c r="L11" s="535"/>
      <c r="M11" s="317"/>
      <c r="N11" s="316"/>
      <c r="O11" s="296"/>
    </row>
    <row r="12" spans="3:15" ht="9" customHeight="1">
      <c r="C12" s="531"/>
      <c r="D12" s="545"/>
      <c r="E12" s="700"/>
      <c r="F12" s="545"/>
      <c r="G12" s="550"/>
      <c r="H12" s="545"/>
      <c r="I12" s="545"/>
      <c r="J12" s="545"/>
      <c r="K12" s="545"/>
      <c r="L12" s="545"/>
      <c r="M12" s="194"/>
      <c r="N12" s="296"/>
      <c r="O12" s="296"/>
    </row>
    <row r="13" spans="3:15">
      <c r="C13" s="531"/>
      <c r="D13" s="806"/>
      <c r="E13" s="904" t="s">
        <v>529</v>
      </c>
      <c r="F13" s="905">
        <v>43259.74</v>
      </c>
      <c r="G13" s="906"/>
      <c r="H13" s="545"/>
      <c r="I13" s="545"/>
      <c r="J13" s="725"/>
      <c r="K13" s="725"/>
      <c r="L13" s="547"/>
      <c r="M13" s="318"/>
      <c r="N13" s="81"/>
      <c r="O13" s="296"/>
    </row>
    <row r="14" spans="3:15">
      <c r="C14" s="531"/>
      <c r="D14" s="806"/>
      <c r="E14" s="904" t="s">
        <v>526</v>
      </c>
      <c r="F14" s="905">
        <v>13045.98</v>
      </c>
      <c r="G14" s="906"/>
      <c r="H14" s="545"/>
      <c r="I14" s="545"/>
      <c r="J14" s="725"/>
      <c r="K14" s="725"/>
      <c r="L14" s="532"/>
      <c r="M14" s="299"/>
      <c r="N14" s="296"/>
      <c r="O14" s="296"/>
    </row>
    <row r="15" spans="3:15">
      <c r="C15" s="531"/>
      <c r="D15" s="806"/>
      <c r="E15" s="904" t="s">
        <v>527</v>
      </c>
      <c r="F15" s="905">
        <v>11478.39</v>
      </c>
      <c r="G15" s="906"/>
      <c r="H15" s="545"/>
      <c r="I15" s="545"/>
      <c r="J15" s="725"/>
      <c r="K15" s="725"/>
      <c r="L15" s="532"/>
      <c r="M15" s="299"/>
      <c r="N15" s="296"/>
      <c r="O15" s="296"/>
    </row>
    <row r="16" spans="3:15">
      <c r="C16" s="531"/>
      <c r="D16" s="806"/>
      <c r="E16" s="904"/>
      <c r="F16" s="905"/>
      <c r="G16" s="906"/>
      <c r="H16" s="545"/>
      <c r="I16" s="545"/>
      <c r="J16" s="725"/>
      <c r="K16" s="725"/>
      <c r="L16" s="532"/>
      <c r="M16" s="299"/>
      <c r="N16" s="296"/>
      <c r="O16" s="296"/>
    </row>
    <row r="17" spans="3:15">
      <c r="C17" s="531"/>
      <c r="D17" s="806"/>
      <c r="E17" s="904"/>
      <c r="F17" s="905"/>
      <c r="G17" s="906"/>
      <c r="H17" s="545"/>
      <c r="I17" s="545"/>
      <c r="J17" s="725"/>
      <c r="K17" s="725"/>
      <c r="L17" s="532"/>
      <c r="M17" s="299"/>
      <c r="N17" s="296"/>
      <c r="O17" s="296"/>
    </row>
    <row r="18" spans="3:15">
      <c r="C18" s="531"/>
      <c r="D18" s="806"/>
      <c r="E18" s="904"/>
      <c r="F18" s="905"/>
      <c r="G18" s="906"/>
      <c r="H18" s="545"/>
      <c r="I18" s="545"/>
      <c r="J18" s="725"/>
      <c r="K18" s="725"/>
      <c r="L18" s="532"/>
      <c r="M18" s="299"/>
      <c r="N18" s="296"/>
      <c r="O18" s="296"/>
    </row>
    <row r="19" spans="3:15">
      <c r="C19" s="531"/>
      <c r="D19" s="806"/>
      <c r="E19" s="904"/>
      <c r="F19" s="905"/>
      <c r="G19" s="906"/>
      <c r="H19" s="545"/>
      <c r="I19" s="545"/>
      <c r="J19" s="725"/>
      <c r="K19" s="725"/>
      <c r="L19" s="532"/>
      <c r="M19" s="299"/>
      <c r="N19" s="296"/>
      <c r="O19" s="296"/>
    </row>
    <row r="20" spans="3:15">
      <c r="C20" s="531"/>
      <c r="D20" s="806"/>
      <c r="E20" s="907" t="s">
        <v>511</v>
      </c>
      <c r="F20" s="908">
        <f>SUM(F13:F15)</f>
        <v>67784.11</v>
      </c>
      <c r="G20" s="909"/>
      <c r="H20" s="545"/>
      <c r="I20" s="545"/>
      <c r="J20" s="725"/>
      <c r="K20" s="725"/>
      <c r="L20" s="532"/>
      <c r="M20" s="299"/>
      <c r="N20" s="296"/>
      <c r="O20" s="296"/>
    </row>
    <row r="21" spans="3:15">
      <c r="C21" s="531"/>
      <c r="D21" s="806"/>
      <c r="E21" s="904"/>
      <c r="F21" s="910"/>
      <c r="G21" s="906"/>
      <c r="H21" s="545"/>
      <c r="I21" s="545"/>
      <c r="J21" s="725"/>
      <c r="K21" s="725"/>
      <c r="L21" s="532"/>
      <c r="M21" s="299"/>
      <c r="N21" s="296"/>
      <c r="O21" s="296"/>
    </row>
    <row r="22" spans="3:15">
      <c r="C22" s="531"/>
      <c r="D22" s="806"/>
      <c r="E22" s="904"/>
      <c r="F22" s="910"/>
      <c r="G22" s="906"/>
      <c r="H22" s="545"/>
      <c r="I22" s="545"/>
      <c r="J22" s="725"/>
      <c r="K22" s="725"/>
      <c r="L22" s="532"/>
      <c r="M22" s="299"/>
      <c r="N22" s="296"/>
      <c r="O22" s="296"/>
    </row>
    <row r="23" spans="3:15">
      <c r="C23" s="531"/>
      <c r="D23" s="806"/>
      <c r="E23" s="904"/>
      <c r="F23" s="910"/>
      <c r="G23" s="906"/>
      <c r="H23" s="545"/>
      <c r="I23" s="545"/>
      <c r="J23" s="725"/>
      <c r="K23" s="725"/>
      <c r="L23" s="532"/>
      <c r="M23" s="299"/>
      <c r="N23" s="296"/>
      <c r="O23" s="296"/>
    </row>
    <row r="24" spans="3:15">
      <c r="C24" s="531"/>
      <c r="D24" s="806"/>
      <c r="E24" s="904"/>
      <c r="F24" s="910"/>
      <c r="G24" s="906"/>
      <c r="H24" s="545"/>
      <c r="I24" s="545"/>
      <c r="J24" s="725"/>
      <c r="K24" s="725"/>
      <c r="L24" s="532"/>
      <c r="M24" s="299"/>
      <c r="N24" s="296"/>
      <c r="O24" s="296"/>
    </row>
    <row r="25" spans="3:15">
      <c r="C25" s="531"/>
      <c r="D25" s="806"/>
      <c r="E25" s="904"/>
      <c r="F25" s="910"/>
      <c r="G25" s="906"/>
      <c r="H25" s="545"/>
      <c r="I25" s="545"/>
      <c r="J25" s="725"/>
      <c r="K25" s="725"/>
      <c r="L25" s="532"/>
      <c r="M25" s="299"/>
      <c r="N25" s="296"/>
      <c r="O25" s="296"/>
    </row>
    <row r="26" spans="3:15">
      <c r="C26" s="531"/>
      <c r="D26" s="806"/>
      <c r="E26" s="904"/>
      <c r="F26" s="910"/>
      <c r="G26" s="906"/>
      <c r="H26" s="545"/>
      <c r="I26" s="545"/>
      <c r="J26" s="725"/>
      <c r="K26" s="725"/>
      <c r="L26" s="532"/>
      <c r="M26" s="299"/>
      <c r="N26" s="296"/>
      <c r="O26" s="296"/>
    </row>
    <row r="27" spans="3:15">
      <c r="C27" s="531"/>
      <c r="D27" s="806"/>
      <c r="E27" s="904"/>
      <c r="F27" s="910"/>
      <c r="G27" s="906"/>
      <c r="H27" s="545"/>
      <c r="I27" s="545"/>
      <c r="J27" s="725"/>
      <c r="K27" s="725"/>
      <c r="L27" s="532"/>
      <c r="M27" s="299"/>
      <c r="N27" s="296"/>
      <c r="O27" s="296"/>
    </row>
    <row r="28" spans="3:15">
      <c r="C28" s="531"/>
      <c r="D28" s="806"/>
      <c r="E28" s="904"/>
      <c r="F28" s="910"/>
      <c r="G28" s="906"/>
      <c r="H28" s="545"/>
      <c r="I28" s="545"/>
      <c r="J28" s="725"/>
      <c r="K28" s="725"/>
      <c r="L28" s="532"/>
      <c r="M28" s="299"/>
      <c r="N28" s="296"/>
      <c r="O28" s="296"/>
    </row>
    <row r="29" spans="3:15">
      <c r="C29" s="531"/>
      <c r="D29" s="806"/>
      <c r="E29" s="904"/>
      <c r="F29" s="910"/>
      <c r="G29" s="906"/>
      <c r="H29" s="545"/>
      <c r="I29" s="545"/>
      <c r="J29" s="725"/>
      <c r="K29" s="725"/>
      <c r="L29" s="532"/>
      <c r="M29" s="299"/>
      <c r="N29" s="296"/>
      <c r="O29" s="296"/>
    </row>
    <row r="30" spans="3:15">
      <c r="C30" s="531"/>
      <c r="D30" s="806"/>
      <c r="E30" s="904"/>
      <c r="F30" s="910"/>
      <c r="G30" s="906"/>
      <c r="H30" s="545"/>
      <c r="I30" s="545"/>
      <c r="J30" s="725"/>
      <c r="K30" s="725"/>
      <c r="L30" s="532"/>
      <c r="M30" s="299"/>
      <c r="N30" s="296"/>
      <c r="O30" s="296"/>
    </row>
    <row r="31" spans="3:15">
      <c r="C31" s="531"/>
      <c r="D31" s="806"/>
      <c r="E31" s="904"/>
      <c r="F31" s="910"/>
      <c r="G31" s="906"/>
      <c r="H31" s="545"/>
      <c r="I31" s="545"/>
      <c r="J31" s="725"/>
      <c r="K31" s="725"/>
      <c r="L31" s="532"/>
      <c r="M31" s="299"/>
      <c r="N31" s="296"/>
      <c r="O31" s="296"/>
    </row>
    <row r="32" spans="3:15">
      <c r="C32" s="531"/>
      <c r="D32" s="806"/>
      <c r="E32" s="904"/>
      <c r="F32" s="910"/>
      <c r="G32" s="906"/>
      <c r="H32" s="545"/>
      <c r="I32" s="545"/>
      <c r="J32" s="725"/>
      <c r="K32" s="725"/>
      <c r="L32" s="532"/>
      <c r="M32" s="299"/>
      <c r="N32" s="296"/>
      <c r="O32" s="296"/>
    </row>
    <row r="33" spans="3:15">
      <c r="C33" s="531"/>
      <c r="D33" s="806"/>
      <c r="E33" s="904"/>
      <c r="F33" s="910"/>
      <c r="G33" s="906"/>
      <c r="H33" s="545"/>
      <c r="I33" s="545"/>
      <c r="J33" s="725"/>
      <c r="K33" s="725"/>
      <c r="L33" s="532"/>
      <c r="M33" s="299"/>
      <c r="N33" s="296"/>
      <c r="O33" s="296"/>
    </row>
    <row r="34" spans="3:15">
      <c r="C34" s="531"/>
      <c r="D34" s="806"/>
      <c r="E34" s="904"/>
      <c r="F34" s="910"/>
      <c r="G34" s="906"/>
      <c r="H34" s="545"/>
      <c r="I34" s="545"/>
      <c r="J34" s="725"/>
      <c r="K34" s="725"/>
      <c r="L34" s="532"/>
      <c r="M34" s="299"/>
      <c r="N34" s="296"/>
      <c r="O34" s="296"/>
    </row>
    <row r="35" spans="3:15">
      <c r="C35" s="531"/>
      <c r="D35" s="806"/>
      <c r="E35" s="904"/>
      <c r="F35" s="910"/>
      <c r="G35" s="906"/>
      <c r="H35" s="545"/>
      <c r="I35" s="545"/>
      <c r="J35" s="725"/>
      <c r="K35" s="725"/>
      <c r="L35" s="532"/>
      <c r="M35" s="299"/>
      <c r="N35" s="296"/>
      <c r="O35" s="296"/>
    </row>
    <row r="36" spans="3:15">
      <c r="C36" s="531"/>
      <c r="D36" s="806"/>
      <c r="E36" s="904"/>
      <c r="F36" s="910"/>
      <c r="G36" s="906"/>
      <c r="H36" s="545"/>
      <c r="I36" s="545"/>
      <c r="J36" s="725"/>
      <c r="K36" s="725"/>
      <c r="L36" s="532"/>
      <c r="M36" s="299"/>
      <c r="N36" s="296"/>
      <c r="O36" s="296"/>
    </row>
    <row r="37" spans="3:15">
      <c r="C37" s="531"/>
      <c r="D37" s="532"/>
      <c r="E37" s="911"/>
      <c r="F37" s="910"/>
      <c r="G37" s="906"/>
      <c r="H37" s="545"/>
      <c r="I37" s="545"/>
      <c r="J37" s="725"/>
      <c r="K37" s="725"/>
      <c r="L37" s="532"/>
      <c r="M37" s="299"/>
      <c r="N37" s="296"/>
      <c r="O37" s="296"/>
    </row>
    <row r="38" spans="3:15" ht="15.75" thickBot="1">
      <c r="C38" s="531"/>
      <c r="D38" s="532"/>
      <c r="E38" s="604"/>
      <c r="F38" s="884"/>
      <c r="G38" s="912"/>
      <c r="H38" s="532"/>
      <c r="I38" s="532"/>
      <c r="J38" s="725"/>
      <c r="K38" s="725"/>
      <c r="L38" s="532"/>
      <c r="M38" s="299"/>
      <c r="N38" s="296"/>
      <c r="O38" s="296"/>
    </row>
    <row r="39" spans="3:15">
      <c r="C39" s="531"/>
      <c r="D39" s="532"/>
      <c r="E39" s="532"/>
      <c r="F39" s="532"/>
      <c r="G39" s="532"/>
      <c r="H39" s="532"/>
      <c r="I39" s="532"/>
      <c r="J39" s="532"/>
      <c r="K39" s="532"/>
      <c r="L39" s="532"/>
      <c r="M39" s="299"/>
      <c r="N39" s="296"/>
      <c r="O39" s="296"/>
    </row>
    <row r="40" spans="3:15">
      <c r="C40" s="531"/>
      <c r="D40" s="532"/>
      <c r="E40" s="532"/>
      <c r="F40" s="532"/>
      <c r="G40" s="532"/>
      <c r="H40" s="532"/>
      <c r="I40" s="532"/>
      <c r="J40" s="532"/>
      <c r="K40" s="532"/>
      <c r="L40" s="532"/>
      <c r="M40" s="299"/>
      <c r="N40" s="296"/>
      <c r="O40" s="296"/>
    </row>
    <row r="41" spans="3:15">
      <c r="C41" s="531"/>
      <c r="D41" s="532"/>
      <c r="E41" s="532"/>
      <c r="F41" s="532"/>
      <c r="G41" s="532"/>
      <c r="H41" s="532"/>
      <c r="I41" s="532"/>
      <c r="J41" s="532"/>
      <c r="K41" s="532"/>
      <c r="L41" s="532"/>
      <c r="M41" s="299"/>
      <c r="N41" s="296"/>
      <c r="O41" s="296"/>
    </row>
    <row r="42" spans="3:15">
      <c r="C42" s="531"/>
      <c r="D42" s="532"/>
      <c r="E42" s="532"/>
      <c r="F42" s="532"/>
      <c r="G42" s="532"/>
      <c r="H42" s="532"/>
      <c r="I42" s="532"/>
      <c r="J42" s="532"/>
      <c r="K42" s="532"/>
      <c r="L42" s="532"/>
      <c r="M42" s="299"/>
      <c r="N42" s="296"/>
      <c r="O42" s="296"/>
    </row>
    <row r="43" spans="3:15">
      <c r="C43" s="531"/>
      <c r="D43" s="532"/>
      <c r="E43" s="532"/>
      <c r="F43" s="532"/>
      <c r="G43" s="532"/>
      <c r="H43" s="532"/>
      <c r="I43" s="532"/>
      <c r="J43" s="532"/>
      <c r="K43" s="532"/>
      <c r="L43" s="532"/>
      <c r="M43" s="299"/>
      <c r="N43" s="296"/>
      <c r="O43" s="296"/>
    </row>
    <row r="44" spans="3:15" ht="15.75" thickBot="1">
      <c r="C44" s="531"/>
      <c r="D44" s="532"/>
      <c r="E44" s="532"/>
      <c r="F44" s="532"/>
      <c r="G44" s="532"/>
      <c r="H44" s="532"/>
      <c r="I44" s="532"/>
      <c r="J44" s="532"/>
      <c r="K44" s="532"/>
      <c r="L44" s="532"/>
      <c r="M44" s="299"/>
      <c r="N44" s="296"/>
      <c r="O44" s="296"/>
    </row>
    <row r="45" spans="3:15" ht="15.75" thickTop="1">
      <c r="C45" s="297"/>
      <c r="D45" s="297"/>
      <c r="E45" s="297"/>
      <c r="F45" s="297"/>
      <c r="G45" s="297"/>
      <c r="H45" s="297"/>
      <c r="I45" s="297"/>
      <c r="J45" s="297"/>
      <c r="K45" s="297"/>
      <c r="L45" s="297"/>
      <c r="M45" s="296"/>
      <c r="N45" s="296"/>
      <c r="O45" s="296"/>
    </row>
    <row r="46" spans="3:15">
      <c r="C46" s="296"/>
      <c r="D46" s="296"/>
      <c r="E46" s="296"/>
      <c r="F46" s="296"/>
      <c r="G46" s="296"/>
      <c r="H46" s="296"/>
      <c r="I46" s="296"/>
      <c r="J46" s="296"/>
      <c r="K46" s="296"/>
      <c r="L46" s="296"/>
      <c r="M46" s="296"/>
      <c r="N46" s="296"/>
      <c r="O46" s="296"/>
    </row>
    <row r="47" spans="3:15">
      <c r="C47" s="296"/>
      <c r="D47" s="296"/>
      <c r="E47" s="296"/>
      <c r="F47" s="296"/>
      <c r="G47" s="296"/>
      <c r="H47" s="296"/>
      <c r="I47" s="296"/>
      <c r="J47" s="296"/>
      <c r="K47" s="296"/>
      <c r="L47" s="296"/>
      <c r="M47" s="296"/>
      <c r="N47" s="296"/>
      <c r="O47" s="296"/>
    </row>
    <row r="48" spans="3:15">
      <c r="C48" s="296"/>
      <c r="D48" s="296"/>
      <c r="E48" s="296"/>
      <c r="F48" s="296"/>
      <c r="G48" s="296"/>
      <c r="H48" s="296"/>
      <c r="I48" s="296"/>
      <c r="J48" s="296"/>
      <c r="K48" s="296"/>
      <c r="L48" s="296"/>
      <c r="M48" s="296"/>
      <c r="N48" s="296"/>
      <c r="O48" s="296"/>
    </row>
    <row r="49" spans="3:15">
      <c r="C49" s="296"/>
      <c r="D49" s="296"/>
      <c r="E49" s="296"/>
      <c r="F49" s="296"/>
      <c r="G49" s="296"/>
      <c r="H49" s="296"/>
      <c r="I49" s="296"/>
      <c r="J49" s="296"/>
      <c r="K49" s="296"/>
      <c r="L49" s="296"/>
      <c r="M49" s="296"/>
      <c r="N49" s="296"/>
      <c r="O49" s="296"/>
    </row>
    <row r="50" spans="3:15">
      <c r="C50" s="296"/>
      <c r="D50" s="296"/>
      <c r="E50" s="296"/>
      <c r="F50" s="296"/>
      <c r="G50" s="296"/>
      <c r="H50" s="296"/>
      <c r="I50" s="296"/>
      <c r="J50" s="296"/>
      <c r="K50" s="296"/>
      <c r="L50" s="296"/>
      <c r="M50" s="296"/>
      <c r="N50" s="296"/>
      <c r="O50" s="296"/>
    </row>
    <row r="51" spans="3:15">
      <c r="C51" s="296"/>
      <c r="D51" s="296"/>
      <c r="E51" s="296"/>
      <c r="F51" s="296"/>
      <c r="G51" s="296"/>
      <c r="H51" s="296"/>
      <c r="I51" s="296"/>
      <c r="J51" s="296"/>
      <c r="K51" s="296"/>
      <c r="L51" s="296"/>
      <c r="M51" s="296"/>
      <c r="N51" s="296"/>
      <c r="O51" s="296"/>
    </row>
    <row r="52" spans="3:15">
      <c r="C52" s="296"/>
      <c r="D52" s="296"/>
      <c r="E52" s="296"/>
      <c r="F52" s="296"/>
      <c r="G52" s="296"/>
      <c r="H52" s="296"/>
      <c r="I52" s="296"/>
      <c r="J52" s="296"/>
      <c r="K52" s="296"/>
      <c r="L52" s="296"/>
      <c r="M52" s="296"/>
      <c r="N52" s="296"/>
      <c r="O52" s="296"/>
    </row>
  </sheetData>
  <mergeCells count="1">
    <mergeCell ref="D4:H4"/>
  </mergeCells>
  <pageMargins left="0.75" right="0.75" top="1" bottom="1" header="0.5" footer="0.5"/>
  <pageSetup paperSize="9" scale="57" orientation="portrait"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T38"/>
  <sheetViews>
    <sheetView workbookViewId="0">
      <selection activeCell="C2" sqref="C2:T37"/>
    </sheetView>
  </sheetViews>
  <sheetFormatPr defaultColWidth="11.42578125" defaultRowHeight="15"/>
  <cols>
    <col min="1" max="1" width="10.85546875" style="298"/>
    <col min="2" max="2" width="6.42578125" customWidth="1"/>
    <col min="3" max="3" width="1" style="298" customWidth="1"/>
    <col min="4" max="4" width="4.85546875" customWidth="1"/>
    <col min="5" max="5" width="14.28515625" bestFit="1" customWidth="1"/>
    <col min="6" max="6" width="5.28515625" customWidth="1"/>
    <col min="7" max="7" width="5.42578125" customWidth="1"/>
    <col min="8" max="8" width="5.85546875" bestFit="1" customWidth="1"/>
    <col min="9" max="10" width="12.28515625" bestFit="1" customWidth="1"/>
    <col min="11" max="11" width="12.28515625" style="298" customWidth="1"/>
    <col min="12" max="12" width="16.85546875" style="298" customWidth="1"/>
    <col min="13" max="13" width="1.28515625" style="298" customWidth="1"/>
    <col min="14" max="14" width="8.7109375" bestFit="1" customWidth="1"/>
    <col min="15" max="15" width="19.140625" customWidth="1"/>
    <col min="16" max="16" width="1" customWidth="1"/>
    <col min="17" max="17" width="8.42578125" bestFit="1" customWidth="1"/>
    <col min="18" max="18" width="11.85546875" customWidth="1"/>
    <col min="19" max="19" width="6.85546875" customWidth="1"/>
    <col min="20" max="20" width="1" customWidth="1"/>
  </cols>
  <sheetData>
    <row r="1" spans="1:20" s="298" customFormat="1" ht="21.95" customHeight="1" thickBot="1"/>
    <row r="2" spans="1:20" ht="11.1" customHeight="1" thickTop="1">
      <c r="A2" s="300"/>
      <c r="B2" s="300"/>
      <c r="C2" s="913"/>
      <c r="D2" s="524"/>
      <c r="E2" s="524"/>
      <c r="F2" s="524"/>
      <c r="G2" s="524"/>
      <c r="H2" s="524"/>
      <c r="I2" s="524"/>
      <c r="J2" s="524"/>
      <c r="K2" s="524"/>
      <c r="L2" s="524"/>
      <c r="M2" s="524"/>
      <c r="N2" s="524"/>
      <c r="O2" s="524"/>
      <c r="P2" s="524"/>
      <c r="Q2" s="524"/>
      <c r="R2" s="524"/>
      <c r="S2" s="524"/>
      <c r="T2" s="620"/>
    </row>
    <row r="3" spans="1:20" ht="21">
      <c r="C3" s="531"/>
      <c r="D3" s="914" t="s">
        <v>563</v>
      </c>
      <c r="E3" s="914"/>
      <c r="F3" s="532"/>
      <c r="G3" s="532"/>
      <c r="H3" s="532"/>
      <c r="I3" s="532"/>
      <c r="J3" s="532"/>
      <c r="K3" s="532"/>
      <c r="L3" s="532"/>
      <c r="M3" s="532"/>
      <c r="N3" s="532"/>
      <c r="O3" s="532"/>
      <c r="P3" s="532"/>
      <c r="Q3" s="532"/>
      <c r="R3" s="532"/>
      <c r="S3" s="532"/>
      <c r="T3" s="533"/>
    </row>
    <row r="4" spans="1:20" ht="15.75" thickBot="1">
      <c r="C4" s="531"/>
      <c r="D4" s="532"/>
      <c r="E4" s="532"/>
      <c r="F4" s="532"/>
      <c r="G4" s="532"/>
      <c r="H4" s="532"/>
      <c r="I4" s="532"/>
      <c r="J4" s="532"/>
      <c r="K4" s="532"/>
      <c r="L4" s="532"/>
      <c r="M4" s="532"/>
      <c r="N4" s="532"/>
      <c r="O4" s="532"/>
      <c r="P4" s="532"/>
      <c r="Q4" s="532"/>
      <c r="R4" s="532"/>
      <c r="S4" s="532"/>
      <c r="T4" s="533"/>
    </row>
    <row r="5" spans="1:20" ht="32.25" thickBot="1">
      <c r="C5" s="531"/>
      <c r="D5" s="915" t="s">
        <v>561</v>
      </c>
      <c r="E5" s="916"/>
      <c r="F5" s="916"/>
      <c r="G5" s="916"/>
      <c r="H5" s="916"/>
      <c r="I5" s="916"/>
      <c r="J5" s="917"/>
      <c r="K5" s="918"/>
      <c r="L5" s="918"/>
      <c r="M5" s="918"/>
      <c r="N5" s="919" t="s">
        <v>560</v>
      </c>
      <c r="O5" s="920" t="s">
        <v>562</v>
      </c>
      <c r="P5" s="919"/>
      <c r="Q5" s="919" t="s">
        <v>291</v>
      </c>
      <c r="R5" s="921" t="s">
        <v>44</v>
      </c>
      <c r="S5" s="922"/>
      <c r="T5" s="533"/>
    </row>
    <row r="6" spans="1:20" s="298" customFormat="1" ht="5.0999999999999996" customHeight="1">
      <c r="C6" s="531"/>
      <c r="D6" s="923"/>
      <c r="E6" s="923"/>
      <c r="F6" s="923"/>
      <c r="G6" s="532"/>
      <c r="H6" s="532"/>
      <c r="I6" s="532"/>
      <c r="J6" s="532"/>
      <c r="K6" s="532"/>
      <c r="L6" s="532"/>
      <c r="M6" s="532"/>
      <c r="N6" s="532"/>
      <c r="O6" s="532"/>
      <c r="P6" s="532"/>
      <c r="Q6" s="532"/>
      <c r="R6" s="532"/>
      <c r="S6" s="532"/>
      <c r="T6" s="533"/>
    </row>
    <row r="7" spans="1:20" s="298" customFormat="1" ht="23.1" customHeight="1">
      <c r="C7" s="531"/>
      <c r="D7" s="924" t="s">
        <v>587</v>
      </c>
      <c r="E7" s="925"/>
      <c r="F7" s="925"/>
      <c r="G7" s="925"/>
      <c r="H7" s="926"/>
      <c r="I7" s="927"/>
      <c r="J7" s="927"/>
      <c r="K7" s="927"/>
      <c r="L7" s="927"/>
      <c r="M7" s="927"/>
      <c r="N7" s="927"/>
      <c r="O7" s="927"/>
      <c r="P7" s="927"/>
      <c r="Q7" s="927"/>
      <c r="R7" s="532"/>
      <c r="S7" s="532"/>
      <c r="T7" s="533"/>
    </row>
    <row r="8" spans="1:20" s="298" customFormat="1" ht="6" customHeight="1">
      <c r="C8" s="531"/>
      <c r="D8" s="928"/>
      <c r="E8" s="928"/>
      <c r="F8" s="928"/>
      <c r="G8" s="928"/>
      <c r="H8" s="928"/>
      <c r="I8" s="928"/>
      <c r="J8" s="928"/>
      <c r="K8" s="928"/>
      <c r="L8" s="928"/>
      <c r="M8" s="928"/>
      <c r="N8" s="928"/>
      <c r="O8" s="928"/>
      <c r="P8" s="928"/>
      <c r="Q8" s="928"/>
      <c r="R8" s="532"/>
      <c r="S8" s="532"/>
      <c r="T8" s="533"/>
    </row>
    <row r="9" spans="1:20" s="298" customFormat="1" ht="6" customHeight="1">
      <c r="C9" s="531"/>
      <c r="D9" s="928"/>
      <c r="E9" s="928"/>
      <c r="F9" s="928"/>
      <c r="G9" s="928"/>
      <c r="H9" s="928"/>
      <c r="I9" s="928"/>
      <c r="J9" s="928"/>
      <c r="K9" s="928"/>
      <c r="L9" s="928"/>
      <c r="M9" s="928"/>
      <c r="N9" s="928"/>
      <c r="O9" s="928"/>
      <c r="P9" s="928"/>
      <c r="Q9" s="928"/>
      <c r="R9" s="532"/>
      <c r="S9" s="532"/>
      <c r="T9" s="533"/>
    </row>
    <row r="10" spans="1:20" s="298" customFormat="1" ht="18" customHeight="1">
      <c r="C10" s="531"/>
      <c r="D10" s="929" t="s">
        <v>540</v>
      </c>
      <c r="E10" s="929"/>
      <c r="F10" s="731" t="s">
        <v>548</v>
      </c>
      <c r="G10" s="731" t="s">
        <v>549</v>
      </c>
      <c r="H10" s="731" t="s">
        <v>550</v>
      </c>
      <c r="I10" s="731" t="s">
        <v>551</v>
      </c>
      <c r="J10" s="731" t="s">
        <v>552</v>
      </c>
      <c r="K10" s="731" t="s">
        <v>571</v>
      </c>
      <c r="L10" s="930"/>
      <c r="M10" s="731"/>
      <c r="N10" s="931" t="s">
        <v>533</v>
      </c>
      <c r="O10" s="931"/>
      <c r="P10" s="532"/>
      <c r="Q10" s="690" t="s">
        <v>536</v>
      </c>
      <c r="R10" s="690"/>
      <c r="S10" s="532"/>
      <c r="T10" s="533"/>
    </row>
    <row r="11" spans="1:20" s="298" customFormat="1" ht="23.1" customHeight="1">
      <c r="C11" s="531"/>
      <c r="D11" s="932" t="s">
        <v>541</v>
      </c>
      <c r="E11" s="933" t="s">
        <v>544</v>
      </c>
      <c r="F11" s="594" t="s">
        <v>109</v>
      </c>
      <c r="G11" s="594" t="s">
        <v>109</v>
      </c>
      <c r="H11" s="594" t="s">
        <v>109</v>
      </c>
      <c r="I11" s="540" t="s">
        <v>553</v>
      </c>
      <c r="J11" s="540" t="s">
        <v>554</v>
      </c>
      <c r="K11" s="934" t="s">
        <v>623</v>
      </c>
      <c r="L11" s="935"/>
      <c r="M11" s="532"/>
      <c r="N11" s="936" t="s">
        <v>564</v>
      </c>
      <c r="O11" s="937"/>
      <c r="P11" s="532"/>
      <c r="Q11" s="938" t="s">
        <v>537</v>
      </c>
      <c r="R11" s="818"/>
      <c r="S11" s="939"/>
      <c r="T11" s="533"/>
    </row>
    <row r="12" spans="1:20" s="298" customFormat="1" ht="23.1" customHeight="1">
      <c r="C12" s="531"/>
      <c r="D12" s="940" t="s">
        <v>542</v>
      </c>
      <c r="E12" s="941" t="s">
        <v>545</v>
      </c>
      <c r="F12" s="545" t="s">
        <v>109</v>
      </c>
      <c r="G12" s="545" t="s">
        <v>109</v>
      </c>
      <c r="H12" s="545" t="s">
        <v>109</v>
      </c>
      <c r="I12" s="545" t="s">
        <v>555</v>
      </c>
      <c r="J12" s="545" t="s">
        <v>558</v>
      </c>
      <c r="K12" s="942" t="s">
        <v>622</v>
      </c>
      <c r="L12" s="943"/>
      <c r="M12" s="545"/>
      <c r="N12" s="944" t="s">
        <v>534</v>
      </c>
      <c r="O12" s="945"/>
      <c r="P12" s="532"/>
      <c r="Q12" s="689" t="s">
        <v>538</v>
      </c>
      <c r="R12" s="690"/>
      <c r="S12" s="845"/>
      <c r="T12" s="533"/>
    </row>
    <row r="13" spans="1:20" s="298" customFormat="1" ht="23.1" customHeight="1">
      <c r="C13" s="531"/>
      <c r="D13" s="940" t="s">
        <v>543</v>
      </c>
      <c r="E13" s="941" t="s">
        <v>546</v>
      </c>
      <c r="F13" s="545"/>
      <c r="G13" s="545" t="s">
        <v>109</v>
      </c>
      <c r="H13" s="545" t="s">
        <v>109</v>
      </c>
      <c r="I13" s="545" t="s">
        <v>556</v>
      </c>
      <c r="J13" s="545" t="s">
        <v>559</v>
      </c>
      <c r="K13" s="686" t="s">
        <v>621</v>
      </c>
      <c r="L13" s="946"/>
      <c r="M13" s="545"/>
      <c r="N13" s="944" t="s">
        <v>535</v>
      </c>
      <c r="O13" s="945"/>
      <c r="P13" s="532"/>
      <c r="Q13" s="689"/>
      <c r="R13" s="690"/>
      <c r="S13" s="845"/>
      <c r="T13" s="533"/>
    </row>
    <row r="14" spans="1:20" s="298" customFormat="1" ht="23.1" customHeight="1">
      <c r="C14" s="531"/>
      <c r="D14" s="947" t="s">
        <v>541</v>
      </c>
      <c r="E14" s="948" t="s">
        <v>547</v>
      </c>
      <c r="F14" s="556"/>
      <c r="G14" s="556"/>
      <c r="H14" s="556" t="s">
        <v>109</v>
      </c>
      <c r="I14" s="556" t="s">
        <v>557</v>
      </c>
      <c r="J14" s="555"/>
      <c r="K14" s="626" t="s">
        <v>621</v>
      </c>
      <c r="L14" s="949"/>
      <c r="M14" s="532"/>
      <c r="N14" s="950" t="s">
        <v>539</v>
      </c>
      <c r="O14" s="951"/>
      <c r="P14" s="532"/>
      <c r="Q14" s="952" t="s">
        <v>539</v>
      </c>
      <c r="R14" s="953"/>
      <c r="S14" s="954"/>
      <c r="T14" s="533"/>
    </row>
    <row r="15" spans="1:20">
      <c r="C15" s="531"/>
      <c r="D15" s="532"/>
      <c r="E15" s="532"/>
      <c r="F15" s="532"/>
      <c r="G15" s="532"/>
      <c r="H15" s="532"/>
      <c r="I15" s="532"/>
      <c r="J15" s="532"/>
      <c r="K15" s="532"/>
      <c r="L15" s="532"/>
      <c r="M15" s="532"/>
      <c r="N15" s="532"/>
      <c r="O15" s="532"/>
      <c r="P15" s="532"/>
      <c r="Q15" s="532"/>
      <c r="R15" s="532"/>
      <c r="S15" s="532"/>
      <c r="T15" s="533"/>
    </row>
    <row r="16" spans="1:20" ht="15.75">
      <c r="C16" s="531"/>
      <c r="D16" s="955" t="s">
        <v>565</v>
      </c>
      <c r="E16" s="955"/>
      <c r="F16" s="532"/>
      <c r="G16" s="532"/>
      <c r="H16" s="532"/>
      <c r="I16" s="956" t="s">
        <v>566</v>
      </c>
      <c r="J16" s="532"/>
      <c r="K16" s="532"/>
      <c r="L16" s="532"/>
      <c r="M16" s="532"/>
      <c r="N16" s="532"/>
      <c r="O16" s="565" t="s">
        <v>568</v>
      </c>
      <c r="P16" s="565"/>
      <c r="Q16" s="957" t="s">
        <v>452</v>
      </c>
      <c r="R16" s="957"/>
      <c r="S16" s="957"/>
      <c r="T16" s="533"/>
    </row>
    <row r="17" spans="3:20" customFormat="1" ht="3.95" customHeight="1">
      <c r="C17" s="531"/>
      <c r="D17" s="532"/>
      <c r="E17" s="532"/>
      <c r="F17" s="532"/>
      <c r="G17" s="532"/>
      <c r="H17" s="532"/>
      <c r="I17" s="532"/>
      <c r="J17" s="532"/>
      <c r="K17" s="532"/>
      <c r="L17" s="532"/>
      <c r="M17" s="532"/>
      <c r="N17" s="532"/>
      <c r="O17" s="532"/>
      <c r="P17" s="532"/>
      <c r="Q17" s="532"/>
      <c r="R17" s="532"/>
      <c r="S17" s="532"/>
      <c r="T17" s="533"/>
    </row>
    <row r="18" spans="3:20" customFormat="1">
      <c r="C18" s="531"/>
      <c r="D18" s="958" t="s">
        <v>579</v>
      </c>
      <c r="E18" s="959"/>
      <c r="F18" s="959"/>
      <c r="G18" s="960"/>
      <c r="H18" s="532"/>
      <c r="I18" s="961"/>
      <c r="J18" s="962" t="s">
        <v>578</v>
      </c>
      <c r="K18" s="962"/>
      <c r="L18" s="962"/>
      <c r="M18" s="963"/>
      <c r="N18" s="964" t="s">
        <v>576</v>
      </c>
      <c r="O18" s="965"/>
      <c r="P18" s="966"/>
      <c r="Q18" s="964" t="s">
        <v>577</v>
      </c>
      <c r="R18" s="967"/>
      <c r="S18" s="965"/>
      <c r="T18" s="533"/>
    </row>
    <row r="19" spans="3:20" customFormat="1">
      <c r="C19" s="531"/>
      <c r="D19" s="968"/>
      <c r="E19" s="969"/>
      <c r="F19" s="969"/>
      <c r="G19" s="970"/>
      <c r="H19" s="532"/>
      <c r="I19" s="963"/>
      <c r="J19" s="971"/>
      <c r="K19" s="971"/>
      <c r="L19" s="971"/>
      <c r="M19" s="963"/>
      <c r="N19" s="972"/>
      <c r="O19" s="973"/>
      <c r="P19" s="966"/>
      <c r="Q19" s="972"/>
      <c r="R19" s="974"/>
      <c r="S19" s="973"/>
      <c r="T19" s="533"/>
    </row>
    <row r="20" spans="3:20" customFormat="1">
      <c r="C20" s="531"/>
      <c r="D20" s="975"/>
      <c r="E20" s="976"/>
      <c r="F20" s="976"/>
      <c r="G20" s="977"/>
      <c r="H20" s="532"/>
      <c r="I20" s="963"/>
      <c r="J20" s="971"/>
      <c r="K20" s="971"/>
      <c r="L20" s="971"/>
      <c r="M20" s="963"/>
      <c r="N20" s="689"/>
      <c r="O20" s="845"/>
      <c r="P20" s="966"/>
      <c r="Q20" s="972" t="s">
        <v>573</v>
      </c>
      <c r="R20" s="974"/>
      <c r="S20" s="973"/>
      <c r="T20" s="533"/>
    </row>
    <row r="21" spans="3:20" customFormat="1">
      <c r="C21" s="531"/>
      <c r="D21" s="978"/>
      <c r="E21" s="979"/>
      <c r="F21" s="979"/>
      <c r="G21" s="980"/>
      <c r="H21" s="532"/>
      <c r="I21" s="981"/>
      <c r="J21" s="982"/>
      <c r="K21" s="982"/>
      <c r="L21" s="982"/>
      <c r="M21" s="963"/>
      <c r="N21" s="952"/>
      <c r="O21" s="954"/>
      <c r="P21" s="966"/>
      <c r="Q21" s="983"/>
      <c r="R21" s="984"/>
      <c r="S21" s="985"/>
      <c r="T21" s="533"/>
    </row>
    <row r="22" spans="3:20" customFormat="1" ht="8.1" customHeight="1">
      <c r="C22" s="531"/>
      <c r="D22" s="532"/>
      <c r="E22" s="532"/>
      <c r="F22" s="532"/>
      <c r="G22" s="532"/>
      <c r="H22" s="532"/>
      <c r="I22" s="532"/>
      <c r="J22" s="532"/>
      <c r="K22" s="532"/>
      <c r="L22" s="532"/>
      <c r="M22" s="532"/>
      <c r="N22" s="532"/>
      <c r="O22" s="532"/>
      <c r="P22" s="532"/>
      <c r="Q22" s="532"/>
      <c r="R22" s="532"/>
      <c r="S22" s="532"/>
      <c r="T22" s="533"/>
    </row>
    <row r="23" spans="3:20" customFormat="1">
      <c r="C23" s="531"/>
      <c r="D23" s="957" t="s">
        <v>311</v>
      </c>
      <c r="E23" s="957"/>
      <c r="F23" s="532"/>
      <c r="G23" s="532"/>
      <c r="H23" s="532"/>
      <c r="I23" s="532"/>
      <c r="J23" s="532"/>
      <c r="K23" s="532"/>
      <c r="L23" s="532"/>
      <c r="M23" s="532"/>
      <c r="N23" s="532"/>
      <c r="O23" s="532"/>
      <c r="P23" s="532"/>
      <c r="Q23" s="532"/>
      <c r="R23" s="532"/>
      <c r="S23" s="532"/>
      <c r="T23" s="533"/>
    </row>
    <row r="24" spans="3:20" customFormat="1" ht="3.95" customHeight="1">
      <c r="C24" s="531"/>
      <c r="D24" s="532"/>
      <c r="E24" s="532"/>
      <c r="F24" s="532"/>
      <c r="G24" s="532"/>
      <c r="H24" s="532"/>
      <c r="I24" s="532"/>
      <c r="J24" s="532"/>
      <c r="K24" s="532"/>
      <c r="L24" s="532"/>
      <c r="M24" s="532"/>
      <c r="N24" s="532"/>
      <c r="O24" s="532"/>
      <c r="P24" s="532"/>
      <c r="Q24" s="532"/>
      <c r="R24" s="532"/>
      <c r="S24" s="532"/>
      <c r="T24" s="533"/>
    </row>
    <row r="25" spans="3:20" customFormat="1">
      <c r="C25" s="531"/>
      <c r="D25" s="938"/>
      <c r="E25" s="818"/>
      <c r="F25" s="818"/>
      <c r="G25" s="818"/>
      <c r="H25" s="818"/>
      <c r="I25" s="818"/>
      <c r="J25" s="818"/>
      <c r="K25" s="818"/>
      <c r="L25" s="818"/>
      <c r="M25" s="818"/>
      <c r="N25" s="818"/>
      <c r="O25" s="818"/>
      <c r="P25" s="818"/>
      <c r="Q25" s="818"/>
      <c r="R25" s="818"/>
      <c r="S25" s="939"/>
      <c r="T25" s="533"/>
    </row>
    <row r="26" spans="3:20" customFormat="1">
      <c r="C26" s="531"/>
      <c r="D26" s="689" t="s">
        <v>567</v>
      </c>
      <c r="E26" s="690"/>
      <c r="F26" s="690"/>
      <c r="G26" s="690"/>
      <c r="H26" s="690"/>
      <c r="I26" s="690"/>
      <c r="J26" s="690"/>
      <c r="K26" s="690"/>
      <c r="L26" s="690"/>
      <c r="M26" s="690"/>
      <c r="N26" s="690"/>
      <c r="O26" s="690"/>
      <c r="P26" s="690"/>
      <c r="Q26" s="690"/>
      <c r="R26" s="690"/>
      <c r="S26" s="845"/>
      <c r="T26" s="533"/>
    </row>
    <row r="27" spans="3:20" customFormat="1">
      <c r="C27" s="531"/>
      <c r="D27" s="689"/>
      <c r="E27" s="690"/>
      <c r="F27" s="690"/>
      <c r="G27" s="690"/>
      <c r="H27" s="690"/>
      <c r="I27" s="690"/>
      <c r="J27" s="690"/>
      <c r="K27" s="690"/>
      <c r="L27" s="690"/>
      <c r="M27" s="690"/>
      <c r="N27" s="690"/>
      <c r="O27" s="690"/>
      <c r="P27" s="690"/>
      <c r="Q27" s="690"/>
      <c r="R27" s="690"/>
      <c r="S27" s="845"/>
      <c r="T27" s="533"/>
    </row>
    <row r="28" spans="3:20" customFormat="1">
      <c r="C28" s="531"/>
      <c r="D28" s="689"/>
      <c r="E28" s="690"/>
      <c r="F28" s="690"/>
      <c r="G28" s="690"/>
      <c r="H28" s="690"/>
      <c r="I28" s="690"/>
      <c r="J28" s="690"/>
      <c r="K28" s="690"/>
      <c r="L28" s="690"/>
      <c r="M28" s="690"/>
      <c r="N28" s="690"/>
      <c r="O28" s="690"/>
      <c r="P28" s="690"/>
      <c r="Q28" s="690"/>
      <c r="R28" s="690"/>
      <c r="S28" s="845"/>
      <c r="T28" s="533"/>
    </row>
    <row r="29" spans="3:20" customFormat="1">
      <c r="C29" s="531"/>
      <c r="D29" s="952"/>
      <c r="E29" s="953"/>
      <c r="F29" s="953"/>
      <c r="G29" s="953"/>
      <c r="H29" s="953"/>
      <c r="I29" s="953"/>
      <c r="J29" s="953"/>
      <c r="K29" s="953"/>
      <c r="L29" s="953"/>
      <c r="M29" s="953"/>
      <c r="N29" s="953"/>
      <c r="O29" s="953"/>
      <c r="P29" s="953"/>
      <c r="Q29" s="953"/>
      <c r="R29" s="953"/>
      <c r="S29" s="954"/>
      <c r="T29" s="533"/>
    </row>
    <row r="30" spans="3:20" customFormat="1">
      <c r="C30" s="531"/>
      <c r="D30" s="532"/>
      <c r="E30" s="532"/>
      <c r="F30" s="532"/>
      <c r="G30" s="532"/>
      <c r="H30" s="532"/>
      <c r="I30" s="532"/>
      <c r="J30" s="532"/>
      <c r="K30" s="532"/>
      <c r="L30" s="532"/>
      <c r="M30" s="532"/>
      <c r="N30" s="532"/>
      <c r="O30" s="532"/>
      <c r="P30" s="532"/>
      <c r="Q30" s="532"/>
      <c r="R30" s="532"/>
      <c r="S30" s="532"/>
      <c r="T30" s="533"/>
    </row>
    <row r="31" spans="3:20" customFormat="1">
      <c r="C31" s="531"/>
      <c r="D31" s="957" t="s">
        <v>72</v>
      </c>
      <c r="E31" s="957"/>
      <c r="F31" s="532"/>
      <c r="G31" s="532"/>
      <c r="H31" s="532"/>
      <c r="I31" s="532"/>
      <c r="J31" s="532"/>
      <c r="K31" s="532"/>
      <c r="L31" s="532"/>
      <c r="M31" s="532"/>
      <c r="N31" s="532"/>
      <c r="O31" s="532"/>
      <c r="P31" s="532"/>
      <c r="Q31" s="532"/>
      <c r="R31" s="532"/>
      <c r="S31" s="532"/>
      <c r="T31" s="533"/>
    </row>
    <row r="32" spans="3:20" customFormat="1" ht="15.75" thickBot="1">
      <c r="C32" s="531"/>
      <c r="D32" s="532"/>
      <c r="E32" s="532"/>
      <c r="F32" s="532"/>
      <c r="G32" s="532"/>
      <c r="H32" s="532"/>
      <c r="I32" s="532"/>
      <c r="J32" s="532"/>
      <c r="K32" s="532"/>
      <c r="L32" s="532"/>
      <c r="M32" s="532"/>
      <c r="N32" s="532"/>
      <c r="O32" s="532"/>
      <c r="P32" s="532"/>
      <c r="Q32" s="532"/>
      <c r="R32" s="532"/>
      <c r="S32" s="532"/>
      <c r="T32" s="533"/>
    </row>
    <row r="33" spans="3:20" customFormat="1" ht="15.75" thickBot="1">
      <c r="C33" s="531"/>
      <c r="D33" s="690" t="s">
        <v>569</v>
      </c>
      <c r="E33" s="690"/>
      <c r="F33" s="986"/>
      <c r="G33" s="532"/>
      <c r="H33" s="690" t="s">
        <v>574</v>
      </c>
      <c r="I33" s="690"/>
      <c r="J33" s="986"/>
      <c r="K33" s="532"/>
      <c r="L33" s="690" t="s">
        <v>572</v>
      </c>
      <c r="M33" s="690"/>
      <c r="N33" s="690"/>
      <c r="O33" s="532"/>
      <c r="P33" s="532"/>
      <c r="Q33" s="532"/>
      <c r="R33" s="532"/>
      <c r="S33" s="532"/>
      <c r="T33" s="533"/>
    </row>
    <row r="34" spans="3:20" customFormat="1" ht="15.75" thickBot="1">
      <c r="C34" s="531"/>
      <c r="D34" s="690" t="s">
        <v>570</v>
      </c>
      <c r="E34" s="690"/>
      <c r="F34" s="986"/>
      <c r="G34" s="532"/>
      <c r="H34" s="690" t="s">
        <v>575</v>
      </c>
      <c r="I34" s="690"/>
      <c r="J34" s="986"/>
      <c r="K34" s="532"/>
      <c r="L34" s="532"/>
      <c r="M34" s="532"/>
      <c r="N34" s="532"/>
      <c r="O34" s="532"/>
      <c r="P34" s="532"/>
      <c r="Q34" s="532"/>
      <c r="R34" s="532"/>
      <c r="S34" s="532"/>
      <c r="T34" s="533"/>
    </row>
    <row r="35" spans="3:20" customFormat="1" ht="15.75" thickBot="1">
      <c r="C35" s="531"/>
      <c r="D35" s="690" t="s">
        <v>442</v>
      </c>
      <c r="E35" s="690"/>
      <c r="F35" s="986"/>
      <c r="G35" s="532"/>
      <c r="H35" s="690"/>
      <c r="I35" s="690"/>
      <c r="J35" s="532"/>
      <c r="K35" s="532"/>
      <c r="L35" s="532"/>
      <c r="M35" s="532"/>
      <c r="N35" s="532"/>
      <c r="O35" s="532"/>
      <c r="P35" s="532"/>
      <c r="Q35" s="532"/>
      <c r="R35" s="532"/>
      <c r="S35" s="532"/>
      <c r="T35" s="533"/>
    </row>
    <row r="36" spans="3:20" customFormat="1">
      <c r="C36" s="531"/>
      <c r="D36" s="628"/>
      <c r="E36" s="628"/>
      <c r="F36" s="589"/>
      <c r="G36" s="532"/>
      <c r="H36" s="532"/>
      <c r="I36" s="532"/>
      <c r="J36" s="532"/>
      <c r="K36" s="532"/>
      <c r="L36" s="532"/>
      <c r="M36" s="532"/>
      <c r="N36" s="532"/>
      <c r="O36" s="532"/>
      <c r="P36" s="532"/>
      <c r="Q36" s="532"/>
      <c r="R36" s="532"/>
      <c r="S36" s="532"/>
      <c r="T36" s="533"/>
    </row>
    <row r="37" spans="3:20" customFormat="1" ht="15.75" thickBot="1">
      <c r="C37" s="583"/>
      <c r="D37" s="584"/>
      <c r="E37" s="584"/>
      <c r="F37" s="584"/>
      <c r="G37" s="584"/>
      <c r="H37" s="584"/>
      <c r="I37" s="584"/>
      <c r="J37" s="584"/>
      <c r="K37" s="584"/>
      <c r="L37" s="584"/>
      <c r="M37" s="584"/>
      <c r="N37" s="584"/>
      <c r="O37" s="584"/>
      <c r="P37" s="584"/>
      <c r="Q37" s="584"/>
      <c r="R37" s="584"/>
      <c r="S37" s="584"/>
      <c r="T37" s="585"/>
    </row>
    <row r="38" spans="3:20" customFormat="1" ht="15.75" thickTop="1">
      <c r="C38" s="298"/>
      <c r="K38" s="298"/>
      <c r="L38" s="298"/>
      <c r="M38" s="298"/>
    </row>
  </sheetData>
  <mergeCells count="44">
    <mergeCell ref="D35:E35"/>
    <mergeCell ref="L33:N33"/>
    <mergeCell ref="K12:L12"/>
    <mergeCell ref="K13:L13"/>
    <mergeCell ref="K14:L14"/>
    <mergeCell ref="N18:O19"/>
    <mergeCell ref="H35:I35"/>
    <mergeCell ref="D3:E3"/>
    <mergeCell ref="N14:O14"/>
    <mergeCell ref="Q11:S11"/>
    <mergeCell ref="Q12:S12"/>
    <mergeCell ref="Q13:S13"/>
    <mergeCell ref="Q14:S14"/>
    <mergeCell ref="D10:E10"/>
    <mergeCell ref="D7:H7"/>
    <mergeCell ref="N10:O10"/>
    <mergeCell ref="Q10:R10"/>
    <mergeCell ref="N11:O11"/>
    <mergeCell ref="N12:O12"/>
    <mergeCell ref="N13:O13"/>
    <mergeCell ref="Q18:S19"/>
    <mergeCell ref="D5:J5"/>
    <mergeCell ref="R5:S5"/>
    <mergeCell ref="Q16:S16"/>
    <mergeCell ref="K11:L11"/>
    <mergeCell ref="D18:G18"/>
    <mergeCell ref="D19:G19"/>
    <mergeCell ref="D16:E16"/>
    <mergeCell ref="Q20:S21"/>
    <mergeCell ref="H33:I33"/>
    <mergeCell ref="H34:I34"/>
    <mergeCell ref="N20:O20"/>
    <mergeCell ref="N21:O21"/>
    <mergeCell ref="D25:S25"/>
    <mergeCell ref="D26:S26"/>
    <mergeCell ref="D27:S27"/>
    <mergeCell ref="D28:S28"/>
    <mergeCell ref="D29:S29"/>
    <mergeCell ref="D20:G20"/>
    <mergeCell ref="D23:E23"/>
    <mergeCell ref="D21:G21"/>
    <mergeCell ref="D31:E31"/>
    <mergeCell ref="D33:E33"/>
    <mergeCell ref="D34:E34"/>
  </mergeCells>
  <hyperlinks>
    <hyperlink ref="K11" r:id="rId1" display="joe.bloggs@horizonshipping.com"/>
    <hyperlink ref="K12" r:id="rId2" display="jane.bloggs@horizonshipping.com"/>
  </hyperlinks>
  <pageMargins left="0.75" right="0.75" top="1" bottom="1" header="0.5" footer="0.5"/>
  <pageSetup paperSize="9" scale="79" orientation="landscape" horizontalDpi="4294967292" verticalDpi="4294967292"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2:T90"/>
  <sheetViews>
    <sheetView workbookViewId="0">
      <selection activeCell="U23" sqref="U23"/>
    </sheetView>
  </sheetViews>
  <sheetFormatPr defaultColWidth="8.85546875" defaultRowHeight="15"/>
  <cols>
    <col min="1" max="1" width="10.140625" bestFit="1" customWidth="1"/>
    <col min="2" max="2" width="18.140625" customWidth="1"/>
    <col min="3" max="3" width="4.28515625" bestFit="1" customWidth="1"/>
    <col min="4" max="4" width="12.28515625" customWidth="1"/>
    <col min="5" max="5" width="13.7109375" customWidth="1"/>
    <col min="6" max="6" width="14.42578125" customWidth="1"/>
    <col min="7" max="7" width="8.28515625" customWidth="1"/>
    <col min="8" max="9" width="12.42578125" customWidth="1"/>
    <col min="10" max="10" width="17.5703125" customWidth="1"/>
    <col min="11" max="11" width="19.140625" customWidth="1"/>
    <col min="13" max="13" width="10.42578125" bestFit="1" customWidth="1"/>
    <col min="14" max="14" width="1.42578125" customWidth="1"/>
    <col min="16" max="16" width="2.28515625" bestFit="1" customWidth="1"/>
    <col min="18" max="18" width="14.7109375" bestFit="1" customWidth="1"/>
    <col min="19" max="19" width="1.28515625" customWidth="1"/>
    <col min="20" max="20" width="1.85546875" customWidth="1"/>
  </cols>
  <sheetData>
    <row r="2" spans="1:20" s="272" customFormat="1" ht="15.75" thickBot="1"/>
    <row r="3" spans="1:20" ht="16.5" thickTop="1" thickBot="1">
      <c r="B3" s="275"/>
      <c r="E3" s="523" t="s">
        <v>67</v>
      </c>
      <c r="F3" s="524"/>
      <c r="G3" s="524"/>
      <c r="H3" s="524"/>
      <c r="I3" s="525"/>
      <c r="J3" s="526" t="s">
        <v>453</v>
      </c>
      <c r="K3" s="527"/>
      <c r="L3" s="528"/>
      <c r="M3" s="524"/>
      <c r="N3" s="524"/>
      <c r="O3" s="524"/>
      <c r="P3" s="524"/>
      <c r="Q3" s="524"/>
      <c r="R3" s="529" t="s">
        <v>323</v>
      </c>
      <c r="S3" s="529"/>
      <c r="T3" s="530"/>
    </row>
    <row r="4" spans="1:20" s="272" customFormat="1" ht="8.1" customHeight="1" thickTop="1">
      <c r="B4" s="368" t="s">
        <v>337</v>
      </c>
      <c r="E4" s="531"/>
      <c r="F4" s="532"/>
      <c r="G4" s="532"/>
      <c r="H4" s="532"/>
      <c r="I4" s="532"/>
      <c r="J4" s="532"/>
      <c r="K4" s="532"/>
      <c r="L4" s="532"/>
      <c r="M4" s="532"/>
      <c r="N4" s="532"/>
      <c r="O4" s="532"/>
      <c r="P4" s="532"/>
      <c r="Q4" s="532"/>
      <c r="R4" s="532"/>
      <c r="S4" s="532"/>
      <c r="T4" s="533"/>
    </row>
    <row r="5" spans="1:20" ht="15.75" thickBot="1">
      <c r="B5" s="368"/>
      <c r="E5" s="534" t="s">
        <v>78</v>
      </c>
      <c r="F5" s="532"/>
      <c r="G5" s="532"/>
      <c r="H5" s="532"/>
      <c r="I5" s="532"/>
      <c r="J5" s="532"/>
      <c r="K5" s="532"/>
      <c r="L5" s="532"/>
      <c r="M5" s="532"/>
      <c r="N5" s="532"/>
      <c r="O5" s="532"/>
      <c r="P5" s="532"/>
      <c r="Q5" s="532"/>
      <c r="R5" s="535" t="s">
        <v>71</v>
      </c>
      <c r="S5" s="535"/>
      <c r="T5" s="533"/>
    </row>
    <row r="6" spans="1:20" ht="18.75" customHeight="1" thickBot="1">
      <c r="B6" s="368"/>
      <c r="E6" s="536" t="s">
        <v>79</v>
      </c>
      <c r="F6" s="532"/>
      <c r="G6" s="532"/>
      <c r="H6" s="532"/>
      <c r="I6" s="532"/>
      <c r="J6" s="532"/>
      <c r="K6" s="532"/>
      <c r="L6" s="532"/>
      <c r="M6" s="532"/>
      <c r="N6" s="532"/>
      <c r="O6" s="532"/>
      <c r="P6" s="532"/>
      <c r="Q6" s="532"/>
      <c r="R6" s="537">
        <v>43237</v>
      </c>
      <c r="S6" s="538"/>
      <c r="T6" s="533"/>
    </row>
    <row r="7" spans="1:20" ht="3.95" customHeight="1">
      <c r="B7" s="368"/>
      <c r="E7" s="531"/>
      <c r="F7" s="532"/>
      <c r="G7" s="532"/>
      <c r="H7" s="532"/>
      <c r="I7" s="532"/>
      <c r="J7" s="532"/>
      <c r="K7" s="532"/>
      <c r="L7" s="532"/>
      <c r="M7" s="532"/>
      <c r="N7" s="532"/>
      <c r="O7" s="532"/>
      <c r="P7" s="532"/>
      <c r="Q7" s="532"/>
      <c r="R7" s="538"/>
      <c r="S7" s="538"/>
      <c r="T7" s="533"/>
    </row>
    <row r="8" spans="1:20" ht="15.75" thickBot="1">
      <c r="B8" s="368"/>
      <c r="E8" s="531"/>
      <c r="F8" s="532"/>
      <c r="G8" s="532"/>
      <c r="H8" s="532"/>
      <c r="I8" s="532"/>
      <c r="J8" s="539"/>
      <c r="K8" s="540"/>
      <c r="L8" s="541" t="s">
        <v>45</v>
      </c>
      <c r="M8" s="540"/>
      <c r="N8" s="540"/>
      <c r="O8" s="541" t="s">
        <v>347</v>
      </c>
      <c r="P8" s="540"/>
      <c r="Q8" s="541" t="s">
        <v>58</v>
      </c>
      <c r="R8" s="540"/>
      <c r="S8" s="542"/>
      <c r="T8" s="533"/>
    </row>
    <row r="9" spans="1:20" ht="15.75" thickBot="1">
      <c r="B9" s="368"/>
      <c r="E9" s="536" t="s">
        <v>44</v>
      </c>
      <c r="F9" s="543" t="s">
        <v>77</v>
      </c>
      <c r="G9" s="543"/>
      <c r="H9" s="532"/>
      <c r="I9" s="532"/>
      <c r="J9" s="544" t="s">
        <v>44</v>
      </c>
      <c r="K9" s="532" t="s">
        <v>599</v>
      </c>
      <c r="L9" s="545" t="s">
        <v>56</v>
      </c>
      <c r="M9" s="546">
        <v>100000</v>
      </c>
      <c r="N9" s="532"/>
      <c r="O9" s="547">
        <v>1.35</v>
      </c>
      <c r="P9" s="532"/>
      <c r="Q9" s="545" t="s">
        <v>57</v>
      </c>
      <c r="R9" s="548">
        <f>-(M9/O9)</f>
        <v>-74074.074074074073</v>
      </c>
      <c r="S9" s="549"/>
      <c r="T9" s="533"/>
    </row>
    <row r="10" spans="1:20" ht="5.25" customHeight="1" thickBot="1">
      <c r="B10" s="368"/>
      <c r="E10" s="536"/>
      <c r="F10" s="532"/>
      <c r="G10" s="532"/>
      <c r="H10" s="532"/>
      <c r="I10" s="532"/>
      <c r="J10" s="550"/>
      <c r="K10" s="532"/>
      <c r="L10" s="545"/>
      <c r="M10" s="551"/>
      <c r="N10" s="532"/>
      <c r="O10" s="547"/>
      <c r="P10" s="532"/>
      <c r="Q10" s="545"/>
      <c r="R10" s="552"/>
      <c r="S10" s="553"/>
      <c r="T10" s="533"/>
    </row>
    <row r="11" spans="1:20" ht="20.100000000000001" customHeight="1" thickBot="1">
      <c r="B11" s="368"/>
      <c r="E11" s="536" t="s">
        <v>62</v>
      </c>
      <c r="F11" s="532" t="s">
        <v>60</v>
      </c>
      <c r="G11" s="532"/>
      <c r="H11" s="532"/>
      <c r="I11" s="532"/>
      <c r="J11" s="544" t="s">
        <v>83</v>
      </c>
      <c r="K11" s="532" t="s">
        <v>598</v>
      </c>
      <c r="L11" s="545" t="s">
        <v>56</v>
      </c>
      <c r="M11" s="546">
        <v>100000</v>
      </c>
      <c r="N11" s="532"/>
      <c r="O11" s="547">
        <v>1.355</v>
      </c>
      <c r="P11" s="532"/>
      <c r="Q11" s="545" t="s">
        <v>57</v>
      </c>
      <c r="R11" s="548">
        <f>-(M11/O11)</f>
        <v>-73800.738007380074</v>
      </c>
      <c r="S11" s="549"/>
      <c r="T11" s="533"/>
    </row>
    <row r="12" spans="1:20" ht="14.1" customHeight="1">
      <c r="B12" s="368"/>
      <c r="E12" s="536" t="s">
        <v>306</v>
      </c>
      <c r="F12" s="532" t="s">
        <v>61</v>
      </c>
      <c r="G12" s="532"/>
      <c r="H12" s="532"/>
      <c r="I12" s="532"/>
      <c r="J12" s="554"/>
      <c r="K12" s="555"/>
      <c r="L12" s="555"/>
      <c r="M12" s="555"/>
      <c r="N12" s="555"/>
      <c r="O12" s="555"/>
      <c r="P12" s="555"/>
      <c r="Q12" s="556"/>
      <c r="R12" s="555"/>
      <c r="S12" s="557"/>
      <c r="T12" s="533"/>
    </row>
    <row r="13" spans="1:20" ht="8.1" customHeight="1" thickBot="1">
      <c r="B13" s="368"/>
      <c r="E13" s="536"/>
      <c r="F13" s="532"/>
      <c r="G13" s="532"/>
      <c r="H13" s="532"/>
      <c r="I13" s="532"/>
      <c r="J13" s="532"/>
      <c r="K13" s="532"/>
      <c r="L13" s="532"/>
      <c r="M13" s="532"/>
      <c r="N13" s="532"/>
      <c r="O13" s="532"/>
      <c r="P13" s="532"/>
      <c r="Q13" s="545"/>
      <c r="R13" s="532"/>
      <c r="S13" s="532"/>
      <c r="T13" s="533"/>
    </row>
    <row r="14" spans="1:20" ht="15.75" thickBot="1">
      <c r="A14" s="59"/>
      <c r="B14" s="368"/>
      <c r="E14" s="536" t="s">
        <v>63</v>
      </c>
      <c r="F14" s="532" t="s">
        <v>64</v>
      </c>
      <c r="G14" s="532"/>
      <c r="H14" s="532"/>
      <c r="I14" s="532"/>
      <c r="J14" s="558" t="s">
        <v>90</v>
      </c>
      <c r="K14" s="559"/>
      <c r="L14" s="560"/>
      <c r="M14" s="532"/>
      <c r="N14" s="532"/>
      <c r="O14" s="547"/>
      <c r="P14" s="532"/>
      <c r="Q14" s="545" t="s">
        <v>57</v>
      </c>
      <c r="R14" s="561">
        <f>R11-R9</f>
        <v>273.33606669399887</v>
      </c>
      <c r="S14" s="551"/>
      <c r="T14" s="533"/>
    </row>
    <row r="15" spans="1:20">
      <c r="A15" s="59"/>
      <c r="B15" s="368"/>
      <c r="E15" s="536" t="s">
        <v>65</v>
      </c>
      <c r="F15" s="562">
        <v>43237</v>
      </c>
      <c r="G15" s="532"/>
      <c r="H15" s="532"/>
      <c r="I15" s="532"/>
      <c r="J15" s="563" t="s">
        <v>89</v>
      </c>
      <c r="K15" s="564"/>
      <c r="L15" s="560"/>
      <c r="M15" s="532"/>
      <c r="N15" s="532"/>
      <c r="O15" s="532"/>
      <c r="P15" s="532"/>
      <c r="Q15" s="532"/>
      <c r="R15" s="532"/>
      <c r="S15" s="532"/>
      <c r="T15" s="533"/>
    </row>
    <row r="16" spans="1:20">
      <c r="A16" s="59"/>
      <c r="B16" s="368"/>
      <c r="E16" s="536" t="s">
        <v>83</v>
      </c>
      <c r="F16" s="565" t="s">
        <v>84</v>
      </c>
      <c r="G16" s="532"/>
      <c r="H16" s="532"/>
      <c r="I16" s="532"/>
      <c r="J16" s="532"/>
      <c r="K16" s="532"/>
      <c r="L16" s="532"/>
      <c r="M16" s="532"/>
      <c r="N16" s="532"/>
      <c r="O16" s="532"/>
      <c r="P16" s="532"/>
      <c r="Q16" s="532"/>
      <c r="R16" s="532"/>
      <c r="S16" s="532"/>
      <c r="T16" s="533"/>
    </row>
    <row r="17" spans="1:20">
      <c r="A17" s="59"/>
      <c r="B17" s="368"/>
      <c r="E17" s="536"/>
      <c r="F17" s="562"/>
      <c r="G17" s="532"/>
      <c r="H17" s="532"/>
      <c r="I17" s="532"/>
      <c r="J17" s="532"/>
      <c r="K17" s="532"/>
      <c r="L17" s="532"/>
      <c r="M17" s="532"/>
      <c r="N17" s="532"/>
      <c r="O17" s="532"/>
      <c r="P17" s="532"/>
      <c r="Q17" s="532"/>
      <c r="R17" s="532"/>
      <c r="S17" s="532"/>
      <c r="T17" s="533"/>
    </row>
    <row r="18" spans="1:20">
      <c r="A18" s="59"/>
      <c r="B18" s="368"/>
      <c r="E18" s="536" t="s">
        <v>307</v>
      </c>
      <c r="F18" s="566">
        <v>43235</v>
      </c>
      <c r="G18" s="567">
        <v>0.50555555555555554</v>
      </c>
      <c r="H18" s="532"/>
      <c r="I18" s="532"/>
      <c r="J18" s="568" t="s">
        <v>452</v>
      </c>
      <c r="K18" s="540"/>
      <c r="L18" s="540"/>
      <c r="M18" s="540"/>
      <c r="N18" s="540"/>
      <c r="O18" s="540"/>
      <c r="P18" s="540"/>
      <c r="Q18" s="540"/>
      <c r="R18" s="542"/>
      <c r="S18" s="532"/>
      <c r="T18" s="533"/>
    </row>
    <row r="19" spans="1:20">
      <c r="B19" s="368"/>
      <c r="E19" s="536" t="s">
        <v>308</v>
      </c>
      <c r="F19" s="532" t="s">
        <v>157</v>
      </c>
      <c r="G19" s="532"/>
      <c r="H19" s="532"/>
      <c r="I19" s="532"/>
      <c r="J19" s="550"/>
      <c r="K19" s="532"/>
      <c r="L19" s="532"/>
      <c r="M19" s="532"/>
      <c r="N19" s="532"/>
      <c r="O19" s="532"/>
      <c r="P19" s="532"/>
      <c r="Q19" s="532"/>
      <c r="R19" s="569"/>
      <c r="S19" s="532"/>
      <c r="T19" s="533"/>
    </row>
    <row r="20" spans="1:20" s="260" customFormat="1">
      <c r="B20" s="368"/>
      <c r="E20" s="536"/>
      <c r="F20" s="532"/>
      <c r="G20" s="532"/>
      <c r="H20" s="532"/>
      <c r="I20" s="532"/>
      <c r="J20" s="550" t="s">
        <v>451</v>
      </c>
      <c r="K20" s="532"/>
      <c r="L20" s="532"/>
      <c r="M20" s="532"/>
      <c r="N20" s="532"/>
      <c r="O20" s="532"/>
      <c r="P20" s="532"/>
      <c r="Q20" s="532"/>
      <c r="R20" s="569"/>
      <c r="S20" s="532"/>
      <c r="T20" s="533"/>
    </row>
    <row r="21" spans="1:20" ht="14.1" customHeight="1">
      <c r="B21" s="368"/>
      <c r="E21" s="570" t="s">
        <v>326</v>
      </c>
      <c r="F21" s="571" t="s">
        <v>70</v>
      </c>
      <c r="G21" s="542"/>
      <c r="H21" s="532"/>
      <c r="I21" s="532"/>
      <c r="J21" s="554"/>
      <c r="K21" s="555"/>
      <c r="L21" s="555"/>
      <c r="M21" s="555"/>
      <c r="N21" s="555"/>
      <c r="O21" s="555"/>
      <c r="P21" s="555"/>
      <c r="Q21" s="555"/>
      <c r="R21" s="557"/>
      <c r="S21" s="532"/>
      <c r="T21" s="533"/>
    </row>
    <row r="22" spans="1:20">
      <c r="B22" s="368"/>
      <c r="E22" s="572" t="s">
        <v>69</v>
      </c>
      <c r="F22" s="573" t="s">
        <v>70</v>
      </c>
      <c r="G22" s="569"/>
      <c r="H22" s="532"/>
      <c r="I22" s="532"/>
      <c r="J22" s="574"/>
      <c r="K22" s="574"/>
      <c r="L22" s="574"/>
      <c r="M22" s="574"/>
      <c r="N22" s="574"/>
      <c r="O22" s="574"/>
      <c r="P22" s="574"/>
      <c r="Q22" s="574"/>
      <c r="R22" s="574"/>
      <c r="S22" s="532"/>
      <c r="T22" s="533"/>
    </row>
    <row r="23" spans="1:20" s="275" customFormat="1">
      <c r="B23" s="368"/>
      <c r="E23" s="572" t="s">
        <v>449</v>
      </c>
      <c r="F23" s="573" t="s">
        <v>70</v>
      </c>
      <c r="G23" s="569"/>
      <c r="H23" s="532"/>
      <c r="I23" s="532"/>
      <c r="J23" s="568" t="s">
        <v>72</v>
      </c>
      <c r="K23" s="540"/>
      <c r="L23" s="540"/>
      <c r="M23" s="540"/>
      <c r="N23" s="540"/>
      <c r="O23" s="540"/>
      <c r="P23" s="540"/>
      <c r="Q23" s="540"/>
      <c r="R23" s="542"/>
      <c r="S23" s="532"/>
      <c r="T23" s="533"/>
    </row>
    <row r="24" spans="1:20">
      <c r="B24" s="368"/>
      <c r="E24" s="575" t="s">
        <v>450</v>
      </c>
      <c r="F24" s="573" t="s">
        <v>70</v>
      </c>
      <c r="G24" s="576"/>
      <c r="H24" s="532"/>
      <c r="I24" s="532"/>
      <c r="J24" s="577" t="s">
        <v>324</v>
      </c>
      <c r="K24" s="578"/>
      <c r="L24" s="578"/>
      <c r="M24" s="578"/>
      <c r="N24" s="578"/>
      <c r="O24" s="578"/>
      <c r="P24" s="578"/>
      <c r="Q24" s="578"/>
      <c r="R24" s="579"/>
      <c r="S24" s="532"/>
      <c r="T24" s="533"/>
    </row>
    <row r="25" spans="1:20" s="282" customFormat="1" ht="14.1" customHeight="1">
      <c r="B25" s="368"/>
      <c r="E25" s="580" t="s">
        <v>75</v>
      </c>
      <c r="F25" s="581" t="s">
        <v>76</v>
      </c>
      <c r="G25" s="582"/>
      <c r="H25" s="532"/>
      <c r="I25" s="532"/>
      <c r="J25" s="554"/>
      <c r="K25" s="555"/>
      <c r="L25" s="555"/>
      <c r="M25" s="555"/>
      <c r="N25" s="555"/>
      <c r="O25" s="555"/>
      <c r="P25" s="555"/>
      <c r="Q25" s="555"/>
      <c r="R25" s="557"/>
      <c r="S25" s="532"/>
      <c r="T25" s="533"/>
    </row>
    <row r="26" spans="1:20" ht="17.25" customHeight="1" thickBot="1">
      <c r="B26" s="368"/>
      <c r="E26" s="583"/>
      <c r="F26" s="584"/>
      <c r="G26" s="584"/>
      <c r="H26" s="584"/>
      <c r="I26" s="584"/>
      <c r="J26" s="584"/>
      <c r="K26" s="584"/>
      <c r="L26" s="584"/>
      <c r="M26" s="584"/>
      <c r="N26" s="584"/>
      <c r="O26" s="584"/>
      <c r="P26" s="584"/>
      <c r="Q26" s="584"/>
      <c r="R26" s="584"/>
      <c r="S26" s="584"/>
      <c r="T26" s="585"/>
    </row>
    <row r="27" spans="1:20" ht="11.1" customHeight="1" thickTop="1" thickBot="1">
      <c r="B27" s="368"/>
    </row>
    <row r="28" spans="1:20" ht="15.75" thickTop="1">
      <c r="B28" s="368"/>
      <c r="E28" s="55" t="s">
        <v>79</v>
      </c>
      <c r="F28" s="218">
        <v>43237</v>
      </c>
      <c r="G28" s="20" t="s">
        <v>111</v>
      </c>
      <c r="H28" s="56" t="s">
        <v>110</v>
      </c>
      <c r="I28" s="56">
        <f>M9</f>
        <v>100000</v>
      </c>
      <c r="J28" s="56"/>
      <c r="K28" s="56" t="s">
        <v>133</v>
      </c>
      <c r="L28" s="386" t="s">
        <v>135</v>
      </c>
      <c r="M28" s="387"/>
      <c r="N28" s="387"/>
      <c r="O28" s="388"/>
      <c r="P28" s="1" t="s">
        <v>177</v>
      </c>
      <c r="R28" s="82"/>
    </row>
    <row r="29" spans="1:20">
      <c r="B29" s="368"/>
      <c r="E29" s="22" t="s">
        <v>79</v>
      </c>
      <c r="F29" s="143">
        <v>43237</v>
      </c>
      <c r="G29" s="23" t="s">
        <v>112</v>
      </c>
      <c r="H29" s="42" t="s">
        <v>56</v>
      </c>
      <c r="I29" s="42"/>
      <c r="J29" s="271">
        <v>-100000</v>
      </c>
      <c r="K29" s="42" t="s">
        <v>113</v>
      </c>
      <c r="L29" s="380" t="s">
        <v>136</v>
      </c>
      <c r="M29" s="381"/>
      <c r="N29" s="381"/>
      <c r="O29" s="382"/>
      <c r="P29" s="1" t="s">
        <v>178</v>
      </c>
    </row>
    <row r="30" spans="1:20">
      <c r="B30" s="368"/>
      <c r="E30" s="22" t="s">
        <v>79</v>
      </c>
      <c r="F30" s="143">
        <v>43237</v>
      </c>
      <c r="G30" s="60" t="s">
        <v>112</v>
      </c>
      <c r="H30" s="42" t="s">
        <v>57</v>
      </c>
      <c r="I30" s="42"/>
      <c r="J30" s="42">
        <v>-74074.070000000007</v>
      </c>
      <c r="K30" s="42" t="s">
        <v>133</v>
      </c>
      <c r="L30" s="380" t="s">
        <v>135</v>
      </c>
      <c r="M30" s="381"/>
      <c r="N30" s="381"/>
      <c r="O30" s="382"/>
      <c r="P30" s="1" t="s">
        <v>179</v>
      </c>
    </row>
    <row r="31" spans="1:20" ht="15.75" thickBot="1">
      <c r="B31" s="368"/>
      <c r="E31" s="22" t="s">
        <v>79</v>
      </c>
      <c r="F31" s="143">
        <v>43237</v>
      </c>
      <c r="G31" s="28" t="s">
        <v>111</v>
      </c>
      <c r="H31" s="42" t="s">
        <v>57</v>
      </c>
      <c r="I31" s="258">
        <v>74074.070000000007</v>
      </c>
      <c r="J31" s="42"/>
      <c r="K31" s="42" t="s">
        <v>113</v>
      </c>
      <c r="L31" s="380" t="s">
        <v>136</v>
      </c>
      <c r="M31" s="381"/>
      <c r="N31" s="381"/>
      <c r="O31" s="382"/>
      <c r="P31" s="1" t="s">
        <v>176</v>
      </c>
    </row>
    <row r="32" spans="1:20">
      <c r="B32" s="368"/>
      <c r="E32" s="87" t="s">
        <v>79</v>
      </c>
      <c r="F32" s="144">
        <v>43237</v>
      </c>
      <c r="G32" s="47" t="s">
        <v>111</v>
      </c>
      <c r="H32" s="88" t="s">
        <v>110</v>
      </c>
      <c r="I32" s="259">
        <f>M11</f>
        <v>100000</v>
      </c>
      <c r="J32" s="88"/>
      <c r="K32" s="88" t="s">
        <v>113</v>
      </c>
      <c r="L32" s="389" t="s">
        <v>136</v>
      </c>
      <c r="M32" s="390"/>
      <c r="N32" s="390"/>
      <c r="O32" s="391"/>
      <c r="P32" s="1" t="s">
        <v>180</v>
      </c>
    </row>
    <row r="33" spans="1:16">
      <c r="E33" s="22" t="s">
        <v>79</v>
      </c>
      <c r="F33" s="143">
        <v>43237</v>
      </c>
      <c r="G33" s="28" t="s">
        <v>112</v>
      </c>
      <c r="H33" s="42" t="s">
        <v>57</v>
      </c>
      <c r="I33" s="42"/>
      <c r="J33" s="124">
        <f>R11</f>
        <v>-73800.738007380074</v>
      </c>
      <c r="K33" s="42" t="s">
        <v>113</v>
      </c>
      <c r="L33" s="380" t="s">
        <v>136</v>
      </c>
      <c r="M33" s="381"/>
      <c r="N33" s="381"/>
      <c r="O33" s="382"/>
      <c r="P33" s="1" t="s">
        <v>181</v>
      </c>
    </row>
    <row r="34" spans="1:16">
      <c r="E34" s="22" t="s">
        <v>79</v>
      </c>
      <c r="F34" s="143">
        <v>43237</v>
      </c>
      <c r="G34" s="60" t="s">
        <v>111</v>
      </c>
      <c r="H34" s="42" t="s">
        <v>110</v>
      </c>
      <c r="I34" s="42">
        <v>100000</v>
      </c>
      <c r="J34" s="42"/>
      <c r="K34" s="42" t="s">
        <v>84</v>
      </c>
      <c r="L34" s="380" t="s">
        <v>134</v>
      </c>
      <c r="M34" s="381"/>
      <c r="N34" s="381"/>
      <c r="O34" s="382"/>
      <c r="P34" s="1" t="s">
        <v>182</v>
      </c>
    </row>
    <row r="35" spans="1:16" ht="15.75" thickBot="1">
      <c r="E35" s="25" t="s">
        <v>79</v>
      </c>
      <c r="F35" s="145">
        <v>43237</v>
      </c>
      <c r="G35" s="57" t="s">
        <v>112</v>
      </c>
      <c r="H35" s="58" t="s">
        <v>57</v>
      </c>
      <c r="I35" s="58"/>
      <c r="J35" s="86">
        <v>-73800.740000000005</v>
      </c>
      <c r="K35" s="58" t="s">
        <v>84</v>
      </c>
      <c r="L35" s="383" t="s">
        <v>134</v>
      </c>
      <c r="M35" s="384"/>
      <c r="N35" s="384"/>
      <c r="O35" s="385"/>
      <c r="P35" s="1" t="s">
        <v>183</v>
      </c>
    </row>
    <row r="36" spans="1:16" ht="15.75" thickTop="1"/>
    <row r="37" spans="1:16" ht="8.1" customHeight="1" thickBot="1"/>
    <row r="38" spans="1:16" ht="21" customHeight="1" thickTop="1" thickBot="1">
      <c r="A38" s="62" t="s">
        <v>142</v>
      </c>
      <c r="B38" s="63"/>
      <c r="C38" s="63"/>
      <c r="D38" s="63"/>
      <c r="E38" s="130" t="s">
        <v>143</v>
      </c>
      <c r="F38" s="131">
        <v>43237</v>
      </c>
      <c r="G38" s="63"/>
      <c r="H38" s="130" t="s">
        <v>144</v>
      </c>
      <c r="I38" s="64" t="s">
        <v>56</v>
      </c>
    </row>
    <row r="39" spans="1:16" ht="15.75" thickTop="1">
      <c r="A39" s="43" t="s">
        <v>65</v>
      </c>
      <c r="B39" s="59" t="s">
        <v>118</v>
      </c>
      <c r="C39" s="70" t="s">
        <v>121</v>
      </c>
      <c r="D39" s="44" t="s">
        <v>114</v>
      </c>
      <c r="E39" s="70" t="s">
        <v>115</v>
      </c>
      <c r="F39" s="44" t="s">
        <v>116</v>
      </c>
      <c r="G39" s="67" t="s">
        <v>117</v>
      </c>
      <c r="H39" s="20"/>
      <c r="I39" s="21"/>
    </row>
    <row r="40" spans="1:16">
      <c r="A40" s="127">
        <v>43237</v>
      </c>
      <c r="B40" s="77" t="str">
        <f>E6</f>
        <v>TR18051500001</v>
      </c>
      <c r="C40" s="65" t="str">
        <f>L9</f>
        <v>USD</v>
      </c>
      <c r="D40" s="42">
        <f>M9</f>
        <v>100000</v>
      </c>
      <c r="E40" s="65"/>
      <c r="F40" s="42">
        <f>D40</f>
        <v>100000</v>
      </c>
      <c r="G40" s="377" t="s">
        <v>131</v>
      </c>
      <c r="H40" s="378"/>
      <c r="I40" s="379"/>
      <c r="J40" t="s">
        <v>177</v>
      </c>
    </row>
    <row r="41" spans="1:16">
      <c r="A41" s="127">
        <v>43237</v>
      </c>
      <c r="B41" s="77" t="s">
        <v>236</v>
      </c>
      <c r="C41" s="65" t="s">
        <v>56</v>
      </c>
      <c r="D41" s="23"/>
      <c r="E41" s="73">
        <v>-100000</v>
      </c>
      <c r="F41" s="71">
        <f>F40+E41</f>
        <v>0</v>
      </c>
      <c r="G41" s="377" t="s">
        <v>237</v>
      </c>
      <c r="H41" s="378"/>
      <c r="I41" s="379"/>
    </row>
    <row r="42" spans="1:16">
      <c r="A42" s="127"/>
      <c r="B42" s="77"/>
      <c r="C42" s="65"/>
      <c r="D42" s="23"/>
      <c r="E42" s="65"/>
      <c r="F42" s="23"/>
      <c r="G42" s="45"/>
      <c r="H42" s="23"/>
      <c r="I42" s="24"/>
      <c r="K42" s="60"/>
    </row>
    <row r="43" spans="1:16">
      <c r="A43" s="127"/>
      <c r="B43" s="77"/>
      <c r="C43" s="65"/>
      <c r="D43" s="23"/>
      <c r="E43" s="65"/>
      <c r="F43" s="23"/>
      <c r="G43" s="45"/>
      <c r="H43" s="23"/>
      <c r="I43" s="24"/>
    </row>
    <row r="44" spans="1:16" ht="15.75" thickBot="1">
      <c r="A44" s="25"/>
      <c r="B44" s="26"/>
      <c r="C44" s="66"/>
      <c r="D44" s="26"/>
      <c r="E44" s="66"/>
      <c r="F44" s="26"/>
      <c r="G44" s="69"/>
      <c r="H44" s="26"/>
      <c r="I44" s="27"/>
    </row>
    <row r="45" spans="1:16" ht="16.5" thickTop="1" thickBot="1">
      <c r="B45" s="60"/>
      <c r="C45" s="60"/>
      <c r="D45" s="60"/>
      <c r="E45" s="60"/>
      <c r="F45" s="60"/>
      <c r="G45" s="60"/>
      <c r="H45" s="60"/>
      <c r="I45" s="60"/>
    </row>
    <row r="46" spans="1:16" ht="20.25" thickTop="1" thickBot="1">
      <c r="A46" s="375" t="s">
        <v>145</v>
      </c>
      <c r="B46" s="376"/>
      <c r="C46" s="376"/>
      <c r="D46" s="376"/>
      <c r="E46" s="130" t="s">
        <v>143</v>
      </c>
      <c r="F46" s="131">
        <v>43237</v>
      </c>
      <c r="G46" s="63"/>
      <c r="H46" s="130" t="s">
        <v>144</v>
      </c>
      <c r="I46" s="64" t="s">
        <v>57</v>
      </c>
    </row>
    <row r="47" spans="1:16" ht="15.75" thickTop="1">
      <c r="A47" s="132" t="s">
        <v>65</v>
      </c>
      <c r="B47" s="59" t="s">
        <v>118</v>
      </c>
      <c r="C47" s="70" t="s">
        <v>121</v>
      </c>
      <c r="D47" s="44" t="s">
        <v>114</v>
      </c>
      <c r="E47" s="70" t="s">
        <v>115</v>
      </c>
      <c r="F47" s="44" t="s">
        <v>116</v>
      </c>
      <c r="G47" s="67" t="s">
        <v>117</v>
      </c>
      <c r="H47" s="20"/>
      <c r="I47" s="21"/>
    </row>
    <row r="48" spans="1:16">
      <c r="A48" s="127">
        <v>43237</v>
      </c>
      <c r="B48" s="77" t="s">
        <v>79</v>
      </c>
      <c r="C48" s="65" t="s">
        <v>57</v>
      </c>
      <c r="D48" s="42">
        <f>M17</f>
        <v>0</v>
      </c>
      <c r="E48" s="73">
        <v>-74074.070000000007</v>
      </c>
      <c r="F48" s="42">
        <f>E48</f>
        <v>-74074.070000000007</v>
      </c>
      <c r="G48" s="377" t="s">
        <v>132</v>
      </c>
      <c r="H48" s="378"/>
      <c r="I48" s="379"/>
      <c r="J48" t="s">
        <v>179</v>
      </c>
    </row>
    <row r="49" spans="1:10">
      <c r="A49" s="127">
        <v>43237</v>
      </c>
      <c r="B49" s="77" t="s">
        <v>128</v>
      </c>
      <c r="C49" s="65" t="s">
        <v>57</v>
      </c>
      <c r="D49" s="83">
        <v>74074.070000000007</v>
      </c>
      <c r="E49" s="84"/>
      <c r="F49" s="71">
        <f>F48+D49</f>
        <v>0</v>
      </c>
      <c r="G49" s="372" t="s">
        <v>238</v>
      </c>
      <c r="H49" s="373"/>
      <c r="I49" s="61"/>
    </row>
    <row r="50" spans="1:10">
      <c r="A50" s="22"/>
      <c r="B50" s="77"/>
      <c r="C50" s="65"/>
      <c r="D50" s="83"/>
      <c r="E50" s="84"/>
      <c r="F50" s="60"/>
      <c r="G50" s="68"/>
      <c r="H50" s="60"/>
      <c r="I50" s="61"/>
    </row>
    <row r="51" spans="1:10">
      <c r="A51" s="22"/>
      <c r="B51" s="77"/>
      <c r="C51" s="65"/>
      <c r="D51" s="83"/>
      <c r="E51" s="84"/>
      <c r="F51" s="60"/>
      <c r="G51" s="68"/>
      <c r="H51" s="60"/>
      <c r="I51" s="61"/>
    </row>
    <row r="52" spans="1:10" ht="15.75" thickBot="1">
      <c r="A52" s="25"/>
      <c r="B52" s="26"/>
      <c r="C52" s="66"/>
      <c r="D52" s="26"/>
      <c r="E52" s="66"/>
      <c r="F52" s="26"/>
      <c r="G52" s="69"/>
      <c r="H52" s="26"/>
      <c r="I52" s="27"/>
    </row>
    <row r="53" spans="1:10" ht="15.75" thickTop="1">
      <c r="A53" s="77"/>
      <c r="B53" s="77"/>
      <c r="C53" s="60"/>
      <c r="D53" s="60"/>
      <c r="E53" s="60"/>
      <c r="F53" s="60"/>
      <c r="G53" s="60"/>
      <c r="H53" s="60"/>
      <c r="I53" s="20"/>
    </row>
    <row r="54" spans="1:10" ht="15.75" thickBot="1">
      <c r="A54" s="77"/>
      <c r="B54" s="26"/>
      <c r="C54" s="26"/>
      <c r="D54" s="26"/>
      <c r="E54" s="26"/>
      <c r="F54" s="26"/>
      <c r="G54" s="80"/>
      <c r="H54" s="26"/>
      <c r="I54" s="60"/>
    </row>
    <row r="55" spans="1:10" ht="20.25" thickTop="1" thickBot="1">
      <c r="A55" s="375" t="s">
        <v>146</v>
      </c>
      <c r="B55" s="376"/>
      <c r="C55" s="376"/>
      <c r="D55" s="376"/>
      <c r="E55" s="130" t="s">
        <v>143</v>
      </c>
      <c r="F55" s="131">
        <v>43237</v>
      </c>
      <c r="G55" s="63"/>
      <c r="H55" s="130" t="s">
        <v>144</v>
      </c>
      <c r="I55" s="64" t="s">
        <v>56</v>
      </c>
    </row>
    <row r="56" spans="1:10" ht="15.75" thickTop="1">
      <c r="A56" s="132" t="s">
        <v>65</v>
      </c>
      <c r="B56" s="59" t="s">
        <v>118</v>
      </c>
      <c r="C56" s="70" t="s">
        <v>121</v>
      </c>
      <c r="D56" s="44" t="s">
        <v>114</v>
      </c>
      <c r="E56" s="70" t="s">
        <v>115</v>
      </c>
      <c r="F56" s="44" t="s">
        <v>116</v>
      </c>
      <c r="G56" s="369" t="s">
        <v>117</v>
      </c>
      <c r="H56" s="370"/>
      <c r="I56" s="371"/>
    </row>
    <row r="57" spans="1:10">
      <c r="A57" s="127">
        <v>43237</v>
      </c>
      <c r="B57" s="77" t="str">
        <f>E6</f>
        <v>TR18051500001</v>
      </c>
      <c r="C57" s="65" t="s">
        <v>56</v>
      </c>
      <c r="D57" s="42">
        <f>M11</f>
        <v>100000</v>
      </c>
      <c r="E57" s="72"/>
      <c r="F57" s="42">
        <f>D57</f>
        <v>100000</v>
      </c>
      <c r="G57" s="372" t="s">
        <v>123</v>
      </c>
      <c r="H57" s="373"/>
      <c r="I57" s="374"/>
      <c r="J57" t="s">
        <v>180</v>
      </c>
    </row>
    <row r="58" spans="1:10">
      <c r="A58" s="127">
        <v>43237</v>
      </c>
      <c r="B58" s="77" t="s">
        <v>79</v>
      </c>
      <c r="C58" s="65" t="s">
        <v>56</v>
      </c>
      <c r="D58" s="60"/>
      <c r="E58" s="73">
        <v>-100000</v>
      </c>
      <c r="F58" s="71">
        <f>F57+E58</f>
        <v>0</v>
      </c>
      <c r="G58" s="372" t="s">
        <v>130</v>
      </c>
      <c r="H58" s="373"/>
      <c r="I58" s="374"/>
      <c r="J58" t="s">
        <v>178</v>
      </c>
    </row>
    <row r="59" spans="1:10">
      <c r="A59" s="22"/>
      <c r="B59" s="77"/>
      <c r="C59" s="65"/>
      <c r="D59" s="23"/>
      <c r="E59" s="74"/>
      <c r="F59" s="23"/>
      <c r="G59" s="45"/>
      <c r="H59" s="23"/>
      <c r="I59" s="24"/>
    </row>
    <row r="60" spans="1:10">
      <c r="A60" s="22"/>
      <c r="B60" s="77"/>
      <c r="C60" s="65"/>
      <c r="D60" s="23"/>
      <c r="E60" s="72"/>
      <c r="F60" s="23"/>
      <c r="G60" s="45"/>
      <c r="H60" s="23"/>
      <c r="I60" s="24"/>
    </row>
    <row r="61" spans="1:10" ht="15.75" thickBot="1">
      <c r="A61" s="25"/>
      <c r="B61" s="26"/>
      <c r="C61" s="66"/>
      <c r="D61" s="26"/>
      <c r="E61" s="66"/>
      <c r="F61" s="26"/>
      <c r="G61" s="69"/>
      <c r="H61" s="26"/>
      <c r="I61" s="27"/>
    </row>
    <row r="62" spans="1:10" ht="16.5" thickTop="1" thickBot="1"/>
    <row r="63" spans="1:10" ht="20.25" thickTop="1" thickBot="1">
      <c r="A63" s="375" t="s">
        <v>146</v>
      </c>
      <c r="B63" s="376"/>
      <c r="C63" s="376"/>
      <c r="D63" s="376"/>
      <c r="E63" s="130" t="s">
        <v>143</v>
      </c>
      <c r="F63" s="131">
        <v>43237</v>
      </c>
      <c r="G63" s="63"/>
      <c r="H63" s="130" t="s">
        <v>144</v>
      </c>
      <c r="I63" s="64" t="s">
        <v>57</v>
      </c>
    </row>
    <row r="64" spans="1:10" ht="15.75" thickTop="1">
      <c r="A64" s="43" t="s">
        <v>65</v>
      </c>
      <c r="B64" s="59" t="s">
        <v>118</v>
      </c>
      <c r="C64" s="70" t="s">
        <v>121</v>
      </c>
      <c r="D64" s="44" t="s">
        <v>114</v>
      </c>
      <c r="E64" s="70" t="s">
        <v>115</v>
      </c>
      <c r="F64" s="44" t="s">
        <v>116</v>
      </c>
      <c r="G64" s="369" t="s">
        <v>117</v>
      </c>
      <c r="H64" s="370"/>
      <c r="I64" s="371"/>
    </row>
    <row r="65" spans="1:10">
      <c r="A65" s="127">
        <v>43237</v>
      </c>
      <c r="B65" s="77" t="s">
        <v>79</v>
      </c>
      <c r="C65" s="65" t="s">
        <v>57</v>
      </c>
      <c r="D65" s="81"/>
      <c r="E65" s="73">
        <v>-73800.740000000005</v>
      </c>
      <c r="F65" s="42">
        <f>E65</f>
        <v>-73800.740000000005</v>
      </c>
      <c r="G65" s="372" t="s">
        <v>124</v>
      </c>
      <c r="H65" s="373"/>
      <c r="I65" s="374"/>
      <c r="J65" t="s">
        <v>181</v>
      </c>
    </row>
    <row r="66" spans="1:10">
      <c r="A66" s="127">
        <v>43237</v>
      </c>
      <c r="B66" s="77" t="s">
        <v>79</v>
      </c>
      <c r="C66" s="65" t="s">
        <v>57</v>
      </c>
      <c r="D66" s="81">
        <v>74074.070000000007</v>
      </c>
      <c r="E66" s="73"/>
      <c r="F66" s="81">
        <f>E65+D66</f>
        <v>273.33000000000175</v>
      </c>
      <c r="G66" s="372" t="s">
        <v>125</v>
      </c>
      <c r="H66" s="373"/>
      <c r="I66" s="374"/>
      <c r="J66" t="s">
        <v>176</v>
      </c>
    </row>
    <row r="67" spans="1:10">
      <c r="A67" s="22"/>
      <c r="B67" s="77"/>
      <c r="C67" s="65"/>
      <c r="D67" s="81"/>
      <c r="E67" s="73"/>
      <c r="F67" s="60"/>
      <c r="G67" s="68"/>
      <c r="H67" s="60"/>
      <c r="I67" s="61"/>
    </row>
    <row r="68" spans="1:10">
      <c r="A68" s="22"/>
      <c r="B68" s="77"/>
      <c r="C68" s="65"/>
      <c r="D68" s="60"/>
      <c r="E68" s="72"/>
      <c r="F68" s="60"/>
      <c r="G68" s="68"/>
      <c r="H68" s="60"/>
      <c r="I68" s="61"/>
    </row>
    <row r="69" spans="1:10" ht="15.75" thickBot="1">
      <c r="A69" s="25"/>
      <c r="B69" s="26"/>
      <c r="C69" s="66"/>
      <c r="D69" s="26"/>
      <c r="E69" s="66"/>
      <c r="F69" s="26"/>
      <c r="G69" s="69"/>
      <c r="H69" s="26"/>
      <c r="I69" s="27"/>
    </row>
    <row r="70" spans="1:10" ht="15.75" thickTop="1"/>
    <row r="71" spans="1:10" ht="15.75" thickBot="1"/>
    <row r="72" spans="1:10" ht="20.25" thickTop="1" thickBot="1">
      <c r="A72" s="375" t="s">
        <v>147</v>
      </c>
      <c r="B72" s="376"/>
      <c r="C72" s="75"/>
      <c r="D72" s="75"/>
      <c r="E72" s="130" t="s">
        <v>143</v>
      </c>
      <c r="F72" s="131">
        <v>43237</v>
      </c>
      <c r="G72" s="63"/>
      <c r="H72" s="130" t="s">
        <v>144</v>
      </c>
      <c r="I72" s="64" t="s">
        <v>56</v>
      </c>
    </row>
    <row r="73" spans="1:10" ht="15.75" thickTop="1">
      <c r="A73" s="132" t="s">
        <v>65</v>
      </c>
      <c r="B73" s="59" t="s">
        <v>118</v>
      </c>
      <c r="C73" s="70" t="s">
        <v>121</v>
      </c>
      <c r="D73" s="44" t="s">
        <v>114</v>
      </c>
      <c r="E73" s="70" t="s">
        <v>115</v>
      </c>
      <c r="F73" s="44" t="s">
        <v>116</v>
      </c>
      <c r="G73" s="369" t="s">
        <v>117</v>
      </c>
      <c r="H73" s="370"/>
      <c r="I73" s="371"/>
    </row>
    <row r="74" spans="1:10">
      <c r="A74" s="127">
        <v>43237</v>
      </c>
      <c r="B74" s="77" t="s">
        <v>79</v>
      </c>
      <c r="C74" s="65" t="s">
        <v>56</v>
      </c>
      <c r="D74" s="81">
        <v>100000</v>
      </c>
      <c r="E74" s="73"/>
      <c r="F74" s="42">
        <f>D74</f>
        <v>100000</v>
      </c>
      <c r="G74" s="372" t="s">
        <v>126</v>
      </c>
      <c r="H74" s="373"/>
      <c r="I74" s="374"/>
      <c r="J74" t="s">
        <v>182</v>
      </c>
    </row>
    <row r="75" spans="1:10">
      <c r="A75" s="127">
        <v>43237</v>
      </c>
      <c r="B75" s="77" t="s">
        <v>127</v>
      </c>
      <c r="C75" s="65" t="s">
        <v>56</v>
      </c>
      <c r="D75" s="81"/>
      <c r="E75" s="73">
        <v>-100000</v>
      </c>
      <c r="F75" s="81">
        <f>E74+D75</f>
        <v>0</v>
      </c>
      <c r="G75" s="372" t="s">
        <v>237</v>
      </c>
      <c r="H75" s="373"/>
      <c r="I75" s="374"/>
    </row>
    <row r="76" spans="1:10">
      <c r="A76" s="22"/>
      <c r="B76" s="77"/>
      <c r="C76" s="65"/>
      <c r="D76" s="81"/>
      <c r="E76" s="73"/>
      <c r="F76" s="60"/>
      <c r="G76" s="68"/>
      <c r="H76" s="60"/>
      <c r="I76" s="61"/>
    </row>
    <row r="77" spans="1:10">
      <c r="A77" s="22"/>
      <c r="B77" s="77"/>
      <c r="C77" s="65"/>
      <c r="D77" s="60"/>
      <c r="E77" s="72"/>
      <c r="F77" s="60"/>
      <c r="G77" s="68"/>
      <c r="H77" s="60"/>
      <c r="I77" s="61"/>
    </row>
    <row r="78" spans="1:10" ht="15.75" thickBot="1">
      <c r="A78" s="25"/>
      <c r="B78" s="26"/>
      <c r="C78" s="66"/>
      <c r="D78" s="26"/>
      <c r="E78" s="66"/>
      <c r="F78" s="26"/>
      <c r="G78" s="69"/>
      <c r="H78" s="26"/>
      <c r="I78" s="27"/>
    </row>
    <row r="79" spans="1:10" ht="15.75" thickTop="1">
      <c r="B79" s="60"/>
      <c r="C79" s="60"/>
      <c r="D79" s="60"/>
      <c r="E79" s="60"/>
      <c r="F79" s="60"/>
      <c r="G79" s="60"/>
      <c r="H79" s="60"/>
      <c r="I79" s="60"/>
    </row>
    <row r="82" spans="1:10" ht="15.75" thickBot="1"/>
    <row r="83" spans="1:10" ht="20.25" thickTop="1" thickBot="1">
      <c r="A83" s="375" t="s">
        <v>148</v>
      </c>
      <c r="B83" s="376"/>
      <c r="C83" s="75"/>
      <c r="D83" s="75"/>
      <c r="E83" s="130" t="s">
        <v>143</v>
      </c>
      <c r="F83" s="131">
        <v>43237</v>
      </c>
      <c r="G83" s="63"/>
      <c r="H83" s="130" t="s">
        <v>144</v>
      </c>
      <c r="I83" s="64" t="s">
        <v>57</v>
      </c>
    </row>
    <row r="84" spans="1:10" ht="15.75" thickTop="1">
      <c r="A84" s="132" t="s">
        <v>65</v>
      </c>
      <c r="B84" s="59" t="s">
        <v>118</v>
      </c>
      <c r="C84" s="70" t="s">
        <v>121</v>
      </c>
      <c r="D84" s="44" t="s">
        <v>114</v>
      </c>
      <c r="E84" s="70" t="s">
        <v>115</v>
      </c>
      <c r="F84" s="44" t="s">
        <v>116</v>
      </c>
      <c r="G84" s="369" t="s">
        <v>117</v>
      </c>
      <c r="H84" s="370"/>
      <c r="I84" s="371"/>
    </row>
    <row r="85" spans="1:10">
      <c r="A85" s="127">
        <v>43237</v>
      </c>
      <c r="B85" s="77" t="s">
        <v>79</v>
      </c>
      <c r="C85" s="65" t="s">
        <v>57</v>
      </c>
      <c r="D85" s="81"/>
      <c r="E85" s="73">
        <v>-73800.740000000005</v>
      </c>
      <c r="F85" s="42">
        <f>E85</f>
        <v>-73800.740000000005</v>
      </c>
      <c r="G85" s="372" t="s">
        <v>124</v>
      </c>
      <c r="H85" s="373"/>
      <c r="I85" s="374"/>
      <c r="J85" t="s">
        <v>183</v>
      </c>
    </row>
    <row r="86" spans="1:10">
      <c r="A86" s="127">
        <v>43237</v>
      </c>
      <c r="B86" s="77" t="s">
        <v>235</v>
      </c>
      <c r="C86" s="65" t="s">
        <v>57</v>
      </c>
      <c r="D86" s="81">
        <v>74074.070000000007</v>
      </c>
      <c r="E86" s="73"/>
      <c r="F86" s="81">
        <f>E85+D86</f>
        <v>273.33000000000175</v>
      </c>
      <c r="G86" s="372" t="s">
        <v>239</v>
      </c>
      <c r="H86" s="373"/>
      <c r="I86" s="374"/>
    </row>
    <row r="87" spans="1:10">
      <c r="A87" s="22"/>
      <c r="B87" s="77"/>
      <c r="C87" s="65"/>
      <c r="D87" s="81"/>
      <c r="E87" s="73"/>
      <c r="F87" s="60"/>
      <c r="G87" s="68"/>
      <c r="H87" s="60"/>
      <c r="I87" s="61"/>
    </row>
    <row r="88" spans="1:10">
      <c r="A88" s="22"/>
      <c r="B88" s="77"/>
      <c r="C88" s="65"/>
      <c r="D88" s="60"/>
      <c r="E88" s="72"/>
      <c r="F88" s="60"/>
      <c r="G88" s="68"/>
      <c r="H88" s="60"/>
      <c r="I88" s="61"/>
    </row>
    <row r="89" spans="1:10" ht="15.75" thickBot="1">
      <c r="A89" s="25"/>
      <c r="B89" s="26"/>
      <c r="C89" s="66"/>
      <c r="D89" s="26"/>
      <c r="E89" s="66"/>
      <c r="F89" s="26"/>
      <c r="G89" s="69"/>
      <c r="H89" s="26"/>
      <c r="I89" s="27"/>
    </row>
    <row r="90" spans="1:10" ht="15.75" thickTop="1">
      <c r="B90" s="60"/>
      <c r="C90" s="60"/>
      <c r="D90" s="60"/>
      <c r="E90" s="60"/>
      <c r="F90" s="60"/>
      <c r="G90" s="60"/>
      <c r="H90" s="60"/>
      <c r="I90" s="60"/>
    </row>
  </sheetData>
  <mergeCells count="36">
    <mergeCell ref="R3:T3"/>
    <mergeCell ref="G40:I40"/>
    <mergeCell ref="F9:G9"/>
    <mergeCell ref="L33:O33"/>
    <mergeCell ref="L34:O34"/>
    <mergeCell ref="L35:O35"/>
    <mergeCell ref="L28:O28"/>
    <mergeCell ref="L29:O29"/>
    <mergeCell ref="L30:O30"/>
    <mergeCell ref="L31:O31"/>
    <mergeCell ref="L32:O32"/>
    <mergeCell ref="F25:G25"/>
    <mergeCell ref="J24:R24"/>
    <mergeCell ref="J3:L3"/>
    <mergeCell ref="G86:I86"/>
    <mergeCell ref="G49:H49"/>
    <mergeCell ref="G66:I66"/>
    <mergeCell ref="G73:I73"/>
    <mergeCell ref="G74:I74"/>
    <mergeCell ref="G75:I75"/>
    <mergeCell ref="G64:I64"/>
    <mergeCell ref="G65:I65"/>
    <mergeCell ref="G57:I57"/>
    <mergeCell ref="G58:I58"/>
    <mergeCell ref="G56:I56"/>
    <mergeCell ref="B4:B32"/>
    <mergeCell ref="J14:K14"/>
    <mergeCell ref="G84:I84"/>
    <mergeCell ref="G85:I85"/>
    <mergeCell ref="A83:B83"/>
    <mergeCell ref="G48:I48"/>
    <mergeCell ref="A46:D46"/>
    <mergeCell ref="A55:D55"/>
    <mergeCell ref="G41:I41"/>
    <mergeCell ref="A63:D63"/>
    <mergeCell ref="A72:B72"/>
  </mergeCells>
  <pageMargins left="0.70866141732283472" right="0.70866141732283472" top="0.74803149606299213" bottom="0.74803149606299213" header="0.31496062992125984" footer="0.31496062992125984"/>
  <pageSetup paperSize="9" scale="65" fitToHeight="0" orientation="landscape" r:id="rId1"/>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T33"/>
  <sheetViews>
    <sheetView topLeftCell="D11" zoomScale="115" zoomScaleNormal="115" workbookViewId="0">
      <selection activeCell="K23" sqref="K23"/>
    </sheetView>
  </sheetViews>
  <sheetFormatPr defaultColWidth="11.42578125" defaultRowHeight="15"/>
  <cols>
    <col min="7" max="7" width="1.42578125" customWidth="1"/>
    <col min="8" max="8" width="10.28515625" customWidth="1"/>
    <col min="17" max="17" width="12.42578125" customWidth="1"/>
    <col min="18" max="18" width="12.42578125" bestFit="1" customWidth="1"/>
    <col min="20" max="20" width="16.42578125" bestFit="1" customWidth="1"/>
  </cols>
  <sheetData>
    <row r="6" spans="5:8">
      <c r="E6" t="s">
        <v>570</v>
      </c>
      <c r="H6" t="s">
        <v>619</v>
      </c>
    </row>
    <row r="8" spans="5:8">
      <c r="E8" t="s">
        <v>610</v>
      </c>
      <c r="F8" s="287"/>
    </row>
    <row r="9" spans="5:8">
      <c r="E9" t="s">
        <v>611</v>
      </c>
      <c r="F9" s="287"/>
    </row>
    <row r="10" spans="5:8">
      <c r="E10" t="s">
        <v>612</v>
      </c>
      <c r="F10" s="287"/>
    </row>
    <row r="11" spans="5:8">
      <c r="E11" t="s">
        <v>613</v>
      </c>
      <c r="F11" s="287"/>
    </row>
    <row r="12" spans="5:8">
      <c r="E12" t="s">
        <v>614</v>
      </c>
      <c r="F12" s="287"/>
    </row>
    <row r="18" spans="9:20" ht="15.75">
      <c r="I18" s="503" t="s">
        <v>540</v>
      </c>
      <c r="J18" s="503"/>
      <c r="K18" s="338" t="s">
        <v>548</v>
      </c>
      <c r="L18" s="338" t="s">
        <v>549</v>
      </c>
      <c r="M18" s="338" t="s">
        <v>550</v>
      </c>
      <c r="N18" s="338" t="s">
        <v>551</v>
      </c>
      <c r="O18" s="338" t="s">
        <v>552</v>
      </c>
      <c r="P18" s="338" t="s">
        <v>571</v>
      </c>
      <c r="Q18" s="343"/>
      <c r="R18" s="342" t="s">
        <v>615</v>
      </c>
      <c r="S18" s="342" t="s">
        <v>570</v>
      </c>
      <c r="T18" s="342" t="s">
        <v>620</v>
      </c>
    </row>
    <row r="19" spans="9:20" ht="15.75">
      <c r="I19" s="327" t="s">
        <v>541</v>
      </c>
      <c r="J19" s="328" t="s">
        <v>544</v>
      </c>
      <c r="K19" s="50" t="s">
        <v>109</v>
      </c>
      <c r="L19" s="50" t="s">
        <v>109</v>
      </c>
      <c r="M19" s="50" t="s">
        <v>109</v>
      </c>
      <c r="N19" s="315" t="s">
        <v>553</v>
      </c>
      <c r="O19" s="315" t="s">
        <v>554</v>
      </c>
      <c r="P19" s="491" t="s">
        <v>616</v>
      </c>
      <c r="Q19" s="492"/>
      <c r="R19" s="3" t="s">
        <v>109</v>
      </c>
      <c r="S19" s="3"/>
      <c r="T19" s="3"/>
    </row>
    <row r="20" spans="9:20" ht="15.75">
      <c r="I20" s="329" t="s">
        <v>542</v>
      </c>
      <c r="J20" s="337" t="s">
        <v>545</v>
      </c>
      <c r="K20" s="314" t="s">
        <v>109</v>
      </c>
      <c r="L20" s="314" t="s">
        <v>109</v>
      </c>
      <c r="M20" s="314" t="s">
        <v>109</v>
      </c>
      <c r="N20" s="314" t="s">
        <v>555</v>
      </c>
      <c r="O20" s="314" t="s">
        <v>558</v>
      </c>
      <c r="P20" s="512" t="s">
        <v>617</v>
      </c>
      <c r="Q20" s="513"/>
      <c r="R20" s="41" t="s">
        <v>109</v>
      </c>
      <c r="S20" s="41" t="s">
        <v>109</v>
      </c>
      <c r="T20" s="3"/>
    </row>
    <row r="21" spans="9:20" ht="15.75">
      <c r="I21" s="329" t="s">
        <v>543</v>
      </c>
      <c r="J21" s="337" t="s">
        <v>546</v>
      </c>
      <c r="K21" s="314"/>
      <c r="L21" s="314" t="s">
        <v>109</v>
      </c>
      <c r="M21" s="314" t="s">
        <v>109</v>
      </c>
      <c r="N21" s="314" t="s">
        <v>556</v>
      </c>
      <c r="O21" s="314" t="s">
        <v>559</v>
      </c>
      <c r="P21" s="461" t="s">
        <v>618</v>
      </c>
      <c r="Q21" s="514"/>
      <c r="R21" s="41" t="s">
        <v>109</v>
      </c>
      <c r="S21" s="3" t="s">
        <v>109</v>
      </c>
      <c r="T21" s="3"/>
    </row>
    <row r="22" spans="9:20" ht="15.75">
      <c r="I22" s="330" t="s">
        <v>541</v>
      </c>
      <c r="J22" s="331" t="s">
        <v>547</v>
      </c>
      <c r="K22" s="307"/>
      <c r="L22" s="307"/>
      <c r="M22" s="307" t="s">
        <v>109</v>
      </c>
      <c r="N22" s="307" t="s">
        <v>557</v>
      </c>
      <c r="O22" s="320"/>
      <c r="P22" s="395" t="s">
        <v>618</v>
      </c>
      <c r="Q22" s="515"/>
      <c r="R22" s="41" t="s">
        <v>109</v>
      </c>
      <c r="S22" s="3" t="s">
        <v>109</v>
      </c>
      <c r="T22" s="3" t="s">
        <v>109</v>
      </c>
    </row>
    <row r="29" spans="9:20">
      <c r="I29" s="507" t="s">
        <v>533</v>
      </c>
      <c r="J29" s="507"/>
      <c r="K29" s="301"/>
      <c r="L29" s="378" t="s">
        <v>536</v>
      </c>
      <c r="M29" s="378"/>
      <c r="N29" s="301"/>
    </row>
    <row r="30" spans="9:20">
      <c r="I30" s="508" t="s">
        <v>564</v>
      </c>
      <c r="J30" s="509"/>
      <c r="K30" s="301"/>
      <c r="L30" s="473" t="s">
        <v>537</v>
      </c>
      <c r="M30" s="463"/>
      <c r="N30" s="474"/>
    </row>
    <row r="31" spans="9:20">
      <c r="I31" s="510" t="s">
        <v>534</v>
      </c>
      <c r="J31" s="511"/>
      <c r="K31" s="301"/>
      <c r="L31" s="377" t="s">
        <v>538</v>
      </c>
      <c r="M31" s="378"/>
      <c r="N31" s="464"/>
    </row>
    <row r="32" spans="9:20">
      <c r="I32" s="510" t="s">
        <v>535</v>
      </c>
      <c r="J32" s="511"/>
      <c r="K32" s="301"/>
      <c r="L32" s="377"/>
      <c r="M32" s="378"/>
      <c r="N32" s="464"/>
    </row>
    <row r="33" spans="9:14">
      <c r="I33" s="501" t="s">
        <v>539</v>
      </c>
      <c r="J33" s="502"/>
      <c r="K33" s="301"/>
      <c r="L33" s="471" t="s">
        <v>539</v>
      </c>
      <c r="M33" s="475"/>
      <c r="N33" s="472"/>
    </row>
  </sheetData>
  <mergeCells count="15">
    <mergeCell ref="I32:J32"/>
    <mergeCell ref="L32:N32"/>
    <mergeCell ref="I33:J33"/>
    <mergeCell ref="L33:N33"/>
    <mergeCell ref="I29:J29"/>
    <mergeCell ref="L29:M29"/>
    <mergeCell ref="I30:J30"/>
    <mergeCell ref="L30:N30"/>
    <mergeCell ref="I31:J31"/>
    <mergeCell ref="L31:N31"/>
    <mergeCell ref="P19:Q19"/>
    <mergeCell ref="P20:Q20"/>
    <mergeCell ref="P21:Q21"/>
    <mergeCell ref="I18:J18"/>
    <mergeCell ref="P22:Q22"/>
  </mergeCells>
  <hyperlinks>
    <hyperlink ref="P19" r:id="rId1" display="joe.bloggs@horizonshipping.com"/>
    <hyperlink ref="P20" r:id="rId2" display="jane.bloggs@horizonshipping.com"/>
  </hyperlinks>
  <pageMargins left="0.75" right="0.75" top="1" bottom="1" header="0.5" footer="0.5"/>
  <pageSetup paperSize="9" orientation="portrait" r:id="rId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8"/>
  <sheetViews>
    <sheetView workbookViewId="0">
      <selection activeCell="K38" sqref="K38"/>
    </sheetView>
  </sheetViews>
  <sheetFormatPr defaultColWidth="10.85546875" defaultRowHeight="15"/>
  <cols>
    <col min="1" max="1" width="10.85546875" style="306"/>
    <col min="2" max="2" width="6.42578125" style="306" customWidth="1"/>
    <col min="3" max="3" width="1" style="306" customWidth="1"/>
    <col min="4" max="4" width="4.85546875" style="306" customWidth="1"/>
    <col min="5" max="5" width="14.28515625" style="306" bestFit="1" customWidth="1"/>
    <col min="6" max="6" width="5.28515625" style="306" customWidth="1"/>
    <col min="7" max="7" width="5.42578125" style="306" customWidth="1"/>
    <col min="8" max="8" width="5.85546875" style="306" bestFit="1" customWidth="1"/>
    <col min="9" max="10" width="12.28515625" style="306" bestFit="1" customWidth="1"/>
    <col min="11" max="11" width="12.28515625" style="306" customWidth="1"/>
    <col min="12" max="12" width="16.85546875" style="306" customWidth="1"/>
    <col min="13" max="13" width="1.28515625" style="306" customWidth="1"/>
    <col min="14" max="14" width="9.7109375" style="306" customWidth="1"/>
    <col min="15" max="15" width="19.42578125" style="306" customWidth="1"/>
    <col min="16" max="16" width="9.42578125" style="306" customWidth="1"/>
    <col min="17" max="17" width="7.140625" style="306" customWidth="1"/>
    <col min="18" max="18" width="6.7109375" style="306" customWidth="1"/>
    <col min="19" max="19" width="6.85546875" style="306" customWidth="1"/>
    <col min="20" max="20" width="24" style="306" customWidth="1"/>
    <col min="21" max="16384" width="10.85546875" style="306"/>
  </cols>
  <sheetData>
    <row r="1" spans="1:20" ht="21.95" customHeight="1" thickBot="1"/>
    <row r="2" spans="1:20" ht="11.1" customHeight="1" thickTop="1">
      <c r="A2" s="313"/>
      <c r="B2" s="313"/>
      <c r="C2" s="332"/>
      <c r="D2" s="305"/>
      <c r="E2" s="305"/>
      <c r="F2" s="305"/>
      <c r="G2" s="305"/>
      <c r="H2" s="305"/>
      <c r="I2" s="305"/>
      <c r="J2" s="305"/>
      <c r="K2" s="305"/>
      <c r="L2" s="305"/>
      <c r="M2" s="305"/>
      <c r="N2" s="305"/>
      <c r="O2" s="305"/>
      <c r="P2" s="305"/>
      <c r="Q2" s="305"/>
      <c r="R2" s="305"/>
      <c r="S2" s="305"/>
      <c r="T2" s="308"/>
    </row>
    <row r="3" spans="1:20" ht="21">
      <c r="C3" s="312"/>
      <c r="D3" s="500" t="s">
        <v>563</v>
      </c>
      <c r="E3" s="500"/>
      <c r="F3" s="301"/>
      <c r="G3" s="301"/>
      <c r="H3" s="301"/>
      <c r="I3" s="301"/>
      <c r="J3" s="301"/>
      <c r="K3" s="301"/>
      <c r="L3" s="301"/>
      <c r="M3" s="301"/>
      <c r="N3" s="301"/>
      <c r="O3" s="301"/>
      <c r="P3" s="301"/>
      <c r="Q3" s="301"/>
      <c r="R3" s="301"/>
      <c r="S3" s="301"/>
      <c r="T3" s="302"/>
    </row>
    <row r="4" spans="1:20" ht="15.75" thickBot="1">
      <c r="C4" s="312"/>
      <c r="D4" s="301"/>
      <c r="E4" s="301"/>
      <c r="F4" s="301"/>
      <c r="G4" s="301"/>
      <c r="H4" s="301"/>
      <c r="I4" s="301"/>
      <c r="J4" s="301"/>
      <c r="K4" s="301"/>
      <c r="L4" s="301"/>
      <c r="M4" s="301"/>
      <c r="N4" s="301"/>
      <c r="O4" s="301"/>
      <c r="P4" s="301"/>
      <c r="Q4" s="301"/>
      <c r="R4" s="301"/>
      <c r="S4" s="301"/>
      <c r="T4" s="302"/>
    </row>
    <row r="5" spans="1:20" ht="32.25" thickBot="1">
      <c r="C5" s="312"/>
      <c r="D5" s="486" t="s">
        <v>561</v>
      </c>
      <c r="E5" s="487"/>
      <c r="F5" s="487"/>
      <c r="G5" s="487"/>
      <c r="H5" s="487"/>
      <c r="I5" s="487"/>
      <c r="J5" s="488"/>
      <c r="K5" s="340"/>
      <c r="L5" s="340"/>
      <c r="M5" s="340"/>
      <c r="N5" s="334" t="s">
        <v>560</v>
      </c>
      <c r="O5" s="319" t="s">
        <v>562</v>
      </c>
      <c r="P5" s="334"/>
      <c r="Q5" s="334" t="s">
        <v>291</v>
      </c>
      <c r="R5" s="489" t="s">
        <v>44</v>
      </c>
      <c r="S5" s="490"/>
      <c r="T5" s="302"/>
    </row>
    <row r="6" spans="1:20" ht="5.0999999999999996" customHeight="1">
      <c r="C6" s="312"/>
      <c r="D6" s="333"/>
      <c r="E6" s="333"/>
      <c r="F6" s="333"/>
      <c r="G6" s="301"/>
      <c r="H6" s="301"/>
      <c r="I6" s="301"/>
      <c r="J6" s="301"/>
      <c r="K6" s="301"/>
      <c r="L6" s="301"/>
      <c r="M6" s="301"/>
      <c r="N6" s="301"/>
      <c r="O6" s="301"/>
      <c r="P6" s="301"/>
      <c r="Q6" s="301"/>
      <c r="R6" s="301"/>
      <c r="S6" s="301"/>
      <c r="T6" s="302"/>
    </row>
    <row r="7" spans="1:20" ht="23.1" customHeight="1">
      <c r="C7" s="312"/>
      <c r="D7" s="504" t="s">
        <v>587</v>
      </c>
      <c r="E7" s="505"/>
      <c r="F7" s="505"/>
      <c r="G7" s="505"/>
      <c r="H7" s="506"/>
      <c r="I7" s="335"/>
      <c r="J7" s="335"/>
      <c r="K7" s="335"/>
      <c r="L7" s="335"/>
      <c r="M7" s="335"/>
      <c r="N7" s="335"/>
      <c r="O7" s="335"/>
      <c r="P7" s="335"/>
      <c r="Q7" s="335"/>
      <c r="R7" s="301"/>
      <c r="S7" s="301"/>
      <c r="T7" s="302"/>
    </row>
    <row r="8" spans="1:20" ht="6" customHeight="1">
      <c r="C8" s="312"/>
      <c r="D8" s="336"/>
      <c r="E8" s="336"/>
      <c r="F8" s="336"/>
      <c r="G8" s="336"/>
      <c r="H8" s="336"/>
      <c r="I8" s="336"/>
      <c r="J8" s="336"/>
      <c r="K8" s="336"/>
      <c r="L8" s="336"/>
      <c r="M8" s="336"/>
      <c r="N8" s="336"/>
      <c r="O8" s="336"/>
      <c r="P8" s="336"/>
      <c r="Q8" s="336"/>
      <c r="R8" s="301"/>
      <c r="S8" s="301"/>
      <c r="T8" s="302"/>
    </row>
    <row r="9" spans="1:20" ht="6" customHeight="1">
      <c r="C9" s="312"/>
      <c r="D9" s="336"/>
      <c r="E9" s="336"/>
      <c r="F9" s="336"/>
      <c r="G9" s="336"/>
      <c r="H9" s="336"/>
      <c r="I9" s="336"/>
      <c r="J9" s="336"/>
      <c r="K9" s="336"/>
      <c r="L9" s="336"/>
      <c r="M9" s="336"/>
      <c r="N9" s="336"/>
      <c r="O9" s="336"/>
      <c r="P9" s="336"/>
      <c r="Q9" s="336"/>
      <c r="R9" s="301"/>
      <c r="S9" s="301"/>
      <c r="T9" s="302"/>
    </row>
    <row r="10" spans="1:20" ht="27" customHeight="1">
      <c r="C10" s="312"/>
      <c r="D10" s="503" t="s">
        <v>540</v>
      </c>
      <c r="E10" s="503"/>
      <c r="F10" s="338" t="s">
        <v>548</v>
      </c>
      <c r="G10" s="338" t="s">
        <v>549</v>
      </c>
      <c r="H10" s="338" t="s">
        <v>550</v>
      </c>
      <c r="I10" s="338" t="s">
        <v>551</v>
      </c>
      <c r="J10" s="338" t="s">
        <v>552</v>
      </c>
      <c r="K10" s="338" t="s">
        <v>571</v>
      </c>
      <c r="L10" s="343"/>
      <c r="M10" s="517" t="s">
        <v>75</v>
      </c>
      <c r="N10" s="517"/>
      <c r="O10" s="348" t="s">
        <v>625</v>
      </c>
      <c r="P10" s="518" t="s">
        <v>624</v>
      </c>
      <c r="Q10" s="518"/>
      <c r="R10" s="347"/>
      <c r="S10" s="301"/>
      <c r="T10" s="302"/>
    </row>
    <row r="11" spans="1:20" ht="17.100000000000001" customHeight="1">
      <c r="C11" s="312"/>
      <c r="D11" s="327" t="s">
        <v>541</v>
      </c>
      <c r="E11" s="328" t="s">
        <v>544</v>
      </c>
      <c r="F11" s="50" t="s">
        <v>109</v>
      </c>
      <c r="G11" s="50" t="s">
        <v>109</v>
      </c>
      <c r="H11" s="50" t="s">
        <v>109</v>
      </c>
      <c r="I11" s="315" t="s">
        <v>553</v>
      </c>
      <c r="J11" s="315" t="s">
        <v>554</v>
      </c>
      <c r="K11" s="491" t="s">
        <v>623</v>
      </c>
      <c r="L11" s="491"/>
      <c r="M11" s="519" t="s">
        <v>109</v>
      </c>
      <c r="N11" s="519"/>
      <c r="O11" s="344"/>
      <c r="P11" s="519"/>
      <c r="Q11" s="520"/>
      <c r="R11" s="301"/>
      <c r="S11" s="521" t="s">
        <v>627</v>
      </c>
      <c r="T11" s="522" t="s">
        <v>628</v>
      </c>
    </row>
    <row r="12" spans="1:20" ht="29.1" customHeight="1">
      <c r="C12" s="312"/>
      <c r="D12" s="329" t="s">
        <v>542</v>
      </c>
      <c r="E12" s="337" t="s">
        <v>545</v>
      </c>
      <c r="F12" s="314" t="s">
        <v>109</v>
      </c>
      <c r="G12" s="314" t="s">
        <v>109</v>
      </c>
      <c r="H12" s="314" t="s">
        <v>109</v>
      </c>
      <c r="I12" s="314" t="s">
        <v>555</v>
      </c>
      <c r="J12" s="314" t="s">
        <v>558</v>
      </c>
      <c r="K12" s="512" t="s">
        <v>622</v>
      </c>
      <c r="L12" s="512"/>
      <c r="M12" s="461" t="s">
        <v>109</v>
      </c>
      <c r="N12" s="461"/>
      <c r="O12" s="345" t="s">
        <v>626</v>
      </c>
      <c r="P12" s="461"/>
      <c r="Q12" s="514"/>
      <c r="R12" s="301"/>
      <c r="S12" s="521"/>
      <c r="T12" s="522"/>
    </row>
    <row r="13" spans="1:20" ht="23.1" customHeight="1">
      <c r="C13" s="312"/>
      <c r="D13" s="329" t="s">
        <v>543</v>
      </c>
      <c r="E13" s="337" t="s">
        <v>546</v>
      </c>
      <c r="F13" s="314"/>
      <c r="G13" s="314" t="s">
        <v>109</v>
      </c>
      <c r="H13" s="314" t="s">
        <v>109</v>
      </c>
      <c r="I13" s="314" t="s">
        <v>556</v>
      </c>
      <c r="J13" s="314" t="s">
        <v>559</v>
      </c>
      <c r="K13" s="461" t="s">
        <v>621</v>
      </c>
      <c r="L13" s="461"/>
      <c r="M13" s="461" t="s">
        <v>109</v>
      </c>
      <c r="N13" s="461"/>
      <c r="O13" s="345" t="s">
        <v>109</v>
      </c>
      <c r="P13" s="461" t="s">
        <v>109</v>
      </c>
      <c r="Q13" s="514"/>
      <c r="R13" s="301"/>
      <c r="S13" s="301"/>
      <c r="T13" s="302"/>
    </row>
    <row r="14" spans="1:20" ht="23.1" customHeight="1">
      <c r="C14" s="312"/>
      <c r="D14" s="330" t="s">
        <v>541</v>
      </c>
      <c r="E14" s="331" t="s">
        <v>547</v>
      </c>
      <c r="F14" s="307"/>
      <c r="G14" s="307"/>
      <c r="H14" s="307" t="s">
        <v>109</v>
      </c>
      <c r="I14" s="307" t="s">
        <v>557</v>
      </c>
      <c r="J14" s="320"/>
      <c r="K14" s="395" t="s">
        <v>621</v>
      </c>
      <c r="L14" s="395"/>
      <c r="M14" s="395" t="s">
        <v>109</v>
      </c>
      <c r="N14" s="395"/>
      <c r="O14" s="346" t="s">
        <v>109</v>
      </c>
      <c r="P14" s="395" t="s">
        <v>109</v>
      </c>
      <c r="Q14" s="515"/>
      <c r="R14" s="301"/>
      <c r="S14" s="301"/>
      <c r="T14" s="302"/>
    </row>
    <row r="15" spans="1:20">
      <c r="C15" s="312"/>
      <c r="D15" s="301"/>
      <c r="E15" s="301"/>
      <c r="F15" s="301"/>
      <c r="G15" s="301"/>
      <c r="H15" s="301"/>
      <c r="I15" s="301"/>
      <c r="J15" s="301"/>
      <c r="K15" s="301"/>
      <c r="L15" s="301"/>
      <c r="M15" s="301"/>
      <c r="N15" s="301"/>
      <c r="O15" s="301"/>
      <c r="P15" s="301"/>
      <c r="Q15" s="301"/>
      <c r="R15" s="301"/>
      <c r="S15" s="301"/>
      <c r="T15" s="302"/>
    </row>
    <row r="16" spans="1:20" ht="15.75">
      <c r="C16" s="312"/>
      <c r="D16" s="499" t="s">
        <v>565</v>
      </c>
      <c r="E16" s="499"/>
      <c r="F16" s="301"/>
      <c r="G16" s="301"/>
      <c r="H16" s="301"/>
      <c r="I16" s="303" t="s">
        <v>566</v>
      </c>
      <c r="J16" s="301"/>
      <c r="K16" s="301"/>
      <c r="L16" s="301"/>
      <c r="M16" s="301"/>
      <c r="N16" s="301"/>
      <c r="O16" s="339" t="s">
        <v>568</v>
      </c>
      <c r="P16" s="339"/>
      <c r="Q16" s="479" t="s">
        <v>452</v>
      </c>
      <c r="R16" s="479"/>
      <c r="S16" s="479"/>
      <c r="T16" s="302"/>
    </row>
    <row r="17" spans="3:20" ht="3.95" customHeight="1">
      <c r="C17" s="312"/>
      <c r="D17" s="301"/>
      <c r="E17" s="301"/>
      <c r="F17" s="301"/>
      <c r="G17" s="301"/>
      <c r="H17" s="301"/>
      <c r="I17" s="301"/>
      <c r="J17" s="301"/>
      <c r="K17" s="301"/>
      <c r="L17" s="301"/>
      <c r="M17" s="301"/>
      <c r="N17" s="301"/>
      <c r="O17" s="301"/>
      <c r="P17" s="301"/>
      <c r="Q17" s="301"/>
      <c r="R17" s="301"/>
      <c r="S17" s="301"/>
      <c r="T17" s="302"/>
    </row>
    <row r="18" spans="3:20">
      <c r="C18" s="312"/>
      <c r="D18" s="493" t="s">
        <v>579</v>
      </c>
      <c r="E18" s="494"/>
      <c r="F18" s="494"/>
      <c r="G18" s="495"/>
      <c r="H18" s="301"/>
      <c r="I18" s="322"/>
      <c r="J18" s="323" t="s">
        <v>578</v>
      </c>
      <c r="K18" s="323"/>
      <c r="L18" s="323"/>
      <c r="M18" s="324"/>
      <c r="N18" s="483" t="s">
        <v>576</v>
      </c>
      <c r="O18" s="485"/>
      <c r="P18" s="9"/>
      <c r="Q18" s="483" t="s">
        <v>577</v>
      </c>
      <c r="R18" s="484"/>
      <c r="S18" s="485"/>
      <c r="T18" s="302"/>
    </row>
    <row r="19" spans="3:20">
      <c r="C19" s="312"/>
      <c r="D19" s="496"/>
      <c r="E19" s="497"/>
      <c r="F19" s="497"/>
      <c r="G19" s="498"/>
      <c r="H19" s="301"/>
      <c r="I19" s="324"/>
      <c r="J19" s="321"/>
      <c r="K19" s="321"/>
      <c r="L19" s="321"/>
      <c r="M19" s="324"/>
      <c r="N19" s="465"/>
      <c r="O19" s="467"/>
      <c r="P19" s="9"/>
      <c r="Q19" s="465"/>
      <c r="R19" s="466"/>
      <c r="S19" s="467"/>
      <c r="T19" s="302"/>
    </row>
    <row r="20" spans="3:20">
      <c r="C20" s="312"/>
      <c r="D20" s="476"/>
      <c r="E20" s="477"/>
      <c r="F20" s="477"/>
      <c r="G20" s="478"/>
      <c r="H20" s="301"/>
      <c r="I20" s="324"/>
      <c r="J20" s="321"/>
      <c r="K20" s="321"/>
      <c r="L20" s="321"/>
      <c r="M20" s="324"/>
      <c r="N20" s="377"/>
      <c r="O20" s="464"/>
      <c r="P20" s="9"/>
      <c r="Q20" s="465" t="s">
        <v>573</v>
      </c>
      <c r="R20" s="466"/>
      <c r="S20" s="467"/>
      <c r="T20" s="302"/>
    </row>
    <row r="21" spans="3:20">
      <c r="C21" s="312"/>
      <c r="D21" s="480"/>
      <c r="E21" s="481"/>
      <c r="F21" s="481"/>
      <c r="G21" s="482"/>
      <c r="H21" s="301"/>
      <c r="I21" s="325"/>
      <c r="J21" s="326"/>
      <c r="K21" s="326"/>
      <c r="L21" s="326"/>
      <c r="M21" s="324"/>
      <c r="N21" s="471"/>
      <c r="O21" s="472"/>
      <c r="P21" s="9"/>
      <c r="Q21" s="468"/>
      <c r="R21" s="469"/>
      <c r="S21" s="470"/>
      <c r="T21" s="302"/>
    </row>
    <row r="22" spans="3:20" ht="8.1" customHeight="1">
      <c r="C22" s="312"/>
      <c r="D22" s="301"/>
      <c r="E22" s="301"/>
      <c r="F22" s="301"/>
      <c r="G22" s="301"/>
      <c r="H22" s="301"/>
      <c r="I22" s="301"/>
      <c r="J22" s="301"/>
      <c r="K22" s="301"/>
      <c r="L22" s="301"/>
      <c r="M22" s="301"/>
      <c r="N22" s="301"/>
      <c r="O22" s="301"/>
      <c r="P22" s="301"/>
      <c r="Q22" s="301"/>
      <c r="R22" s="301"/>
      <c r="S22" s="301"/>
      <c r="T22" s="302"/>
    </row>
    <row r="23" spans="3:20">
      <c r="C23" s="312"/>
      <c r="D23" s="479" t="s">
        <v>311</v>
      </c>
      <c r="E23" s="479"/>
      <c r="F23" s="301"/>
      <c r="G23" s="301"/>
      <c r="H23" s="301"/>
      <c r="I23" s="301"/>
      <c r="J23" s="301"/>
      <c r="K23" s="301"/>
      <c r="L23" s="301"/>
      <c r="M23" s="301"/>
      <c r="N23" s="301"/>
      <c r="O23" s="301"/>
      <c r="P23" s="301"/>
      <c r="Q23" s="301"/>
      <c r="R23" s="301"/>
      <c r="S23" s="301"/>
      <c r="T23" s="302"/>
    </row>
    <row r="24" spans="3:20" ht="3.95" customHeight="1">
      <c r="C24" s="312"/>
      <c r="D24" s="301"/>
      <c r="E24" s="301"/>
      <c r="F24" s="301"/>
      <c r="G24" s="301"/>
      <c r="H24" s="301"/>
      <c r="I24" s="301"/>
      <c r="J24" s="301"/>
      <c r="K24" s="301"/>
      <c r="L24" s="301"/>
      <c r="M24" s="301"/>
      <c r="N24" s="301"/>
      <c r="O24" s="301"/>
      <c r="P24" s="301"/>
      <c r="Q24" s="301"/>
      <c r="R24" s="301"/>
      <c r="S24" s="301"/>
      <c r="T24" s="302"/>
    </row>
    <row r="25" spans="3:20">
      <c r="C25" s="312"/>
      <c r="D25" s="473"/>
      <c r="E25" s="463"/>
      <c r="F25" s="463"/>
      <c r="G25" s="463"/>
      <c r="H25" s="463"/>
      <c r="I25" s="463"/>
      <c r="J25" s="463"/>
      <c r="K25" s="463"/>
      <c r="L25" s="463"/>
      <c r="M25" s="463"/>
      <c r="N25" s="463"/>
      <c r="O25" s="463"/>
      <c r="P25" s="463"/>
      <c r="Q25" s="463"/>
      <c r="R25" s="463"/>
      <c r="S25" s="474"/>
      <c r="T25" s="302"/>
    </row>
    <row r="26" spans="3:20">
      <c r="C26" s="312"/>
      <c r="D26" s="377" t="s">
        <v>567</v>
      </c>
      <c r="E26" s="378"/>
      <c r="F26" s="378"/>
      <c r="G26" s="378"/>
      <c r="H26" s="378"/>
      <c r="I26" s="378"/>
      <c r="J26" s="378"/>
      <c r="K26" s="378"/>
      <c r="L26" s="378"/>
      <c r="M26" s="378"/>
      <c r="N26" s="378"/>
      <c r="O26" s="378"/>
      <c r="P26" s="378"/>
      <c r="Q26" s="378"/>
      <c r="R26" s="378"/>
      <c r="S26" s="464"/>
      <c r="T26" s="302"/>
    </row>
    <row r="27" spans="3:20">
      <c r="C27" s="312"/>
      <c r="D27" s="377"/>
      <c r="E27" s="378"/>
      <c r="F27" s="378"/>
      <c r="G27" s="378"/>
      <c r="H27" s="378"/>
      <c r="I27" s="378"/>
      <c r="J27" s="378"/>
      <c r="K27" s="378"/>
      <c r="L27" s="378"/>
      <c r="M27" s="378"/>
      <c r="N27" s="378"/>
      <c r="O27" s="378"/>
      <c r="P27" s="378"/>
      <c r="Q27" s="378"/>
      <c r="R27" s="378"/>
      <c r="S27" s="464"/>
      <c r="T27" s="302"/>
    </row>
    <row r="28" spans="3:20">
      <c r="C28" s="312"/>
      <c r="D28" s="377"/>
      <c r="E28" s="378"/>
      <c r="F28" s="378"/>
      <c r="G28" s="378"/>
      <c r="H28" s="378"/>
      <c r="I28" s="378"/>
      <c r="J28" s="378"/>
      <c r="K28" s="378"/>
      <c r="L28" s="378"/>
      <c r="M28" s="378"/>
      <c r="N28" s="378"/>
      <c r="O28" s="378"/>
      <c r="P28" s="378"/>
      <c r="Q28" s="378"/>
      <c r="R28" s="378"/>
      <c r="S28" s="464"/>
      <c r="T28" s="302"/>
    </row>
    <row r="29" spans="3:20">
      <c r="C29" s="312"/>
      <c r="D29" s="471"/>
      <c r="E29" s="475"/>
      <c r="F29" s="475"/>
      <c r="G29" s="475"/>
      <c r="H29" s="475"/>
      <c r="I29" s="475"/>
      <c r="J29" s="475"/>
      <c r="K29" s="475"/>
      <c r="L29" s="475"/>
      <c r="M29" s="475"/>
      <c r="N29" s="475"/>
      <c r="O29" s="475"/>
      <c r="P29" s="475"/>
      <c r="Q29" s="475"/>
      <c r="R29" s="475"/>
      <c r="S29" s="472"/>
      <c r="T29" s="302"/>
    </row>
    <row r="30" spans="3:20">
      <c r="C30" s="312"/>
      <c r="D30" s="301"/>
      <c r="E30" s="301"/>
      <c r="F30" s="301"/>
      <c r="G30" s="301"/>
      <c r="H30" s="301"/>
      <c r="I30" s="301"/>
      <c r="J30" s="301"/>
      <c r="K30" s="301"/>
      <c r="L30" s="301"/>
      <c r="M30" s="301"/>
      <c r="N30" s="301"/>
      <c r="O30" s="301"/>
      <c r="P30" s="301"/>
      <c r="Q30" s="301"/>
      <c r="R30" s="301"/>
      <c r="S30" s="301"/>
      <c r="T30" s="302"/>
    </row>
    <row r="31" spans="3:20">
      <c r="C31" s="312"/>
      <c r="D31" s="479" t="s">
        <v>72</v>
      </c>
      <c r="E31" s="479"/>
      <c r="F31" s="301"/>
      <c r="G31" s="301"/>
      <c r="H31" s="301"/>
      <c r="I31" s="301"/>
      <c r="J31" s="301"/>
      <c r="K31" s="301"/>
      <c r="L31" s="301"/>
      <c r="M31" s="301"/>
      <c r="N31" s="301"/>
      <c r="O31" s="301"/>
      <c r="P31" s="301"/>
      <c r="Q31" s="301"/>
      <c r="R31" s="301"/>
      <c r="S31" s="301"/>
      <c r="T31" s="302"/>
    </row>
    <row r="32" spans="3:20" ht="15.75" thickBot="1">
      <c r="C32" s="312"/>
      <c r="D32" s="301"/>
      <c r="E32" s="301"/>
      <c r="F32" s="301"/>
      <c r="G32" s="301"/>
      <c r="H32" s="301"/>
      <c r="I32" s="301"/>
      <c r="J32" s="301"/>
      <c r="K32" s="301"/>
      <c r="L32" s="301"/>
      <c r="M32" s="301"/>
      <c r="N32" s="301"/>
      <c r="O32" s="301"/>
      <c r="P32" s="301"/>
      <c r="Q32" s="301"/>
      <c r="R32" s="301"/>
      <c r="S32" s="301"/>
      <c r="T32" s="302"/>
    </row>
    <row r="33" spans="3:20" ht="15.75" thickBot="1">
      <c r="C33" s="312"/>
      <c r="D33" s="378" t="s">
        <v>569</v>
      </c>
      <c r="E33" s="378"/>
      <c r="F33" s="341"/>
      <c r="G33" s="301"/>
      <c r="H33" s="378" t="s">
        <v>574</v>
      </c>
      <c r="I33" s="378"/>
      <c r="J33" s="341"/>
      <c r="K33" s="301"/>
      <c r="L33" s="378"/>
      <c r="M33" s="378"/>
      <c r="N33" s="378"/>
      <c r="O33" s="301"/>
      <c r="P33" s="301"/>
      <c r="Q33" s="301"/>
      <c r="R33" s="301"/>
      <c r="S33" s="301"/>
      <c r="T33" s="302"/>
    </row>
    <row r="34" spans="3:20" ht="15.75" thickBot="1">
      <c r="C34" s="312"/>
      <c r="D34" s="378" t="s">
        <v>570</v>
      </c>
      <c r="E34" s="378"/>
      <c r="F34" s="341"/>
      <c r="G34" s="301"/>
      <c r="H34" s="378" t="s">
        <v>575</v>
      </c>
      <c r="I34" s="378"/>
      <c r="J34" s="341"/>
      <c r="K34" s="301"/>
      <c r="L34" s="301"/>
      <c r="M34" s="301"/>
      <c r="N34" s="301"/>
      <c r="O34" s="301"/>
      <c r="P34" s="301"/>
      <c r="Q34" s="301"/>
      <c r="R34" s="301"/>
      <c r="S34" s="301"/>
      <c r="T34" s="302"/>
    </row>
    <row r="35" spans="3:20" ht="15.75" thickBot="1">
      <c r="C35" s="312"/>
      <c r="D35" s="378" t="s">
        <v>442</v>
      </c>
      <c r="E35" s="378"/>
      <c r="F35" s="341"/>
      <c r="G35" s="301"/>
      <c r="H35" s="516"/>
      <c r="I35" s="516"/>
      <c r="J35" s="301"/>
      <c r="K35" s="301"/>
      <c r="L35" s="301"/>
      <c r="M35" s="301"/>
      <c r="N35" s="301"/>
      <c r="O35" s="301"/>
      <c r="P35" s="301"/>
      <c r="Q35" s="301"/>
      <c r="R35" s="301"/>
      <c r="S35" s="301"/>
      <c r="T35" s="302"/>
    </row>
    <row r="36" spans="3:20">
      <c r="C36" s="312"/>
      <c r="F36" s="47"/>
      <c r="G36" s="301"/>
      <c r="H36" s="301"/>
      <c r="I36" s="301"/>
      <c r="J36" s="301"/>
      <c r="K36" s="301"/>
      <c r="L36" s="301"/>
      <c r="M36" s="301"/>
      <c r="N36" s="301"/>
      <c r="O36" s="301"/>
      <c r="P36" s="301"/>
      <c r="Q36" s="301"/>
      <c r="R36" s="301"/>
      <c r="S36" s="301"/>
      <c r="T36" s="302"/>
    </row>
    <row r="37" spans="3:20" ht="15.75" thickBot="1">
      <c r="C37" s="309"/>
      <c r="D37" s="310"/>
      <c r="E37" s="310"/>
      <c r="F37" s="310"/>
      <c r="G37" s="310"/>
      <c r="H37" s="310"/>
      <c r="I37" s="310"/>
      <c r="J37" s="310"/>
      <c r="K37" s="310"/>
      <c r="L37" s="310"/>
      <c r="M37" s="310"/>
      <c r="N37" s="310"/>
      <c r="O37" s="310"/>
      <c r="P37" s="310"/>
      <c r="Q37" s="310"/>
      <c r="R37" s="310"/>
      <c r="S37" s="310"/>
      <c r="T37" s="311"/>
    </row>
    <row r="38" spans="3:20" ht="15.75" thickTop="1"/>
  </sheetData>
  <mergeCells count="46">
    <mergeCell ref="S11:S12"/>
    <mergeCell ref="T11:T12"/>
    <mergeCell ref="D33:E33"/>
    <mergeCell ref="H33:I33"/>
    <mergeCell ref="L33:N33"/>
    <mergeCell ref="D20:G20"/>
    <mergeCell ref="N20:O20"/>
    <mergeCell ref="Q20:S21"/>
    <mergeCell ref="D21:G21"/>
    <mergeCell ref="N21:O21"/>
    <mergeCell ref="D23:E23"/>
    <mergeCell ref="D16:E16"/>
    <mergeCell ref="Q16:S16"/>
    <mergeCell ref="D18:G18"/>
    <mergeCell ref="N18:O19"/>
    <mergeCell ref="Q18:S19"/>
    <mergeCell ref="D34:E34"/>
    <mergeCell ref="H34:I34"/>
    <mergeCell ref="D35:E35"/>
    <mergeCell ref="H35:I35"/>
    <mergeCell ref="D25:S25"/>
    <mergeCell ref="D26:S26"/>
    <mergeCell ref="D27:S27"/>
    <mergeCell ref="D28:S28"/>
    <mergeCell ref="D29:S29"/>
    <mergeCell ref="D31:E31"/>
    <mergeCell ref="D19:G19"/>
    <mergeCell ref="K13:L13"/>
    <mergeCell ref="K14:L14"/>
    <mergeCell ref="M13:N13"/>
    <mergeCell ref="M14:N14"/>
    <mergeCell ref="P13:Q13"/>
    <mergeCell ref="P14:Q14"/>
    <mergeCell ref="K11:L11"/>
    <mergeCell ref="K12:L12"/>
    <mergeCell ref="M11:N11"/>
    <mergeCell ref="M12:N12"/>
    <mergeCell ref="P11:Q11"/>
    <mergeCell ref="P12:Q12"/>
    <mergeCell ref="D3:E3"/>
    <mergeCell ref="D5:J5"/>
    <mergeCell ref="R5:S5"/>
    <mergeCell ref="D7:H7"/>
    <mergeCell ref="D10:E10"/>
    <mergeCell ref="M10:N10"/>
    <mergeCell ref="P10:Q10"/>
  </mergeCells>
  <hyperlinks>
    <hyperlink ref="K11" r:id="rId1" display="joe.bloggs@horizonshipping.com"/>
    <hyperlink ref="K12" r:id="rId2" display="jane.bloggs@horizonshipping.com"/>
  </hyperlinks>
  <pageMargins left="0.75" right="0.75" top="1" bottom="1" header="0.5" footer="0.5"/>
  <pageSetup paperSize="9" scale="67" fitToHeight="0" orientation="landscape" r:id="rId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B3" sqref="B3"/>
    </sheetView>
  </sheetViews>
  <sheetFormatPr defaultRowHeight="15"/>
  <sheetData>
    <row r="3" spans="1:2">
      <c r="B3" t="s">
        <v>629</v>
      </c>
    </row>
    <row r="4" spans="1:2">
      <c r="A4">
        <v>1</v>
      </c>
      <c r="B4" s="354" t="e">
        <f>INDEX(SheetNames,A4)</f>
        <v>#NAME?</v>
      </c>
    </row>
    <row r="5" spans="1:2">
      <c r="A5" s="349">
        <v>2</v>
      </c>
      <c r="B5" s="354" t="e">
        <f>INDEX(SheetNames,A5)</f>
        <v>#NAME?</v>
      </c>
    </row>
    <row r="6" spans="1:2">
      <c r="A6" s="349">
        <v>3</v>
      </c>
      <c r="B6" s="354" t="e">
        <f>INDEX(SheetNames,A6)</f>
        <v>#NAME?</v>
      </c>
    </row>
    <row r="7" spans="1:2">
      <c r="A7" s="349">
        <v>4</v>
      </c>
      <c r="B7" s="354" t="e">
        <f>INDEX(SheetNames,A7)</f>
        <v>#NAME?</v>
      </c>
    </row>
    <row r="8" spans="1:2">
      <c r="A8" s="349">
        <v>5</v>
      </c>
      <c r="B8" s="354" t="e">
        <f>INDEX(SheetNames,A8)</f>
        <v>#NAME?</v>
      </c>
    </row>
    <row r="9" spans="1:2">
      <c r="A9" s="349">
        <v>6</v>
      </c>
      <c r="B9" s="354" t="e">
        <f>INDEX(SheetNames,A9)</f>
        <v>#NAME?</v>
      </c>
    </row>
    <row r="10" spans="1:2">
      <c r="A10" s="349">
        <v>7</v>
      </c>
      <c r="B10" s="354" t="e">
        <f>INDEX(SheetNames,A10)</f>
        <v>#NAME?</v>
      </c>
    </row>
    <row r="11" spans="1:2">
      <c r="A11" s="349">
        <v>8</v>
      </c>
      <c r="B11" s="354" t="e">
        <f>INDEX(SheetNames,A11)</f>
        <v>#NAME?</v>
      </c>
    </row>
    <row r="12" spans="1:2">
      <c r="A12" s="349">
        <v>9</v>
      </c>
      <c r="B12" s="354" t="e">
        <f>INDEX(SheetNames,A12)</f>
        <v>#NAME?</v>
      </c>
    </row>
    <row r="13" spans="1:2">
      <c r="A13" s="349">
        <v>10</v>
      </c>
      <c r="B13" s="354" t="e">
        <f>INDEX(SheetNames,A13)</f>
        <v>#NAME?</v>
      </c>
    </row>
    <row r="14" spans="1:2">
      <c r="A14" s="349">
        <v>11</v>
      </c>
      <c r="B14" s="354" t="e">
        <f>INDEX(SheetNames,A14)</f>
        <v>#NAME?</v>
      </c>
    </row>
    <row r="15" spans="1:2">
      <c r="A15" s="349">
        <v>12</v>
      </c>
      <c r="B15" s="354" t="e">
        <f>INDEX(SheetNames,A15)</f>
        <v>#NAME?</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E1:V21"/>
  <sheetViews>
    <sheetView workbookViewId="0">
      <selection activeCell="K24" sqref="K24"/>
    </sheetView>
  </sheetViews>
  <sheetFormatPr defaultColWidth="8.85546875" defaultRowHeight="15"/>
  <cols>
    <col min="4" max="4" width="12.7109375" bestFit="1" customWidth="1"/>
    <col min="5" max="5" width="14.7109375" bestFit="1" customWidth="1"/>
    <col min="6" max="6" width="14.42578125" bestFit="1" customWidth="1"/>
    <col min="7" max="7" width="27.7109375" bestFit="1" customWidth="1"/>
    <col min="8" max="8" width="13.28515625" customWidth="1"/>
    <col min="9" max="9" width="11.42578125" bestFit="1" customWidth="1"/>
    <col min="10" max="10" width="12.7109375" bestFit="1" customWidth="1"/>
    <col min="11" max="11" width="11.140625" bestFit="1" customWidth="1"/>
    <col min="21" max="21" width="10.5703125" bestFit="1" customWidth="1"/>
    <col min="22" max="22" width="21.85546875" customWidth="1"/>
  </cols>
  <sheetData>
    <row r="1" spans="5:22" s="272" customFormat="1"/>
    <row r="2" spans="5:22" s="272" customFormat="1"/>
    <row r="4" spans="5:22" ht="15.75" thickBot="1">
      <c r="E4" s="988" t="s">
        <v>631</v>
      </c>
      <c r="F4" s="988"/>
      <c r="G4" s="988"/>
      <c r="H4" s="988"/>
      <c r="I4" s="988"/>
      <c r="J4" s="988"/>
    </row>
    <row r="5" spans="5:22" ht="16.5" thickTop="1" thickBot="1">
      <c r="E5" s="350" t="s">
        <v>49</v>
      </c>
      <c r="F5" s="987" t="s">
        <v>53</v>
      </c>
      <c r="G5" s="351" t="s">
        <v>46</v>
      </c>
      <c r="H5" s="987" t="s">
        <v>47</v>
      </c>
      <c r="I5" s="351" t="s">
        <v>48</v>
      </c>
      <c r="J5" s="987" t="s">
        <v>50</v>
      </c>
      <c r="K5" s="29"/>
      <c r="L5" s="29"/>
      <c r="M5" s="29"/>
      <c r="N5" s="29"/>
      <c r="O5" s="29"/>
      <c r="P5" s="29"/>
      <c r="Q5" s="30"/>
    </row>
    <row r="6" spans="5:22" ht="45.75" thickTop="1">
      <c r="E6" s="993" t="s">
        <v>51</v>
      </c>
      <c r="F6" s="1001" t="s">
        <v>55</v>
      </c>
      <c r="G6" s="995" t="s">
        <v>387</v>
      </c>
      <c r="H6" s="999" t="s">
        <v>518</v>
      </c>
      <c r="I6" s="12"/>
      <c r="J6" s="34"/>
      <c r="K6" s="12"/>
      <c r="L6" s="12"/>
      <c r="M6" s="12"/>
      <c r="N6" s="12"/>
      <c r="O6" s="12"/>
      <c r="P6" s="12"/>
      <c r="Q6" s="35"/>
      <c r="U6" s="989" t="s">
        <v>632</v>
      </c>
      <c r="V6" s="990" t="s">
        <v>633</v>
      </c>
    </row>
    <row r="7" spans="5:22" ht="27" customHeight="1">
      <c r="E7" s="994" t="s">
        <v>52</v>
      </c>
      <c r="F7" s="37"/>
      <c r="G7" s="996" t="s">
        <v>386</v>
      </c>
      <c r="H7" s="998" t="s">
        <v>519</v>
      </c>
      <c r="I7" s="38"/>
      <c r="J7" s="37"/>
      <c r="K7" s="38"/>
      <c r="L7" s="38"/>
      <c r="M7" s="38"/>
      <c r="N7" s="38"/>
      <c r="O7" s="38"/>
      <c r="P7" s="38"/>
      <c r="Q7" s="39"/>
      <c r="U7" s="991" t="s">
        <v>634</v>
      </c>
      <c r="V7" s="990" t="s">
        <v>635</v>
      </c>
    </row>
    <row r="8" spans="5:22" ht="28.5" customHeight="1">
      <c r="E8" s="33"/>
      <c r="F8" s="40"/>
      <c r="G8" s="997" t="s">
        <v>54</v>
      </c>
      <c r="H8" s="1000" t="s">
        <v>520</v>
      </c>
      <c r="I8" s="12"/>
      <c r="J8" s="40"/>
      <c r="K8" s="12"/>
      <c r="L8" s="12"/>
      <c r="M8" s="12"/>
      <c r="N8" s="12"/>
      <c r="O8" s="12"/>
      <c r="P8" s="12"/>
      <c r="Q8" s="35"/>
      <c r="U8" s="992" t="s">
        <v>636</v>
      </c>
      <c r="V8" s="990" t="s">
        <v>637</v>
      </c>
    </row>
    <row r="9" spans="5:22" ht="23.1" customHeight="1">
      <c r="E9" s="36"/>
      <c r="F9" s="37"/>
      <c r="G9" s="997" t="s">
        <v>384</v>
      </c>
      <c r="H9" s="37"/>
      <c r="I9" s="38"/>
      <c r="J9" s="37"/>
      <c r="K9" s="38"/>
      <c r="L9" s="38"/>
      <c r="M9" s="38"/>
      <c r="N9" s="38"/>
      <c r="O9" s="38"/>
      <c r="P9" s="38"/>
      <c r="Q9" s="39"/>
    </row>
    <row r="10" spans="5:22" ht="24" customHeight="1">
      <c r="E10" s="33"/>
      <c r="F10" s="40"/>
      <c r="G10" s="996" t="s">
        <v>385</v>
      </c>
      <c r="H10" s="40"/>
      <c r="I10" s="12"/>
      <c r="J10" s="40"/>
      <c r="K10" s="12"/>
      <c r="L10" s="12"/>
      <c r="M10" s="12"/>
      <c r="N10" s="12"/>
      <c r="O10" s="12"/>
      <c r="P10" s="12"/>
      <c r="Q10" s="35"/>
      <c r="T10" s="1002"/>
      <c r="U10" s="1003"/>
      <c r="V10" s="1004"/>
    </row>
    <row r="11" spans="5:22" ht="30" customHeight="1">
      <c r="E11" s="33"/>
      <c r="F11" s="40"/>
      <c r="G11" s="997" t="s">
        <v>418</v>
      </c>
      <c r="H11" s="40"/>
      <c r="I11" s="12"/>
      <c r="J11" s="40"/>
      <c r="K11" s="12"/>
      <c r="L11" s="12"/>
      <c r="M11" s="12"/>
      <c r="N11" s="12"/>
      <c r="O11" s="12"/>
      <c r="P11" s="12"/>
      <c r="Q11" s="35"/>
      <c r="T11" s="1005"/>
      <c r="U11" s="1006" t="s">
        <v>638</v>
      </c>
      <c r="V11" s="1007"/>
    </row>
    <row r="12" spans="5:22" ht="24" customHeight="1">
      <c r="E12" s="33"/>
      <c r="F12" s="40"/>
      <c r="G12" s="997" t="s">
        <v>419</v>
      </c>
      <c r="H12" s="40"/>
      <c r="I12" s="12"/>
      <c r="J12" s="40"/>
      <c r="K12" s="12"/>
      <c r="L12" s="12"/>
      <c r="M12" s="12"/>
      <c r="N12" s="12"/>
      <c r="O12" s="12"/>
      <c r="P12" s="12"/>
      <c r="Q12" s="35"/>
      <c r="T12" s="1005"/>
      <c r="U12" s="532"/>
      <c r="V12" s="1007"/>
    </row>
    <row r="13" spans="5:22" ht="24" customHeight="1">
      <c r="E13" s="33"/>
      <c r="F13" s="40"/>
      <c r="G13" s="998" t="s">
        <v>368</v>
      </c>
      <c r="H13" s="40"/>
      <c r="I13" s="12"/>
      <c r="J13" s="40"/>
      <c r="K13" s="12"/>
      <c r="L13" s="12"/>
      <c r="M13" s="12"/>
      <c r="N13" s="12"/>
      <c r="O13" s="12"/>
      <c r="P13" s="12"/>
      <c r="Q13" s="35"/>
      <c r="T13" s="1008"/>
      <c r="U13" s="1009"/>
      <c r="V13" s="1010"/>
    </row>
    <row r="14" spans="5:22">
      <c r="E14" s="33"/>
      <c r="F14" s="40"/>
      <c r="G14" s="12"/>
      <c r="H14" s="40"/>
      <c r="I14" s="12"/>
      <c r="J14" s="40"/>
      <c r="K14" s="12"/>
      <c r="L14" s="12"/>
      <c r="M14" s="12"/>
      <c r="N14" s="12"/>
      <c r="O14" s="12"/>
      <c r="P14" s="12"/>
      <c r="Q14" s="35"/>
    </row>
    <row r="15" spans="5:22">
      <c r="E15" s="33"/>
      <c r="F15" s="40"/>
      <c r="G15" s="12"/>
      <c r="H15" s="40"/>
      <c r="I15" s="12"/>
      <c r="J15" s="40"/>
      <c r="K15" s="12"/>
      <c r="L15" s="12"/>
      <c r="M15" s="12"/>
      <c r="N15" s="12"/>
      <c r="O15" s="12"/>
      <c r="P15" s="12"/>
      <c r="Q15" s="35"/>
    </row>
    <row r="16" spans="5:22">
      <c r="E16" s="33"/>
      <c r="F16" s="40"/>
      <c r="G16" s="12"/>
      <c r="H16" s="40"/>
      <c r="I16" s="12"/>
      <c r="J16" s="40"/>
      <c r="K16" s="12"/>
      <c r="L16" s="12"/>
      <c r="M16" s="12"/>
      <c r="N16" s="12"/>
      <c r="O16" s="12"/>
      <c r="P16" s="12"/>
      <c r="Q16" s="35"/>
    </row>
    <row r="17" spans="5:17">
      <c r="E17" s="33"/>
      <c r="F17" s="40"/>
      <c r="G17" s="12"/>
      <c r="H17" s="40"/>
      <c r="I17" s="12"/>
      <c r="J17" s="40"/>
      <c r="K17" s="12"/>
      <c r="L17" s="12"/>
      <c r="M17" s="12"/>
      <c r="N17" s="12"/>
      <c r="O17" s="12"/>
      <c r="P17" s="12"/>
      <c r="Q17" s="35"/>
    </row>
    <row r="18" spans="5:17">
      <c r="E18" s="22"/>
      <c r="F18" s="31"/>
      <c r="G18" s="23"/>
      <c r="H18" s="31"/>
      <c r="I18" s="23"/>
      <c r="J18" s="31"/>
      <c r="K18" s="23"/>
      <c r="L18" s="23"/>
      <c r="M18" s="23"/>
      <c r="N18" s="23"/>
      <c r="O18" s="23"/>
      <c r="P18" s="23"/>
      <c r="Q18" s="24"/>
    </row>
    <row r="19" spans="5:17">
      <c r="E19" s="22"/>
      <c r="F19" s="31"/>
      <c r="G19" s="23"/>
      <c r="H19" s="31"/>
      <c r="I19" s="23"/>
      <c r="J19" s="31"/>
      <c r="K19" s="23"/>
      <c r="L19" s="23"/>
      <c r="M19" s="23"/>
      <c r="N19" s="23"/>
      <c r="O19" s="23"/>
      <c r="P19" s="23"/>
      <c r="Q19" s="24"/>
    </row>
    <row r="20" spans="5:17" ht="15.75" thickBot="1">
      <c r="E20" s="25"/>
      <c r="F20" s="32"/>
      <c r="G20" s="26"/>
      <c r="H20" s="32"/>
      <c r="I20" s="26"/>
      <c r="J20" s="32"/>
      <c r="K20" s="26"/>
      <c r="L20" s="26"/>
      <c r="M20" s="26"/>
      <c r="N20" s="26"/>
      <c r="O20" s="26"/>
      <c r="P20" s="26"/>
      <c r="Q20" s="27"/>
    </row>
    <row r="21" spans="5:17" ht="15.75" thickTop="1"/>
  </sheetData>
  <mergeCells count="1">
    <mergeCell ref="E4:J4"/>
  </mergeCells>
  <pageMargins left="0.70866141732283472" right="0.70866141732283472" top="0.74803149606299213" bottom="0.74803149606299213" header="0.31496062992125984" footer="0.31496062992125984"/>
  <pageSetup paperSize="8" scale="97" orientation="landscape"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C2:Y32"/>
  <sheetViews>
    <sheetView workbookViewId="0">
      <selection activeCell="E34" sqref="E34"/>
    </sheetView>
  </sheetViews>
  <sheetFormatPr defaultColWidth="8.85546875" defaultRowHeight="15"/>
  <cols>
    <col min="3" max="3" width="18.28515625" bestFit="1" customWidth="1"/>
    <col min="4" max="4" width="10.42578125" bestFit="1" customWidth="1"/>
    <col min="7" max="7" width="1.140625" customWidth="1"/>
    <col min="8" max="8" width="6.42578125" bestFit="1" customWidth="1"/>
    <col min="9" max="9" width="14.7109375" bestFit="1" customWidth="1"/>
    <col min="11" max="11" width="10.42578125" bestFit="1" customWidth="1"/>
    <col min="12" max="12" width="1.42578125" customWidth="1"/>
    <col min="14" max="14" width="1.28515625" customWidth="1"/>
    <col min="16" max="16" width="17.42578125" bestFit="1" customWidth="1"/>
    <col min="17" max="18" width="1.28515625" customWidth="1"/>
    <col min="19" max="19" width="1.85546875" customWidth="1"/>
  </cols>
  <sheetData>
    <row r="2" spans="3:25" ht="15.75" thickBot="1"/>
    <row r="3" spans="3:25" ht="16.5" thickTop="1" thickBot="1">
      <c r="C3" s="523" t="s">
        <v>67</v>
      </c>
      <c r="D3" s="607"/>
      <c r="E3" s="608"/>
      <c r="F3" s="524"/>
      <c r="G3" s="524"/>
      <c r="H3" s="524"/>
      <c r="I3" s="524"/>
      <c r="J3" s="524"/>
      <c r="K3" s="524"/>
      <c r="L3" s="524"/>
      <c r="M3" s="524"/>
      <c r="N3" s="524"/>
      <c r="O3" s="524"/>
      <c r="P3" s="609" t="s">
        <v>334</v>
      </c>
      <c r="Q3" s="609"/>
      <c r="R3" s="609"/>
      <c r="S3" s="610"/>
    </row>
    <row r="4" spans="3:25" ht="16.5" thickTop="1" thickBot="1">
      <c r="C4" s="534" t="s">
        <v>78</v>
      </c>
      <c r="D4" s="532"/>
      <c r="E4" s="532"/>
      <c r="F4" s="532"/>
      <c r="G4" s="532"/>
      <c r="H4" s="532"/>
      <c r="I4" s="532"/>
      <c r="J4" s="532"/>
      <c r="K4" s="532"/>
      <c r="L4" s="532"/>
      <c r="M4" s="532"/>
      <c r="N4" s="532"/>
      <c r="O4" s="532"/>
      <c r="P4" s="535" t="s">
        <v>71</v>
      </c>
      <c r="Q4" s="535"/>
      <c r="R4" s="535"/>
      <c r="S4" s="533"/>
    </row>
    <row r="5" spans="3:25" ht="18.75" customHeight="1" thickBot="1">
      <c r="C5" s="531" t="s">
        <v>79</v>
      </c>
      <c r="D5" s="532"/>
      <c r="E5" s="532"/>
      <c r="F5" s="532"/>
      <c r="G5" s="532"/>
      <c r="H5" s="532"/>
      <c r="I5" s="532"/>
      <c r="J5" s="532"/>
      <c r="K5" s="532"/>
      <c r="L5" s="532"/>
      <c r="M5" s="532"/>
      <c r="N5" s="532"/>
      <c r="O5" s="532"/>
      <c r="P5" s="537">
        <v>43237</v>
      </c>
      <c r="Q5" s="538"/>
      <c r="R5" s="538"/>
      <c r="S5" s="533"/>
    </row>
    <row r="6" spans="3:25" ht="4.5" customHeight="1">
      <c r="C6" s="531"/>
      <c r="D6" s="532"/>
      <c r="E6" s="532"/>
      <c r="F6" s="532"/>
      <c r="G6" s="532"/>
      <c r="H6" s="532"/>
      <c r="I6" s="532"/>
      <c r="J6" s="532"/>
      <c r="K6" s="532"/>
      <c r="L6" s="532"/>
      <c r="M6" s="532"/>
      <c r="N6" s="532"/>
      <c r="O6" s="532"/>
      <c r="P6" s="538"/>
      <c r="Q6" s="538"/>
      <c r="R6" s="538"/>
      <c r="S6" s="533"/>
    </row>
    <row r="7" spans="3:25" ht="15.75" thickBot="1">
      <c r="C7" s="531"/>
      <c r="D7" s="532"/>
      <c r="E7" s="532"/>
      <c r="F7" s="532"/>
      <c r="G7" s="532"/>
      <c r="H7" s="539"/>
      <c r="I7" s="540"/>
      <c r="J7" s="541" t="s">
        <v>45</v>
      </c>
      <c r="K7" s="540"/>
      <c r="L7" s="540"/>
      <c r="M7" s="541" t="s">
        <v>347</v>
      </c>
      <c r="N7" s="540"/>
      <c r="O7" s="541" t="s">
        <v>58</v>
      </c>
      <c r="P7" s="540"/>
      <c r="Q7" s="542"/>
      <c r="R7" s="532"/>
      <c r="S7" s="533"/>
      <c r="V7" s="392" t="s">
        <v>342</v>
      </c>
      <c r="W7" s="392"/>
      <c r="X7" s="392"/>
      <c r="Y7" s="392"/>
    </row>
    <row r="8" spans="3:25" ht="15.75" thickBot="1">
      <c r="C8" s="536" t="s">
        <v>44</v>
      </c>
      <c r="D8" s="543" t="s">
        <v>77</v>
      </c>
      <c r="E8" s="543"/>
      <c r="F8" s="532"/>
      <c r="G8" s="532"/>
      <c r="H8" s="544" t="s">
        <v>44</v>
      </c>
      <c r="I8" s="532" t="s">
        <v>336</v>
      </c>
      <c r="J8" s="545" t="s">
        <v>56</v>
      </c>
      <c r="K8" s="546">
        <v>100000</v>
      </c>
      <c r="L8" s="532"/>
      <c r="M8" s="547">
        <v>1.33</v>
      </c>
      <c r="N8" s="532"/>
      <c r="O8" s="545" t="s">
        <v>57</v>
      </c>
      <c r="P8" s="548">
        <f>-(K8/M8)</f>
        <v>-75187.969924812031</v>
      </c>
      <c r="Q8" s="549"/>
      <c r="R8" s="551"/>
      <c r="S8" s="533"/>
      <c r="V8" s="392"/>
      <c r="W8" s="392"/>
      <c r="X8" s="392"/>
      <c r="Y8" s="392"/>
    </row>
    <row r="9" spans="3:25" ht="5.25" customHeight="1" thickBot="1">
      <c r="C9" s="536"/>
      <c r="D9" s="532"/>
      <c r="E9" s="532"/>
      <c r="F9" s="532"/>
      <c r="G9" s="532"/>
      <c r="H9" s="550"/>
      <c r="I9" s="545"/>
      <c r="J9" s="545"/>
      <c r="K9" s="551"/>
      <c r="L9" s="532"/>
      <c r="M9" s="547"/>
      <c r="N9" s="532"/>
      <c r="O9" s="545"/>
      <c r="P9" s="552"/>
      <c r="Q9" s="553"/>
      <c r="R9" s="551"/>
      <c r="S9" s="533"/>
      <c r="V9" s="392"/>
      <c r="W9" s="392"/>
      <c r="X9" s="392"/>
      <c r="Y9" s="392"/>
    </row>
    <row r="10" spans="3:25" ht="15.75" thickBot="1">
      <c r="C10" s="536" t="s">
        <v>62</v>
      </c>
      <c r="D10" s="532" t="s">
        <v>60</v>
      </c>
      <c r="E10" s="532"/>
      <c r="F10" s="532"/>
      <c r="G10" s="532"/>
      <c r="H10" s="544" t="s">
        <v>83</v>
      </c>
      <c r="I10" s="532" t="s">
        <v>335</v>
      </c>
      <c r="J10" s="545" t="s">
        <v>56</v>
      </c>
      <c r="K10" s="546">
        <v>100000</v>
      </c>
      <c r="L10" s="532"/>
      <c r="M10" s="547">
        <v>1.335</v>
      </c>
      <c r="N10" s="532"/>
      <c r="O10" s="545" t="s">
        <v>57</v>
      </c>
      <c r="P10" s="548">
        <f>-(K10/M10)</f>
        <v>-74906.367041198508</v>
      </c>
      <c r="Q10" s="549"/>
      <c r="R10" s="551"/>
      <c r="S10" s="533"/>
      <c r="V10" s="392"/>
      <c r="W10" s="392"/>
      <c r="X10" s="392"/>
      <c r="Y10" s="392"/>
    </row>
    <row r="11" spans="3:25">
      <c r="C11" s="536" t="s">
        <v>306</v>
      </c>
      <c r="D11" s="532" t="s">
        <v>61</v>
      </c>
      <c r="E11" s="532"/>
      <c r="F11" s="532"/>
      <c r="G11" s="532"/>
      <c r="H11" s="554"/>
      <c r="I11" s="556"/>
      <c r="J11" s="556"/>
      <c r="K11" s="555"/>
      <c r="L11" s="555"/>
      <c r="M11" s="555"/>
      <c r="N11" s="555"/>
      <c r="O11" s="556"/>
      <c r="P11" s="555"/>
      <c r="Q11" s="557"/>
      <c r="R11" s="532"/>
      <c r="S11" s="533"/>
      <c r="V11" s="392"/>
      <c r="W11" s="392"/>
      <c r="X11" s="392"/>
      <c r="Y11" s="392"/>
    </row>
    <row r="12" spans="3:25" ht="3.75" customHeight="1" thickBot="1">
      <c r="C12" s="536"/>
      <c r="D12" s="532"/>
      <c r="E12" s="532"/>
      <c r="F12" s="532"/>
      <c r="G12" s="532"/>
      <c r="H12" s="532"/>
      <c r="I12" s="545"/>
      <c r="J12" s="545"/>
      <c r="K12" s="532"/>
      <c r="L12" s="532"/>
      <c r="M12" s="532"/>
      <c r="N12" s="532"/>
      <c r="O12" s="545"/>
      <c r="P12" s="532"/>
      <c r="Q12" s="532"/>
      <c r="R12" s="532"/>
      <c r="S12" s="533"/>
      <c r="V12" s="392"/>
      <c r="W12" s="392"/>
      <c r="X12" s="392"/>
      <c r="Y12" s="392"/>
    </row>
    <row r="13" spans="3:25" ht="15.75" thickBot="1">
      <c r="C13" s="536" t="s">
        <v>63</v>
      </c>
      <c r="D13" s="611" t="s">
        <v>64</v>
      </c>
      <c r="E13" s="532"/>
      <c r="F13" s="532"/>
      <c r="G13" s="532"/>
      <c r="H13" s="532"/>
      <c r="I13" s="545"/>
      <c r="J13" s="545"/>
      <c r="K13" s="532"/>
      <c r="L13" s="532"/>
      <c r="M13" s="547"/>
      <c r="N13" s="532"/>
      <c r="O13" s="545" t="s">
        <v>57</v>
      </c>
      <c r="P13" s="546">
        <f>P10-P8</f>
        <v>281.60288361352286</v>
      </c>
      <c r="Q13" s="551"/>
      <c r="R13" s="551"/>
      <c r="S13" s="533"/>
      <c r="V13" s="392"/>
      <c r="W13" s="392"/>
      <c r="X13" s="392"/>
      <c r="Y13" s="392"/>
    </row>
    <row r="14" spans="3:25" ht="15" customHeight="1" thickBot="1">
      <c r="C14" s="536" t="s">
        <v>65</v>
      </c>
      <c r="D14" s="612">
        <v>43237</v>
      </c>
      <c r="E14" s="532"/>
      <c r="F14" s="532"/>
      <c r="G14" s="532"/>
      <c r="H14" s="532"/>
      <c r="I14" s="545"/>
      <c r="J14" s="545"/>
      <c r="K14" s="532"/>
      <c r="L14" s="532"/>
      <c r="M14" s="547"/>
      <c r="N14" s="532"/>
      <c r="O14" s="532"/>
      <c r="P14" s="551"/>
      <c r="Q14" s="551"/>
      <c r="R14" s="551"/>
      <c r="S14" s="533"/>
      <c r="V14" s="392"/>
      <c r="W14" s="392"/>
      <c r="X14" s="392"/>
      <c r="Y14" s="392"/>
    </row>
    <row r="15" spans="3:25" ht="0.75" customHeight="1" thickBot="1">
      <c r="C15" s="536"/>
      <c r="D15" s="611"/>
      <c r="E15" s="532"/>
      <c r="F15" s="532"/>
      <c r="G15" s="532"/>
      <c r="H15" s="532"/>
      <c r="I15" s="545"/>
      <c r="J15" s="545"/>
      <c r="K15" s="532"/>
      <c r="L15" s="532"/>
      <c r="M15" s="547"/>
      <c r="N15" s="532"/>
      <c r="O15" s="532"/>
      <c r="P15" s="551"/>
      <c r="Q15" s="551"/>
      <c r="R15" s="551"/>
      <c r="S15" s="533"/>
      <c r="V15" s="392"/>
      <c r="W15" s="392"/>
      <c r="X15" s="392"/>
      <c r="Y15" s="392"/>
    </row>
    <row r="16" spans="3:25">
      <c r="C16" s="536" t="s">
        <v>83</v>
      </c>
      <c r="D16" s="613" t="s">
        <v>84</v>
      </c>
      <c r="E16" s="532"/>
      <c r="F16" s="532"/>
      <c r="G16" s="586"/>
      <c r="H16" s="587" t="s">
        <v>83</v>
      </c>
      <c r="I16" s="588" t="s">
        <v>84</v>
      </c>
      <c r="J16" s="588"/>
      <c r="K16" s="589"/>
      <c r="L16" s="589"/>
      <c r="M16" s="590" t="s">
        <v>85</v>
      </c>
      <c r="N16" s="590"/>
      <c r="O16" s="590"/>
      <c r="P16" s="591" t="s">
        <v>80</v>
      </c>
      <c r="Q16" s="589"/>
      <c r="R16" s="592"/>
      <c r="S16" s="533"/>
      <c r="V16" s="392"/>
      <c r="W16" s="392"/>
      <c r="X16" s="392"/>
      <c r="Y16" s="392"/>
    </row>
    <row r="17" spans="3:25" ht="15.75" thickBot="1">
      <c r="C17" s="536"/>
      <c r="D17" s="613"/>
      <c r="E17" s="532"/>
      <c r="F17" s="532"/>
      <c r="G17" s="593"/>
      <c r="H17" s="539"/>
      <c r="I17" s="594"/>
      <c r="J17" s="541" t="s">
        <v>45</v>
      </c>
      <c r="K17" s="540"/>
      <c r="L17" s="540"/>
      <c r="M17" s="541" t="s">
        <v>59</v>
      </c>
      <c r="N17" s="540"/>
      <c r="O17" s="541" t="s">
        <v>58</v>
      </c>
      <c r="P17" s="540"/>
      <c r="Q17" s="542"/>
      <c r="R17" s="595"/>
      <c r="S17" s="533"/>
      <c r="V17" s="392"/>
      <c r="W17" s="392"/>
      <c r="X17" s="392"/>
      <c r="Y17" s="392"/>
    </row>
    <row r="18" spans="3:25" ht="23.1" customHeight="1" thickBot="1">
      <c r="C18" s="536" t="s">
        <v>307</v>
      </c>
      <c r="D18" s="614">
        <v>43235</v>
      </c>
      <c r="E18" s="567">
        <v>0.50555555555555554</v>
      </c>
      <c r="F18" s="532"/>
      <c r="G18" s="593"/>
      <c r="H18" s="544" t="s">
        <v>44</v>
      </c>
      <c r="I18" s="532" t="s">
        <v>336</v>
      </c>
      <c r="J18" s="545" t="s">
        <v>57</v>
      </c>
      <c r="K18" s="548">
        <f>-(P18/M18)</f>
        <v>75187.969924812031</v>
      </c>
      <c r="L18" s="532"/>
      <c r="M18" s="547">
        <v>1.33</v>
      </c>
      <c r="N18" s="532"/>
      <c r="O18" s="545" t="s">
        <v>56</v>
      </c>
      <c r="P18" s="546">
        <v>-100000</v>
      </c>
      <c r="Q18" s="553"/>
      <c r="R18" s="596"/>
      <c r="S18" s="533"/>
      <c r="V18" s="392"/>
      <c r="W18" s="392"/>
      <c r="X18" s="392"/>
      <c r="Y18" s="392"/>
    </row>
    <row r="19" spans="3:25" ht="18.95" customHeight="1" thickBot="1">
      <c r="C19" s="536" t="s">
        <v>308</v>
      </c>
      <c r="D19" s="532" t="s">
        <v>157</v>
      </c>
      <c r="E19" s="532"/>
      <c r="F19" s="532"/>
      <c r="G19" s="593"/>
      <c r="H19" s="550"/>
      <c r="I19" s="545"/>
      <c r="J19" s="545"/>
      <c r="K19" s="551"/>
      <c r="L19" s="532"/>
      <c r="M19" s="547"/>
      <c r="N19" s="532"/>
      <c r="O19" s="545"/>
      <c r="P19" s="551"/>
      <c r="Q19" s="553"/>
      <c r="R19" s="596"/>
      <c r="S19" s="533"/>
      <c r="V19" s="392"/>
      <c r="W19" s="392"/>
      <c r="X19" s="392"/>
      <c r="Y19" s="392"/>
    </row>
    <row r="20" spans="3:25" ht="15.75" thickBot="1">
      <c r="C20" s="531"/>
      <c r="D20" s="532"/>
      <c r="E20" s="532"/>
      <c r="F20" s="532"/>
      <c r="G20" s="593"/>
      <c r="H20" s="544" t="s">
        <v>83</v>
      </c>
      <c r="I20" s="532" t="s">
        <v>335</v>
      </c>
      <c r="J20" s="545" t="s">
        <v>57</v>
      </c>
      <c r="K20" s="548">
        <f>-(P20/M20)</f>
        <v>73529.411764705874</v>
      </c>
      <c r="L20" s="532"/>
      <c r="M20" s="547">
        <v>1.36</v>
      </c>
      <c r="N20" s="532"/>
      <c r="O20" s="545" t="s">
        <v>56</v>
      </c>
      <c r="P20" s="546">
        <v>-100000</v>
      </c>
      <c r="Q20" s="553"/>
      <c r="R20" s="596"/>
      <c r="S20" s="533"/>
      <c r="V20" s="392"/>
      <c r="W20" s="392"/>
      <c r="X20" s="392"/>
      <c r="Y20" s="392"/>
    </row>
    <row r="21" spans="3:25">
      <c r="C21" s="615" t="s">
        <v>68</v>
      </c>
      <c r="D21" s="616" t="s">
        <v>70</v>
      </c>
      <c r="E21" s="532"/>
      <c r="F21" s="532"/>
      <c r="G21" s="593"/>
      <c r="H21" s="554"/>
      <c r="I21" s="556"/>
      <c r="J21" s="556"/>
      <c r="K21" s="555"/>
      <c r="L21" s="555"/>
      <c r="M21" s="555"/>
      <c r="N21" s="555"/>
      <c r="O21" s="556"/>
      <c r="P21" s="555"/>
      <c r="Q21" s="557"/>
      <c r="R21" s="595"/>
      <c r="S21" s="533"/>
      <c r="V21" s="392"/>
      <c r="W21" s="392"/>
      <c r="X21" s="392"/>
      <c r="Y21" s="392"/>
    </row>
    <row r="22" spans="3:25">
      <c r="C22" s="617" t="s">
        <v>69</v>
      </c>
      <c r="D22" s="616" t="s">
        <v>70</v>
      </c>
      <c r="E22" s="532"/>
      <c r="F22" s="532"/>
      <c r="G22" s="593"/>
      <c r="H22" s="540"/>
      <c r="I22" s="594"/>
      <c r="J22" s="594"/>
      <c r="K22" s="540"/>
      <c r="L22" s="540"/>
      <c r="M22" s="540"/>
      <c r="N22" s="540"/>
      <c r="O22" s="594" t="s">
        <v>57</v>
      </c>
      <c r="P22" s="597">
        <f>K20-K18</f>
        <v>-1658.5581601061567</v>
      </c>
      <c r="Q22" s="540"/>
      <c r="R22" s="595"/>
      <c r="S22" s="533"/>
      <c r="V22" s="392"/>
      <c r="W22" s="392"/>
      <c r="X22" s="392"/>
      <c r="Y22" s="392"/>
    </row>
    <row r="23" spans="3:25">
      <c r="C23" s="531" t="s">
        <v>75</v>
      </c>
      <c r="D23" s="616" t="s">
        <v>76</v>
      </c>
      <c r="E23" s="532"/>
      <c r="F23" s="532"/>
      <c r="G23" s="593"/>
      <c r="H23" s="532"/>
      <c r="I23" s="545"/>
      <c r="J23" s="545"/>
      <c r="K23" s="532"/>
      <c r="L23" s="532"/>
      <c r="M23" s="532"/>
      <c r="N23" s="532"/>
      <c r="O23" s="532"/>
      <c r="P23" s="532"/>
      <c r="Q23" s="532"/>
      <c r="R23" s="595"/>
      <c r="S23" s="533"/>
      <c r="V23" s="392"/>
      <c r="W23" s="392"/>
      <c r="X23" s="392"/>
      <c r="Y23" s="392"/>
    </row>
    <row r="24" spans="3:25" ht="15.75" thickBot="1">
      <c r="C24" s="583"/>
      <c r="D24" s="584"/>
      <c r="E24" s="584"/>
      <c r="F24" s="618"/>
      <c r="G24" s="593"/>
      <c r="H24" s="598" t="s">
        <v>83</v>
      </c>
      <c r="I24" s="599" t="s">
        <v>84</v>
      </c>
      <c r="J24" s="599"/>
      <c r="K24" s="532"/>
      <c r="L24" s="532"/>
      <c r="M24" s="600" t="s">
        <v>86</v>
      </c>
      <c r="N24" s="600"/>
      <c r="O24" s="600"/>
      <c r="P24" s="601" t="s">
        <v>81</v>
      </c>
      <c r="Q24" s="532"/>
      <c r="R24" s="595"/>
      <c r="S24" s="619"/>
      <c r="V24" s="392"/>
      <c r="W24" s="392"/>
      <c r="X24" s="392"/>
      <c r="Y24" s="392"/>
    </row>
    <row r="25" spans="3:25" ht="16.5" thickTop="1" thickBot="1">
      <c r="C25" s="23"/>
      <c r="D25" s="23"/>
      <c r="E25" s="23"/>
      <c r="F25" s="23"/>
      <c r="G25" s="593"/>
      <c r="H25" s="539"/>
      <c r="I25" s="594"/>
      <c r="J25" s="541" t="s">
        <v>45</v>
      </c>
      <c r="K25" s="540"/>
      <c r="L25" s="540"/>
      <c r="M25" s="541" t="s">
        <v>59</v>
      </c>
      <c r="N25" s="540"/>
      <c r="O25" s="541" t="s">
        <v>58</v>
      </c>
      <c r="P25" s="540"/>
      <c r="Q25" s="542"/>
      <c r="R25" s="595"/>
      <c r="S25" s="23"/>
      <c r="V25" s="392"/>
      <c r="W25" s="392"/>
      <c r="X25" s="392"/>
      <c r="Y25" s="392"/>
    </row>
    <row r="26" spans="3:25" ht="15.75" thickBot="1">
      <c r="G26" s="593"/>
      <c r="H26" s="544" t="s">
        <v>44</v>
      </c>
      <c r="I26" s="532" t="s">
        <v>335</v>
      </c>
      <c r="J26" s="545" t="s">
        <v>56</v>
      </c>
      <c r="K26" s="546">
        <v>100000</v>
      </c>
      <c r="L26" s="532"/>
      <c r="M26" s="547">
        <v>1.325</v>
      </c>
      <c r="N26" s="532"/>
      <c r="O26" s="545" t="s">
        <v>57</v>
      </c>
      <c r="P26" s="548">
        <f>-(K26/M26)</f>
        <v>-75471.698113207545</v>
      </c>
      <c r="Q26" s="553"/>
      <c r="R26" s="596"/>
      <c r="V26" s="392"/>
      <c r="W26" s="392"/>
      <c r="X26" s="392"/>
      <c r="Y26" s="392"/>
    </row>
    <row r="27" spans="3:25" ht="5.25" customHeight="1" thickBot="1">
      <c r="G27" s="593"/>
      <c r="H27" s="550"/>
      <c r="I27" s="545"/>
      <c r="J27" s="545"/>
      <c r="K27" s="551"/>
      <c r="L27" s="532"/>
      <c r="M27" s="547"/>
      <c r="N27" s="532"/>
      <c r="O27" s="545"/>
      <c r="P27" s="551"/>
      <c r="Q27" s="553"/>
      <c r="R27" s="596"/>
      <c r="V27" s="392"/>
      <c r="W27" s="392"/>
      <c r="X27" s="392"/>
      <c r="Y27" s="392"/>
    </row>
    <row r="28" spans="3:25" ht="15.75" thickBot="1">
      <c r="G28" s="593"/>
      <c r="H28" s="544" t="s">
        <v>83</v>
      </c>
      <c r="I28" s="532" t="s">
        <v>335</v>
      </c>
      <c r="J28" s="545" t="s">
        <v>56</v>
      </c>
      <c r="K28" s="546">
        <v>100000</v>
      </c>
      <c r="L28" s="532"/>
      <c r="M28" s="547">
        <v>1.36</v>
      </c>
      <c r="N28" s="532"/>
      <c r="O28" s="545" t="s">
        <v>57</v>
      </c>
      <c r="P28" s="548">
        <f>-(K28/M28)</f>
        <v>-73529.411764705874</v>
      </c>
      <c r="Q28" s="553"/>
      <c r="R28" s="596"/>
      <c r="V28" s="392"/>
      <c r="W28" s="392"/>
      <c r="X28" s="392"/>
      <c r="Y28" s="392"/>
    </row>
    <row r="29" spans="3:25">
      <c r="G29" s="593"/>
      <c r="H29" s="554"/>
      <c r="I29" s="555"/>
      <c r="J29" s="555"/>
      <c r="K29" s="555"/>
      <c r="L29" s="555"/>
      <c r="M29" s="555"/>
      <c r="N29" s="555"/>
      <c r="O29" s="556"/>
      <c r="P29" s="555"/>
      <c r="Q29" s="557"/>
      <c r="R29" s="595"/>
      <c r="V29" s="392"/>
      <c r="W29" s="392"/>
      <c r="X29" s="392"/>
      <c r="Y29" s="392"/>
    </row>
    <row r="30" spans="3:25" ht="14.25" customHeight="1" thickBot="1">
      <c r="G30" s="593"/>
      <c r="H30" s="540"/>
      <c r="I30" s="540"/>
      <c r="J30" s="540"/>
      <c r="K30" s="540"/>
      <c r="L30" s="540"/>
      <c r="M30" s="540"/>
      <c r="N30" s="540"/>
      <c r="O30" s="594" t="s">
        <v>57</v>
      </c>
      <c r="P30" s="597">
        <f>P28-P26</f>
        <v>1942.2863485016715</v>
      </c>
      <c r="Q30" s="540"/>
      <c r="R30" s="595"/>
      <c r="V30" s="392"/>
      <c r="W30" s="392"/>
      <c r="X30" s="392"/>
      <c r="Y30" s="392"/>
    </row>
    <row r="31" spans="3:25" ht="15.75" thickBot="1">
      <c r="G31" s="593"/>
      <c r="H31" s="602" t="s">
        <v>82</v>
      </c>
      <c r="I31" s="603"/>
      <c r="J31" s="532" t="s">
        <v>73</v>
      </c>
      <c r="K31" s="532"/>
      <c r="L31" s="532"/>
      <c r="M31" s="532"/>
      <c r="N31" s="532"/>
      <c r="O31" s="532"/>
      <c r="P31" s="551"/>
      <c r="Q31" s="532"/>
      <c r="R31" s="595"/>
    </row>
    <row r="32" spans="3:25" ht="5.25" customHeight="1" thickBot="1">
      <c r="G32" s="604"/>
      <c r="H32" s="605"/>
      <c r="I32" s="605"/>
      <c r="J32" s="605"/>
      <c r="K32" s="605"/>
      <c r="L32" s="605"/>
      <c r="M32" s="605"/>
      <c r="N32" s="605"/>
      <c r="O32" s="605"/>
      <c r="P32" s="605"/>
      <c r="Q32" s="605"/>
      <c r="R32" s="606"/>
    </row>
  </sheetData>
  <mergeCells count="9">
    <mergeCell ref="P3:S3"/>
    <mergeCell ref="V7:Y30"/>
    <mergeCell ref="D3:E3"/>
    <mergeCell ref="D8:E8"/>
    <mergeCell ref="H31:I31"/>
    <mergeCell ref="M16:O16"/>
    <mergeCell ref="M24:O24"/>
    <mergeCell ref="I16:J16"/>
    <mergeCell ref="I24:J24"/>
  </mergeCells>
  <pageMargins left="0.70866141732283472" right="0.70866141732283472" top="0.74803149606299213" bottom="0.74803149606299213" header="0.31496062992125984" footer="0.31496062992125984"/>
  <pageSetup paperSize="8" scale="95" orientation="landscape"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C2:Y32"/>
  <sheetViews>
    <sheetView workbookViewId="0">
      <selection activeCell="C3" sqref="C3:S24"/>
    </sheetView>
  </sheetViews>
  <sheetFormatPr defaultColWidth="8.85546875" defaultRowHeight="15"/>
  <cols>
    <col min="3" max="3" width="18.28515625" bestFit="1" customWidth="1"/>
    <col min="4" max="4" width="10.42578125" bestFit="1" customWidth="1"/>
    <col min="7" max="7" width="1.140625" customWidth="1"/>
    <col min="8" max="8" width="6.42578125" bestFit="1" customWidth="1"/>
    <col min="9" max="9" width="14.7109375" bestFit="1" customWidth="1"/>
    <col min="11" max="11" width="10.42578125" bestFit="1" customWidth="1"/>
    <col min="12" max="12" width="1.42578125" customWidth="1"/>
    <col min="14" max="14" width="1.28515625" customWidth="1"/>
    <col min="16" max="16" width="17.42578125" bestFit="1" customWidth="1"/>
    <col min="17" max="18" width="1.28515625" customWidth="1"/>
    <col min="19" max="19" width="1.85546875" customWidth="1"/>
  </cols>
  <sheetData>
    <row r="2" spans="3:25" ht="15.75" thickBot="1"/>
    <row r="3" spans="3:25" ht="16.5" thickTop="1" thickBot="1">
      <c r="C3" s="523" t="s">
        <v>67</v>
      </c>
      <c r="D3" s="524"/>
      <c r="E3" s="524"/>
      <c r="F3" s="524"/>
      <c r="G3" s="524"/>
      <c r="H3" s="524"/>
      <c r="I3" s="524"/>
      <c r="J3" s="524"/>
      <c r="K3" s="524"/>
      <c r="L3" s="524"/>
      <c r="M3" s="524"/>
      <c r="N3" s="524"/>
      <c r="O3" s="524"/>
      <c r="P3" s="524"/>
      <c r="Q3" s="524"/>
      <c r="R3" s="524"/>
      <c r="S3" s="620"/>
    </row>
    <row r="4" spans="3:25" ht="16.5" thickTop="1" thickBot="1">
      <c r="C4" s="534" t="s">
        <v>78</v>
      </c>
      <c r="D4" s="532"/>
      <c r="E4" s="532"/>
      <c r="F4" s="532"/>
      <c r="G4" s="532"/>
      <c r="H4" s="532"/>
      <c r="I4" s="532"/>
      <c r="J4" s="532"/>
      <c r="K4" s="532"/>
      <c r="L4" s="532"/>
      <c r="M4" s="532"/>
      <c r="N4" s="532"/>
      <c r="O4" s="532"/>
      <c r="P4" s="535" t="s">
        <v>71</v>
      </c>
      <c r="Q4" s="535"/>
      <c r="R4" s="535"/>
      <c r="S4" s="533"/>
    </row>
    <row r="5" spans="3:25" ht="18.75" customHeight="1" thickBot="1">
      <c r="C5" s="531" t="s">
        <v>79</v>
      </c>
      <c r="D5" s="532"/>
      <c r="E5" s="532"/>
      <c r="F5" s="532"/>
      <c r="G5" s="532"/>
      <c r="H5" s="532"/>
      <c r="I5" s="532"/>
      <c r="J5" s="532"/>
      <c r="K5" s="532"/>
      <c r="L5" s="532"/>
      <c r="M5" s="532"/>
      <c r="N5" s="532"/>
      <c r="O5" s="532"/>
      <c r="P5" s="537">
        <v>43565</v>
      </c>
      <c r="Q5" s="538"/>
      <c r="R5" s="538"/>
      <c r="S5" s="533"/>
      <c r="V5" s="368" t="s">
        <v>341</v>
      </c>
      <c r="W5" s="368"/>
      <c r="X5" s="368"/>
      <c r="Y5" s="368"/>
    </row>
    <row r="6" spans="3:25" ht="4.5" customHeight="1">
      <c r="C6" s="531"/>
      <c r="D6" s="532"/>
      <c r="E6" s="532"/>
      <c r="F6" s="532"/>
      <c r="G6" s="532"/>
      <c r="H6" s="532"/>
      <c r="I6" s="532"/>
      <c r="J6" s="532"/>
      <c r="K6" s="532"/>
      <c r="L6" s="532"/>
      <c r="M6" s="532"/>
      <c r="N6" s="532"/>
      <c r="O6" s="532"/>
      <c r="P6" s="538"/>
      <c r="Q6" s="538"/>
      <c r="R6" s="538"/>
      <c r="S6" s="533"/>
      <c r="V6" s="368"/>
      <c r="W6" s="368"/>
      <c r="X6" s="368"/>
      <c r="Y6" s="368"/>
    </row>
    <row r="7" spans="3:25" ht="15.75" thickBot="1">
      <c r="C7" s="531"/>
      <c r="D7" s="532"/>
      <c r="E7" s="532"/>
      <c r="F7" s="532"/>
      <c r="G7" s="532"/>
      <c r="H7" s="539"/>
      <c r="I7" s="540"/>
      <c r="J7" s="541" t="s">
        <v>45</v>
      </c>
      <c r="K7" s="540"/>
      <c r="L7" s="540"/>
      <c r="M7" s="541" t="s">
        <v>347</v>
      </c>
      <c r="N7" s="540"/>
      <c r="O7" s="541" t="s">
        <v>58</v>
      </c>
      <c r="P7" s="540"/>
      <c r="Q7" s="542"/>
      <c r="R7" s="532"/>
      <c r="S7" s="533"/>
      <c r="V7" s="368"/>
      <c r="W7" s="368"/>
      <c r="X7" s="368"/>
      <c r="Y7" s="368"/>
    </row>
    <row r="8" spans="3:25" ht="15.75" thickBot="1">
      <c r="C8" s="536" t="s">
        <v>44</v>
      </c>
      <c r="D8" s="543" t="s">
        <v>77</v>
      </c>
      <c r="E8" s="543"/>
      <c r="F8" s="532"/>
      <c r="G8" s="532"/>
      <c r="H8" s="544" t="s">
        <v>44</v>
      </c>
      <c r="I8" s="532" t="s">
        <v>335</v>
      </c>
      <c r="J8" s="545" t="s">
        <v>56</v>
      </c>
      <c r="K8" s="546">
        <v>100000</v>
      </c>
      <c r="L8" s="532"/>
      <c r="M8" s="547">
        <v>1.33</v>
      </c>
      <c r="N8" s="532"/>
      <c r="O8" s="545" t="s">
        <v>57</v>
      </c>
      <c r="P8" s="548">
        <f>-(K8/M8)</f>
        <v>-75187.969924812031</v>
      </c>
      <c r="Q8" s="549"/>
      <c r="R8" s="551"/>
      <c r="S8" s="533"/>
      <c r="V8" s="368"/>
      <c r="W8" s="368"/>
      <c r="X8" s="368"/>
      <c r="Y8" s="368"/>
    </row>
    <row r="9" spans="3:25" ht="5.25" customHeight="1" thickBot="1">
      <c r="C9" s="536"/>
      <c r="D9" s="532"/>
      <c r="E9" s="532"/>
      <c r="F9" s="532"/>
      <c r="G9" s="532"/>
      <c r="H9" s="550"/>
      <c r="I9" s="532"/>
      <c r="J9" s="545"/>
      <c r="K9" s="551"/>
      <c r="L9" s="532"/>
      <c r="M9" s="547"/>
      <c r="N9" s="532"/>
      <c r="O9" s="545"/>
      <c r="P9" s="552"/>
      <c r="Q9" s="553"/>
      <c r="R9" s="551"/>
      <c r="S9" s="533"/>
      <c r="V9" s="368"/>
      <c r="W9" s="368"/>
      <c r="X9" s="368"/>
      <c r="Y9" s="368"/>
    </row>
    <row r="10" spans="3:25" ht="15.75" thickBot="1">
      <c r="C10" s="536" t="s">
        <v>62</v>
      </c>
      <c r="D10" s="532" t="s">
        <v>60</v>
      </c>
      <c r="E10" s="532"/>
      <c r="F10" s="532"/>
      <c r="G10" s="532"/>
      <c r="H10" s="544" t="s">
        <v>83</v>
      </c>
      <c r="I10" s="532" t="s">
        <v>335</v>
      </c>
      <c r="J10" s="545" t="s">
        <v>56</v>
      </c>
      <c r="K10" s="546">
        <v>100000</v>
      </c>
      <c r="L10" s="532"/>
      <c r="M10" s="547">
        <v>1.335</v>
      </c>
      <c r="N10" s="532"/>
      <c r="O10" s="545" t="s">
        <v>57</v>
      </c>
      <c r="P10" s="548">
        <f>-(K10/M10)</f>
        <v>-74906.367041198508</v>
      </c>
      <c r="Q10" s="549"/>
      <c r="R10" s="551"/>
      <c r="S10" s="533"/>
      <c r="V10" s="368"/>
      <c r="W10" s="368"/>
      <c r="X10" s="368"/>
      <c r="Y10" s="368"/>
    </row>
    <row r="11" spans="3:25">
      <c r="C11" s="536" t="s">
        <v>306</v>
      </c>
      <c r="D11" s="532" t="s">
        <v>61</v>
      </c>
      <c r="E11" s="532"/>
      <c r="F11" s="532"/>
      <c r="G11" s="532"/>
      <c r="H11" s="554"/>
      <c r="I11" s="555"/>
      <c r="J11" s="555"/>
      <c r="K11" s="555"/>
      <c r="L11" s="555"/>
      <c r="M11" s="555"/>
      <c r="N11" s="555"/>
      <c r="O11" s="556"/>
      <c r="P11" s="555"/>
      <c r="Q11" s="557"/>
      <c r="R11" s="532"/>
      <c r="S11" s="533"/>
      <c r="V11" s="368"/>
      <c r="W11" s="368"/>
      <c r="X11" s="368"/>
      <c r="Y11" s="368"/>
    </row>
    <row r="12" spans="3:25" ht="3.75" customHeight="1" thickBot="1">
      <c r="C12" s="536"/>
      <c r="D12" s="532"/>
      <c r="E12" s="532"/>
      <c r="F12" s="532"/>
      <c r="G12" s="532"/>
      <c r="H12" s="532"/>
      <c r="I12" s="532"/>
      <c r="J12" s="532"/>
      <c r="K12" s="532"/>
      <c r="L12" s="532"/>
      <c r="M12" s="532"/>
      <c r="N12" s="532"/>
      <c r="O12" s="545"/>
      <c r="P12" s="532"/>
      <c r="Q12" s="532"/>
      <c r="R12" s="532"/>
      <c r="S12" s="533"/>
      <c r="V12" s="368"/>
      <c r="W12" s="368"/>
      <c r="X12" s="368"/>
      <c r="Y12" s="368"/>
    </row>
    <row r="13" spans="3:25" ht="15.75" thickBot="1">
      <c r="C13" s="536" t="s">
        <v>63</v>
      </c>
      <c r="D13" s="611" t="s">
        <v>88</v>
      </c>
      <c r="E13" s="532"/>
      <c r="F13" s="532"/>
      <c r="G13" s="532"/>
      <c r="H13" s="532"/>
      <c r="I13" s="532"/>
      <c r="J13" s="532"/>
      <c r="K13" s="532"/>
      <c r="L13" s="532"/>
      <c r="M13" s="547"/>
      <c r="N13" s="532"/>
      <c r="O13" s="545" t="s">
        <v>57</v>
      </c>
      <c r="P13" s="546">
        <f>P10-P8</f>
        <v>281.60288361352286</v>
      </c>
      <c r="Q13" s="551"/>
      <c r="R13" s="551"/>
      <c r="S13" s="533"/>
      <c r="V13" s="368"/>
      <c r="W13" s="368"/>
      <c r="X13" s="368"/>
      <c r="Y13" s="368"/>
    </row>
    <row r="14" spans="3:25" ht="15" customHeight="1" thickBot="1">
      <c r="C14" s="536" t="s">
        <v>65</v>
      </c>
      <c r="D14" s="612">
        <v>43565</v>
      </c>
      <c r="E14" s="532"/>
      <c r="F14" s="532"/>
      <c r="G14" s="532"/>
      <c r="H14" s="532"/>
      <c r="I14" s="532"/>
      <c r="J14" s="532"/>
      <c r="K14" s="532"/>
      <c r="L14" s="532"/>
      <c r="M14" s="547"/>
      <c r="N14" s="532"/>
      <c r="O14" s="532"/>
      <c r="P14" s="551"/>
      <c r="Q14" s="551"/>
      <c r="R14" s="551"/>
      <c r="S14" s="533"/>
      <c r="V14" s="368"/>
      <c r="W14" s="368"/>
      <c r="X14" s="368"/>
      <c r="Y14" s="368"/>
    </row>
    <row r="15" spans="3:25" ht="0.75" customHeight="1" thickBot="1">
      <c r="C15" s="536"/>
      <c r="D15" s="611"/>
      <c r="E15" s="532"/>
      <c r="F15" s="532"/>
      <c r="G15" s="532"/>
      <c r="H15" s="532"/>
      <c r="I15" s="532"/>
      <c r="J15" s="532"/>
      <c r="K15" s="532"/>
      <c r="L15" s="532"/>
      <c r="M15" s="547"/>
      <c r="N15" s="532"/>
      <c r="O15" s="532"/>
      <c r="P15" s="551"/>
      <c r="Q15" s="551"/>
      <c r="R15" s="551"/>
      <c r="S15" s="533"/>
      <c r="V15" s="368"/>
      <c r="W15" s="368"/>
      <c r="X15" s="368"/>
      <c r="Y15" s="368"/>
    </row>
    <row r="16" spans="3:25">
      <c r="C16" s="536" t="s">
        <v>83</v>
      </c>
      <c r="D16" s="613" t="s">
        <v>84</v>
      </c>
      <c r="E16" s="532"/>
      <c r="F16" s="532"/>
      <c r="G16" s="586"/>
      <c r="H16" s="587" t="s">
        <v>83</v>
      </c>
      <c r="I16" s="621" t="s">
        <v>84</v>
      </c>
      <c r="J16" s="621"/>
      <c r="K16" s="589"/>
      <c r="L16" s="589"/>
      <c r="M16" s="590" t="s">
        <v>85</v>
      </c>
      <c r="N16" s="590"/>
      <c r="O16" s="590"/>
      <c r="P16" s="591" t="s">
        <v>87</v>
      </c>
      <c r="Q16" s="589"/>
      <c r="R16" s="592"/>
      <c r="S16" s="533"/>
      <c r="V16" s="368"/>
      <c r="W16" s="368"/>
      <c r="X16" s="368"/>
      <c r="Y16" s="368"/>
    </row>
    <row r="17" spans="3:25" ht="15.75" thickBot="1">
      <c r="C17" s="536"/>
      <c r="D17" s="622"/>
      <c r="E17" s="532"/>
      <c r="F17" s="532"/>
      <c r="G17" s="593"/>
      <c r="H17" s="539"/>
      <c r="I17" s="540"/>
      <c r="J17" s="541" t="s">
        <v>45</v>
      </c>
      <c r="K17" s="540"/>
      <c r="L17" s="540"/>
      <c r="M17" s="623" t="s">
        <v>59</v>
      </c>
      <c r="N17" s="540"/>
      <c r="O17" s="541" t="s">
        <v>58</v>
      </c>
      <c r="P17" s="540"/>
      <c r="Q17" s="542"/>
      <c r="R17" s="595"/>
      <c r="S17" s="533"/>
      <c r="V17" s="368"/>
      <c r="W17" s="368"/>
      <c r="X17" s="368"/>
      <c r="Y17" s="368"/>
    </row>
    <row r="18" spans="3:25" ht="15.75" thickBot="1">
      <c r="C18" s="536" t="s">
        <v>307</v>
      </c>
      <c r="D18" s="614">
        <v>43235</v>
      </c>
      <c r="E18" s="567">
        <v>0.50555555555555554</v>
      </c>
      <c r="F18" s="532"/>
      <c r="G18" s="593"/>
      <c r="H18" s="544" t="s">
        <v>44</v>
      </c>
      <c r="I18" s="532" t="s">
        <v>335</v>
      </c>
      <c r="J18" s="545" t="s">
        <v>57</v>
      </c>
      <c r="K18" s="548">
        <f>-(P18/M18)</f>
        <v>75187.969924812031</v>
      </c>
      <c r="L18" s="532"/>
      <c r="M18" s="547">
        <v>1.33</v>
      </c>
      <c r="N18" s="532"/>
      <c r="O18" s="545" t="s">
        <v>56</v>
      </c>
      <c r="P18" s="546">
        <v>-100000</v>
      </c>
      <c r="Q18" s="553"/>
      <c r="R18" s="596"/>
      <c r="S18" s="533"/>
      <c r="V18" s="368"/>
      <c r="W18" s="368"/>
      <c r="X18" s="368"/>
      <c r="Y18" s="368"/>
    </row>
    <row r="19" spans="3:25" ht="12" customHeight="1" thickBot="1">
      <c r="C19" s="536" t="s">
        <v>308</v>
      </c>
      <c r="D19" s="532" t="s">
        <v>157</v>
      </c>
      <c r="E19" s="532"/>
      <c r="F19" s="532"/>
      <c r="G19" s="593"/>
      <c r="H19" s="550"/>
      <c r="I19" s="532"/>
      <c r="J19" s="545"/>
      <c r="K19" s="551"/>
      <c r="L19" s="532"/>
      <c r="M19" s="547"/>
      <c r="N19" s="532"/>
      <c r="O19" s="545"/>
      <c r="P19" s="551"/>
      <c r="Q19" s="553"/>
      <c r="R19" s="596"/>
      <c r="S19" s="533"/>
      <c r="V19" s="368"/>
      <c r="W19" s="368"/>
      <c r="X19" s="368"/>
      <c r="Y19" s="368"/>
    </row>
    <row r="20" spans="3:25" ht="15.75" thickBot="1">
      <c r="C20" s="531"/>
      <c r="D20" s="532"/>
      <c r="E20" s="532"/>
      <c r="F20" s="532"/>
      <c r="G20" s="593"/>
      <c r="H20" s="544" t="s">
        <v>83</v>
      </c>
      <c r="I20" s="532" t="s">
        <v>335</v>
      </c>
      <c r="J20" s="545" t="s">
        <v>57</v>
      </c>
      <c r="K20" s="548">
        <f>-(P20/M20)</f>
        <v>76923.076923076922</v>
      </c>
      <c r="L20" s="532"/>
      <c r="M20" s="547">
        <v>1.3</v>
      </c>
      <c r="N20" s="532"/>
      <c r="O20" s="545" t="s">
        <v>56</v>
      </c>
      <c r="P20" s="546">
        <v>-100000</v>
      </c>
      <c r="Q20" s="553"/>
      <c r="R20" s="596"/>
      <c r="S20" s="533"/>
    </row>
    <row r="21" spans="3:25">
      <c r="C21" s="615" t="s">
        <v>68</v>
      </c>
      <c r="D21" s="616" t="s">
        <v>70</v>
      </c>
      <c r="E21" s="532"/>
      <c r="F21" s="532"/>
      <c r="G21" s="593"/>
      <c r="H21" s="554"/>
      <c r="I21" s="555"/>
      <c r="J21" s="555"/>
      <c r="K21" s="555"/>
      <c r="L21" s="555"/>
      <c r="M21" s="555"/>
      <c r="N21" s="555"/>
      <c r="O21" s="556"/>
      <c r="P21" s="555"/>
      <c r="Q21" s="557"/>
      <c r="R21" s="595"/>
      <c r="S21" s="533"/>
    </row>
    <row r="22" spans="3:25">
      <c r="C22" s="617" t="s">
        <v>69</v>
      </c>
      <c r="D22" s="616" t="s">
        <v>70</v>
      </c>
      <c r="E22" s="532"/>
      <c r="F22" s="532"/>
      <c r="G22" s="593"/>
      <c r="H22" s="540"/>
      <c r="I22" s="540"/>
      <c r="J22" s="540"/>
      <c r="K22" s="540"/>
      <c r="L22" s="540"/>
      <c r="M22" s="540"/>
      <c r="N22" s="540"/>
      <c r="O22" s="594" t="s">
        <v>57</v>
      </c>
      <c r="P22" s="597">
        <f>K20-K18</f>
        <v>1735.1069982648914</v>
      </c>
      <c r="Q22" s="540"/>
      <c r="R22" s="595"/>
      <c r="S22" s="533"/>
    </row>
    <row r="23" spans="3:25">
      <c r="C23" s="531" t="s">
        <v>75</v>
      </c>
      <c r="D23" s="616" t="s">
        <v>76</v>
      </c>
      <c r="E23" s="532"/>
      <c r="F23" s="532"/>
      <c r="G23" s="593"/>
      <c r="H23" s="532"/>
      <c r="I23" s="532"/>
      <c r="J23" s="532"/>
      <c r="K23" s="532"/>
      <c r="L23" s="532"/>
      <c r="M23" s="532"/>
      <c r="N23" s="532"/>
      <c r="O23" s="532"/>
      <c r="P23" s="532"/>
      <c r="Q23" s="532"/>
      <c r="R23" s="595"/>
      <c r="S23" s="533"/>
    </row>
    <row r="24" spans="3:25" ht="15.75" thickBot="1">
      <c r="C24" s="583"/>
      <c r="D24" s="584"/>
      <c r="E24" s="584"/>
      <c r="F24" s="618"/>
      <c r="G24" s="593"/>
      <c r="H24" s="598" t="s">
        <v>83</v>
      </c>
      <c r="I24" s="624" t="s">
        <v>84</v>
      </c>
      <c r="J24" s="624"/>
      <c r="K24" s="532"/>
      <c r="L24" s="532"/>
      <c r="M24" s="600" t="s">
        <v>86</v>
      </c>
      <c r="N24" s="600"/>
      <c r="O24" s="600"/>
      <c r="P24" s="601" t="s">
        <v>81</v>
      </c>
      <c r="Q24" s="532"/>
      <c r="R24" s="595"/>
      <c r="S24" s="619"/>
    </row>
    <row r="25" spans="3:25" ht="16.5" thickTop="1" thickBot="1">
      <c r="C25" s="23"/>
      <c r="D25" s="23"/>
      <c r="E25" s="23"/>
      <c r="F25" s="23"/>
      <c r="G25" s="593"/>
      <c r="H25" s="539"/>
      <c r="I25" s="540"/>
      <c r="J25" s="541" t="s">
        <v>45</v>
      </c>
      <c r="K25" s="540"/>
      <c r="L25" s="540"/>
      <c r="M25" s="623" t="s">
        <v>59</v>
      </c>
      <c r="N25" s="540"/>
      <c r="O25" s="541" t="s">
        <v>58</v>
      </c>
      <c r="P25" s="540"/>
      <c r="Q25" s="542"/>
      <c r="R25" s="595"/>
      <c r="S25" s="23"/>
    </row>
    <row r="26" spans="3:25" ht="15.75" thickBot="1">
      <c r="G26" s="593"/>
      <c r="H26" s="544" t="s">
        <v>44</v>
      </c>
      <c r="I26" s="532" t="s">
        <v>336</v>
      </c>
      <c r="J26" s="545" t="s">
        <v>56</v>
      </c>
      <c r="K26" s="546">
        <v>100000</v>
      </c>
      <c r="L26" s="532"/>
      <c r="M26" s="547">
        <v>1.325</v>
      </c>
      <c r="N26" s="532"/>
      <c r="O26" s="545" t="s">
        <v>57</v>
      </c>
      <c r="P26" s="548">
        <f>-(K26/M26)</f>
        <v>-75471.698113207545</v>
      </c>
      <c r="Q26" s="553"/>
      <c r="R26" s="596"/>
    </row>
    <row r="27" spans="3:25" ht="8.1" customHeight="1" thickBot="1">
      <c r="G27" s="593"/>
      <c r="H27" s="550"/>
      <c r="I27" s="532"/>
      <c r="J27" s="545"/>
      <c r="K27" s="551"/>
      <c r="L27" s="532"/>
      <c r="M27" s="547"/>
      <c r="N27" s="532"/>
      <c r="O27" s="545"/>
      <c r="P27" s="551"/>
      <c r="Q27" s="553"/>
      <c r="R27" s="596"/>
    </row>
    <row r="28" spans="3:25" ht="15.75" thickBot="1">
      <c r="G28" s="593"/>
      <c r="H28" s="544" t="s">
        <v>83</v>
      </c>
      <c r="I28" s="532" t="s">
        <v>335</v>
      </c>
      <c r="J28" s="545" t="s">
        <v>56</v>
      </c>
      <c r="K28" s="546">
        <v>100000</v>
      </c>
      <c r="L28" s="532"/>
      <c r="M28" s="547">
        <v>1.3</v>
      </c>
      <c r="N28" s="532"/>
      <c r="O28" s="545" t="s">
        <v>57</v>
      </c>
      <c r="P28" s="548">
        <f>-(K28/M28)</f>
        <v>-76923.076923076922</v>
      </c>
      <c r="Q28" s="553"/>
      <c r="R28" s="596"/>
    </row>
    <row r="29" spans="3:25">
      <c r="G29" s="593"/>
      <c r="H29" s="554"/>
      <c r="I29" s="555"/>
      <c r="J29" s="555"/>
      <c r="K29" s="555"/>
      <c r="L29" s="555"/>
      <c r="M29" s="555"/>
      <c r="N29" s="555"/>
      <c r="O29" s="556"/>
      <c r="P29" s="555"/>
      <c r="Q29" s="557"/>
      <c r="R29" s="595"/>
    </row>
    <row r="30" spans="3:25" ht="14.25" customHeight="1" thickBot="1">
      <c r="G30" s="593"/>
      <c r="H30" s="540"/>
      <c r="I30" s="540"/>
      <c r="J30" s="540"/>
      <c r="K30" s="540"/>
      <c r="L30" s="540"/>
      <c r="M30" s="540"/>
      <c r="N30" s="540"/>
      <c r="O30" s="594" t="s">
        <v>57</v>
      </c>
      <c r="P30" s="597">
        <f>P28-P26</f>
        <v>-1451.3788098693767</v>
      </c>
      <c r="Q30" s="540"/>
      <c r="R30" s="595"/>
    </row>
    <row r="31" spans="3:25" ht="15.75" thickBot="1">
      <c r="G31" s="593"/>
      <c r="H31" s="602" t="s">
        <v>82</v>
      </c>
      <c r="I31" s="603"/>
      <c r="J31" s="532" t="s">
        <v>74</v>
      </c>
      <c r="K31" s="532"/>
      <c r="L31" s="532"/>
      <c r="M31" s="532"/>
      <c r="N31" s="532"/>
      <c r="O31" s="532"/>
      <c r="P31" s="551"/>
      <c r="Q31" s="532"/>
      <c r="R31" s="595"/>
    </row>
    <row r="32" spans="3:25" ht="5.25" customHeight="1" thickBot="1">
      <c r="G32" s="604"/>
      <c r="H32" s="605"/>
      <c r="I32" s="605"/>
      <c r="J32" s="605"/>
      <c r="K32" s="605"/>
      <c r="L32" s="605"/>
      <c r="M32" s="605"/>
      <c r="N32" s="605"/>
      <c r="O32" s="605"/>
      <c r="P32" s="605"/>
      <c r="Q32" s="605"/>
      <c r="R32" s="606"/>
    </row>
  </sheetData>
  <mergeCells count="7">
    <mergeCell ref="V5:Y19"/>
    <mergeCell ref="H31:I31"/>
    <mergeCell ref="D8:E8"/>
    <mergeCell ref="I16:J16"/>
    <mergeCell ref="M16:O16"/>
    <mergeCell ref="I24:J24"/>
    <mergeCell ref="M24:O24"/>
  </mergeCells>
  <pageMargins left="0.70866141732283472" right="0.70866141732283472" top="0.74803149606299213" bottom="0.74803149606299213" header="0.31496062992125984" footer="0.31496062992125984"/>
  <pageSetup paperSize="8" scale="95" orientation="landscape"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G2:K89"/>
  <sheetViews>
    <sheetView workbookViewId="0">
      <selection activeCell="P23" sqref="P23"/>
    </sheetView>
  </sheetViews>
  <sheetFormatPr defaultColWidth="8.85546875" defaultRowHeight="15"/>
  <cols>
    <col min="5" max="5" width="6.85546875" customWidth="1"/>
    <col min="6" max="6" width="7.7109375" customWidth="1"/>
    <col min="7" max="7" width="19.85546875" customWidth="1"/>
    <col min="9" max="9" width="16.28515625" customWidth="1"/>
    <col min="11" max="11" width="17" customWidth="1"/>
  </cols>
  <sheetData>
    <row r="2" spans="7:11" ht="15.75" thickBot="1"/>
    <row r="3" spans="7:11" ht="16.5" thickTop="1" thickBot="1">
      <c r="G3" s="3"/>
      <c r="H3" s="3"/>
      <c r="I3" s="52" t="s">
        <v>91</v>
      </c>
      <c r="J3" s="3"/>
      <c r="K3" s="3"/>
    </row>
    <row r="4" spans="7:11" ht="16.5" thickTop="1" thickBot="1">
      <c r="G4" s="3"/>
      <c r="H4" s="3"/>
      <c r="I4" s="54" t="s">
        <v>109</v>
      </c>
      <c r="J4" s="3"/>
      <c r="K4" s="3"/>
    </row>
    <row r="5" spans="7:11" ht="31.5" thickTop="1" thickBot="1">
      <c r="G5" s="3"/>
      <c r="H5" s="3"/>
      <c r="I5" s="53" t="s">
        <v>92</v>
      </c>
      <c r="J5" s="3"/>
      <c r="K5" s="3"/>
    </row>
    <row r="6" spans="7:11" ht="16.5" thickTop="1" thickBot="1">
      <c r="G6" s="3"/>
      <c r="H6" s="3"/>
      <c r="I6" s="54" t="s">
        <v>109</v>
      </c>
      <c r="J6" s="3"/>
      <c r="K6" s="3"/>
    </row>
    <row r="7" spans="7:11" ht="77.25" customHeight="1" thickTop="1" thickBot="1">
      <c r="G7" s="3"/>
      <c r="H7" s="3"/>
      <c r="I7" s="53" t="s">
        <v>93</v>
      </c>
      <c r="J7" s="3"/>
      <c r="K7" s="3"/>
    </row>
    <row r="8" spans="7:11" ht="16.5" thickTop="1" thickBot="1">
      <c r="G8" s="3"/>
      <c r="H8" s="3"/>
      <c r="I8" s="54" t="s">
        <v>109</v>
      </c>
      <c r="J8" s="3"/>
      <c r="K8" s="3"/>
    </row>
    <row r="9" spans="7:11" ht="76.5" thickTop="1" thickBot="1">
      <c r="G9" s="53" t="s">
        <v>106</v>
      </c>
      <c r="H9" s="3" t="s">
        <v>108</v>
      </c>
      <c r="I9" s="53" t="s">
        <v>94</v>
      </c>
      <c r="J9" s="3"/>
      <c r="K9" s="3"/>
    </row>
    <row r="10" spans="7:11" ht="16.5" thickTop="1" thickBot="1">
      <c r="G10" s="3"/>
      <c r="H10" s="3"/>
      <c r="I10" s="54" t="s">
        <v>109</v>
      </c>
      <c r="J10" s="3"/>
      <c r="K10" s="3"/>
    </row>
    <row r="11" spans="7:11" ht="30.75" customHeight="1" thickTop="1" thickBot="1">
      <c r="G11" s="3"/>
      <c r="H11" s="3"/>
      <c r="I11" s="53" t="s">
        <v>107</v>
      </c>
      <c r="J11" s="3"/>
      <c r="K11" s="3"/>
    </row>
    <row r="12" spans="7:11" ht="16.5" thickTop="1" thickBot="1">
      <c r="G12" s="3"/>
      <c r="H12" s="3"/>
      <c r="I12" s="54" t="s">
        <v>109</v>
      </c>
      <c r="J12" s="3"/>
      <c r="K12" s="3"/>
    </row>
    <row r="13" spans="7:11" ht="76.5" thickTop="1" thickBot="1">
      <c r="G13" s="53" t="s">
        <v>101</v>
      </c>
      <c r="H13" s="3" t="s">
        <v>108</v>
      </c>
      <c r="I13" s="53" t="s">
        <v>100</v>
      </c>
      <c r="J13" s="3" t="s">
        <v>108</v>
      </c>
      <c r="K13" s="53" t="s">
        <v>95</v>
      </c>
    </row>
    <row r="14" spans="7:11" ht="16.5" thickTop="1" thickBot="1">
      <c r="G14" s="3"/>
      <c r="H14" s="3"/>
      <c r="I14" s="54" t="s">
        <v>109</v>
      </c>
      <c r="J14" s="3"/>
      <c r="K14" s="3"/>
    </row>
    <row r="15" spans="7:11" ht="91.5" thickTop="1" thickBot="1">
      <c r="G15" s="3"/>
      <c r="H15" s="3"/>
      <c r="I15" s="53" t="s">
        <v>96</v>
      </c>
      <c r="J15" s="3"/>
      <c r="K15" s="3"/>
    </row>
    <row r="16" spans="7:11" ht="16.5" thickTop="1" thickBot="1">
      <c r="G16" s="3"/>
      <c r="H16" s="3"/>
      <c r="I16" s="54" t="s">
        <v>109</v>
      </c>
      <c r="J16" s="3"/>
      <c r="K16" s="3"/>
    </row>
    <row r="17" spans="7:11" ht="76.5" thickTop="1" thickBot="1">
      <c r="G17" s="3"/>
      <c r="H17" s="3"/>
      <c r="I17" s="53" t="s">
        <v>97</v>
      </c>
      <c r="J17" s="3"/>
      <c r="K17" s="3"/>
    </row>
    <row r="18" spans="7:11" ht="16.5" thickTop="1" thickBot="1">
      <c r="G18" s="3"/>
      <c r="H18" s="3"/>
      <c r="I18" s="54" t="s">
        <v>109</v>
      </c>
      <c r="J18" s="3"/>
      <c r="K18" s="3"/>
    </row>
    <row r="19" spans="7:11" ht="46.5" thickTop="1" thickBot="1">
      <c r="G19" s="3"/>
      <c r="H19" s="3"/>
      <c r="I19" s="53" t="s">
        <v>98</v>
      </c>
      <c r="J19" s="3"/>
      <c r="K19" s="3"/>
    </row>
    <row r="20" spans="7:11" ht="16.5" thickTop="1" thickBot="1">
      <c r="G20" s="3"/>
      <c r="H20" s="3"/>
      <c r="I20" s="54" t="s">
        <v>109</v>
      </c>
      <c r="J20" s="3"/>
      <c r="K20" s="3"/>
    </row>
    <row r="21" spans="7:11" ht="76.5" thickTop="1" thickBot="1">
      <c r="G21" s="51"/>
      <c r="H21" s="3"/>
      <c r="I21" s="53" t="s">
        <v>102</v>
      </c>
      <c r="J21" s="3" t="s">
        <v>108</v>
      </c>
      <c r="K21" s="53" t="s">
        <v>99</v>
      </c>
    </row>
    <row r="22" spans="7:11" ht="16.5" thickTop="1" thickBot="1">
      <c r="G22" s="3"/>
      <c r="H22" s="3"/>
      <c r="I22" s="54" t="s">
        <v>109</v>
      </c>
      <c r="J22" s="3"/>
      <c r="K22" s="3"/>
    </row>
    <row r="23" spans="7:11" ht="31.5" thickTop="1" thickBot="1">
      <c r="G23" s="3"/>
      <c r="H23" s="3"/>
      <c r="I23" s="53" t="s">
        <v>103</v>
      </c>
      <c r="J23" s="3"/>
      <c r="K23" s="3"/>
    </row>
    <row r="24" spans="7:11" ht="16.5" thickTop="1" thickBot="1">
      <c r="G24" s="3"/>
      <c r="H24" s="3"/>
      <c r="I24" s="54" t="s">
        <v>109</v>
      </c>
      <c r="J24" s="3"/>
      <c r="K24" s="3"/>
    </row>
    <row r="25" spans="7:11" ht="61.5" thickTop="1" thickBot="1">
      <c r="G25" s="53" t="s">
        <v>104</v>
      </c>
      <c r="H25" s="3" t="s">
        <v>108</v>
      </c>
      <c r="I25" s="53" t="s">
        <v>102</v>
      </c>
      <c r="J25" s="3" t="s">
        <v>108</v>
      </c>
      <c r="K25" s="53" t="s">
        <v>105</v>
      </c>
    </row>
    <row r="26" spans="7:11" ht="15.75" thickTop="1">
      <c r="G26" s="3"/>
      <c r="H26" s="3"/>
      <c r="I26" s="3"/>
      <c r="J26" s="3"/>
      <c r="K26" s="3"/>
    </row>
    <row r="27" spans="7:11">
      <c r="G27" s="1"/>
      <c r="H27" s="1"/>
      <c r="I27" s="1"/>
      <c r="J27" s="1"/>
      <c r="K27" s="1"/>
    </row>
    <row r="28" spans="7:11">
      <c r="G28" s="1"/>
      <c r="H28" s="1"/>
      <c r="I28" s="1"/>
      <c r="J28" s="1"/>
      <c r="K28" s="1"/>
    </row>
    <row r="29" spans="7:11">
      <c r="G29" s="1"/>
      <c r="H29" s="1"/>
      <c r="I29" s="1"/>
      <c r="J29" s="1"/>
      <c r="K29" s="1"/>
    </row>
    <row r="30" spans="7:11">
      <c r="G30" s="1"/>
      <c r="H30" s="1"/>
      <c r="I30" s="1"/>
      <c r="J30" s="1"/>
      <c r="K30" s="1"/>
    </row>
    <row r="31" spans="7:11">
      <c r="G31" s="1"/>
      <c r="H31" s="1"/>
      <c r="I31" s="1"/>
      <c r="J31" s="1"/>
      <c r="K31" s="1"/>
    </row>
    <row r="32" spans="7:11">
      <c r="G32" s="1"/>
      <c r="H32" s="1"/>
      <c r="I32" s="1"/>
      <c r="J32" s="1"/>
      <c r="K32" s="1"/>
    </row>
    <row r="33" spans="7:11">
      <c r="G33" s="1"/>
      <c r="H33" s="1"/>
      <c r="I33" s="1"/>
      <c r="J33" s="1"/>
      <c r="K33" s="1"/>
    </row>
    <row r="34" spans="7:11">
      <c r="G34" s="1"/>
      <c r="H34" s="1"/>
      <c r="I34" s="1"/>
      <c r="J34" s="1"/>
      <c r="K34" s="1"/>
    </row>
    <row r="35" spans="7:11">
      <c r="G35" s="1"/>
      <c r="H35" s="1"/>
      <c r="I35" s="1"/>
      <c r="J35" s="1"/>
      <c r="K35" s="1"/>
    </row>
    <row r="36" spans="7:11">
      <c r="G36" s="1"/>
      <c r="H36" s="1"/>
      <c r="I36" s="1"/>
      <c r="J36" s="1"/>
      <c r="K36" s="1"/>
    </row>
    <row r="37" spans="7:11">
      <c r="G37" s="1"/>
      <c r="H37" s="1"/>
      <c r="I37" s="1"/>
      <c r="J37" s="1"/>
      <c r="K37" s="1"/>
    </row>
    <row r="38" spans="7:11">
      <c r="G38" s="1"/>
      <c r="H38" s="1"/>
      <c r="I38" s="1"/>
      <c r="J38" s="1"/>
      <c r="K38" s="1"/>
    </row>
    <row r="39" spans="7:11">
      <c r="G39" s="1"/>
      <c r="H39" s="1"/>
      <c r="I39" s="1"/>
      <c r="J39" s="1"/>
      <c r="K39" s="1"/>
    </row>
    <row r="40" spans="7:11">
      <c r="G40" s="1"/>
      <c r="H40" s="1"/>
      <c r="I40" s="1"/>
      <c r="J40" s="1"/>
      <c r="K40" s="1"/>
    </row>
    <row r="41" spans="7:11">
      <c r="G41" s="1"/>
      <c r="H41" s="1"/>
      <c r="I41" s="1"/>
      <c r="J41" s="1"/>
      <c r="K41" s="1"/>
    </row>
    <row r="42" spans="7:11">
      <c r="G42" s="1"/>
      <c r="H42" s="1"/>
      <c r="I42" s="1"/>
      <c r="J42" s="1"/>
      <c r="K42" s="1"/>
    </row>
    <row r="43" spans="7:11">
      <c r="G43" s="1"/>
      <c r="H43" s="1"/>
      <c r="I43" s="1"/>
      <c r="J43" s="1"/>
      <c r="K43" s="1"/>
    </row>
    <row r="44" spans="7:11">
      <c r="G44" s="1"/>
      <c r="H44" s="1"/>
      <c r="I44" s="1"/>
      <c r="J44" s="1"/>
      <c r="K44" s="1"/>
    </row>
    <row r="45" spans="7:11">
      <c r="G45" s="1"/>
      <c r="H45" s="1"/>
      <c r="I45" s="1"/>
      <c r="J45" s="1"/>
      <c r="K45" s="1"/>
    </row>
    <row r="46" spans="7:11">
      <c r="G46" s="1"/>
      <c r="H46" s="1"/>
      <c r="I46" s="1"/>
      <c r="J46" s="1"/>
      <c r="K46" s="1"/>
    </row>
    <row r="47" spans="7:11">
      <c r="G47" s="1"/>
      <c r="H47" s="1"/>
      <c r="I47" s="1"/>
      <c r="J47" s="1"/>
      <c r="K47" s="1"/>
    </row>
    <row r="48" spans="7:11">
      <c r="G48" s="1"/>
      <c r="H48" s="1"/>
      <c r="I48" s="1"/>
      <c r="J48" s="1"/>
      <c r="K48" s="1"/>
    </row>
    <row r="49" spans="7:11">
      <c r="G49" s="1"/>
      <c r="H49" s="1"/>
      <c r="I49" s="1"/>
      <c r="J49" s="1"/>
      <c r="K49" s="1"/>
    </row>
    <row r="50" spans="7:11">
      <c r="G50" s="1"/>
      <c r="H50" s="1"/>
      <c r="I50" s="1"/>
      <c r="J50" s="1"/>
      <c r="K50" s="1"/>
    </row>
    <row r="51" spans="7:11">
      <c r="G51" s="1"/>
      <c r="H51" s="1"/>
      <c r="I51" s="1"/>
      <c r="J51" s="1"/>
      <c r="K51" s="1"/>
    </row>
    <row r="52" spans="7:11">
      <c r="G52" s="1"/>
      <c r="H52" s="1"/>
      <c r="I52" s="1"/>
      <c r="J52" s="1"/>
      <c r="K52" s="1"/>
    </row>
    <row r="53" spans="7:11">
      <c r="G53" s="1"/>
      <c r="H53" s="1"/>
      <c r="I53" s="1"/>
      <c r="J53" s="1"/>
      <c r="K53" s="1"/>
    </row>
    <row r="54" spans="7:11">
      <c r="G54" s="1"/>
      <c r="H54" s="1"/>
      <c r="I54" s="1"/>
      <c r="J54" s="1"/>
      <c r="K54" s="1"/>
    </row>
    <row r="55" spans="7:11">
      <c r="G55" s="1"/>
      <c r="H55" s="1"/>
      <c r="I55" s="1"/>
      <c r="J55" s="1"/>
      <c r="K55" s="1"/>
    </row>
    <row r="56" spans="7:11">
      <c r="G56" s="1"/>
      <c r="H56" s="1"/>
      <c r="I56" s="1"/>
      <c r="J56" s="1"/>
      <c r="K56" s="1"/>
    </row>
    <row r="57" spans="7:11">
      <c r="G57" s="1"/>
      <c r="H57" s="1"/>
      <c r="I57" s="1"/>
      <c r="J57" s="1"/>
      <c r="K57" s="1"/>
    </row>
    <row r="58" spans="7:11">
      <c r="G58" s="1"/>
      <c r="H58" s="1"/>
      <c r="I58" s="1"/>
      <c r="J58" s="1"/>
      <c r="K58" s="1"/>
    </row>
    <row r="59" spans="7:11">
      <c r="G59" s="1"/>
      <c r="H59" s="1"/>
      <c r="I59" s="1"/>
      <c r="J59" s="1"/>
      <c r="K59" s="1"/>
    </row>
    <row r="60" spans="7:11">
      <c r="G60" s="1"/>
      <c r="H60" s="1"/>
      <c r="I60" s="1"/>
      <c r="J60" s="1"/>
      <c r="K60" s="1"/>
    </row>
    <row r="61" spans="7:11">
      <c r="G61" s="1"/>
      <c r="H61" s="1"/>
      <c r="I61" s="1"/>
      <c r="J61" s="1"/>
      <c r="K61" s="1"/>
    </row>
    <row r="62" spans="7:11">
      <c r="G62" s="1"/>
      <c r="H62" s="1"/>
      <c r="I62" s="1"/>
      <c r="J62" s="1"/>
      <c r="K62" s="1"/>
    </row>
    <row r="63" spans="7:11">
      <c r="G63" s="1"/>
      <c r="H63" s="1"/>
      <c r="I63" s="1"/>
      <c r="J63" s="1"/>
      <c r="K63" s="1"/>
    </row>
    <row r="64" spans="7:11">
      <c r="G64" s="1"/>
      <c r="H64" s="1"/>
      <c r="I64" s="1"/>
      <c r="J64" s="1"/>
      <c r="K64" s="1"/>
    </row>
    <row r="65" spans="7:11">
      <c r="G65" s="1"/>
      <c r="H65" s="1"/>
      <c r="I65" s="1"/>
      <c r="J65" s="1"/>
      <c r="K65" s="1"/>
    </row>
    <row r="66" spans="7:11">
      <c r="G66" s="1"/>
      <c r="H66" s="1"/>
      <c r="I66" s="1"/>
      <c r="J66" s="1"/>
      <c r="K66" s="1"/>
    </row>
    <row r="67" spans="7:11">
      <c r="G67" s="1"/>
      <c r="H67" s="1"/>
      <c r="I67" s="1"/>
      <c r="J67" s="1"/>
      <c r="K67" s="1"/>
    </row>
    <row r="68" spans="7:11">
      <c r="G68" s="1"/>
      <c r="H68" s="1"/>
      <c r="I68" s="1"/>
      <c r="J68" s="1"/>
      <c r="K68" s="1"/>
    </row>
    <row r="69" spans="7:11">
      <c r="G69" s="1"/>
      <c r="H69" s="1"/>
      <c r="I69" s="1"/>
      <c r="J69" s="1"/>
      <c r="K69" s="1"/>
    </row>
    <row r="70" spans="7:11">
      <c r="G70" s="1"/>
      <c r="H70" s="1"/>
      <c r="I70" s="1"/>
      <c r="J70" s="1"/>
      <c r="K70" s="1"/>
    </row>
    <row r="71" spans="7:11">
      <c r="G71" s="1"/>
      <c r="H71" s="1"/>
      <c r="I71" s="1"/>
      <c r="J71" s="1"/>
      <c r="K71" s="1"/>
    </row>
    <row r="72" spans="7:11">
      <c r="G72" s="1"/>
      <c r="H72" s="1"/>
      <c r="I72" s="1"/>
      <c r="J72" s="1"/>
      <c r="K72" s="1"/>
    </row>
    <row r="73" spans="7:11">
      <c r="G73" s="1"/>
      <c r="H73" s="1"/>
      <c r="I73" s="1"/>
      <c r="J73" s="1"/>
      <c r="K73" s="1"/>
    </row>
    <row r="74" spans="7:11">
      <c r="G74" s="1"/>
      <c r="H74" s="1"/>
      <c r="I74" s="1"/>
      <c r="J74" s="1"/>
      <c r="K74" s="1"/>
    </row>
    <row r="75" spans="7:11">
      <c r="G75" s="1"/>
      <c r="H75" s="1"/>
      <c r="I75" s="1"/>
      <c r="J75" s="1"/>
      <c r="K75" s="1"/>
    </row>
    <row r="76" spans="7:11">
      <c r="G76" s="1"/>
      <c r="H76" s="1"/>
      <c r="I76" s="1"/>
      <c r="J76" s="1"/>
      <c r="K76" s="1"/>
    </row>
    <row r="77" spans="7:11">
      <c r="G77" s="1"/>
      <c r="H77" s="1"/>
      <c r="I77" s="1"/>
      <c r="J77" s="1"/>
      <c r="K77" s="1"/>
    </row>
    <row r="78" spans="7:11">
      <c r="G78" s="1"/>
      <c r="H78" s="1"/>
      <c r="I78" s="1"/>
      <c r="J78" s="1"/>
      <c r="K78" s="1"/>
    </row>
    <row r="79" spans="7:11">
      <c r="G79" s="1"/>
      <c r="H79" s="1"/>
      <c r="I79" s="1"/>
      <c r="J79" s="1"/>
      <c r="K79" s="1"/>
    </row>
    <row r="80" spans="7:11">
      <c r="G80" s="1"/>
      <c r="H80" s="1"/>
      <c r="I80" s="1"/>
      <c r="J80" s="1"/>
      <c r="K80" s="1"/>
    </row>
    <row r="81" spans="7:11">
      <c r="G81" s="1"/>
      <c r="H81" s="1"/>
      <c r="I81" s="1"/>
      <c r="J81" s="1"/>
      <c r="K81" s="1"/>
    </row>
    <row r="82" spans="7:11">
      <c r="G82" s="1"/>
      <c r="H82" s="1"/>
      <c r="I82" s="1"/>
      <c r="J82" s="1"/>
      <c r="K82" s="1"/>
    </row>
    <row r="83" spans="7:11">
      <c r="G83" s="1"/>
      <c r="H83" s="1"/>
      <c r="I83" s="1"/>
      <c r="J83" s="1"/>
      <c r="K83" s="1"/>
    </row>
    <row r="84" spans="7:11">
      <c r="G84" s="1"/>
      <c r="H84" s="1"/>
      <c r="I84" s="1"/>
      <c r="J84" s="1"/>
      <c r="K84" s="1"/>
    </row>
    <row r="85" spans="7:11">
      <c r="G85" s="1"/>
      <c r="H85" s="1"/>
      <c r="I85" s="1"/>
      <c r="J85" s="1"/>
      <c r="K85" s="1"/>
    </row>
    <row r="86" spans="7:11">
      <c r="G86" s="1"/>
      <c r="H86" s="1"/>
      <c r="I86" s="1"/>
      <c r="J86" s="1"/>
      <c r="K86" s="1"/>
    </row>
    <row r="87" spans="7:11">
      <c r="G87" s="1"/>
      <c r="H87" s="1"/>
      <c r="I87" s="1"/>
      <c r="J87" s="1"/>
      <c r="K87" s="1"/>
    </row>
    <row r="88" spans="7:11">
      <c r="G88" s="1"/>
      <c r="H88" s="1"/>
      <c r="I88" s="1"/>
      <c r="J88" s="1"/>
      <c r="K88" s="1"/>
    </row>
    <row r="89" spans="7:11">
      <c r="G89" s="1"/>
      <c r="H89" s="1"/>
      <c r="I89" s="1"/>
      <c r="J89" s="1"/>
      <c r="K89" s="1"/>
    </row>
  </sheetData>
  <pageMargins left="0.70866141732283472" right="0.70866141732283472" top="0.74803149606299213" bottom="0.74803149606299213" header="0.31496062992125984" footer="0.31496062992125984"/>
  <pageSetup paperSize="8" scale="83" orientation="landscape"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T85"/>
  <sheetViews>
    <sheetView topLeftCell="C1" workbookViewId="0">
      <selection activeCell="F10" sqref="F10"/>
    </sheetView>
  </sheetViews>
  <sheetFormatPr defaultColWidth="8.85546875" defaultRowHeight="15"/>
  <cols>
    <col min="1" max="1" width="10.140625" bestFit="1" customWidth="1"/>
    <col min="2" max="2" width="18.140625" bestFit="1" customWidth="1"/>
    <col min="3" max="3" width="4.28515625" bestFit="1" customWidth="1"/>
    <col min="4" max="4" width="12.28515625" customWidth="1"/>
    <col min="5" max="5" width="16" customWidth="1"/>
    <col min="6" max="6" width="14.42578125" customWidth="1"/>
    <col min="7" max="7" width="9.85546875" bestFit="1" customWidth="1"/>
    <col min="8" max="8" width="12.42578125" bestFit="1" customWidth="1"/>
    <col min="9" max="9" width="10.7109375" customWidth="1"/>
    <col min="10" max="10" width="10.7109375" bestFit="1" customWidth="1"/>
    <col min="11" max="11" width="17.140625" customWidth="1"/>
    <col min="13" max="13" width="10.42578125" bestFit="1" customWidth="1"/>
    <col min="14" max="14" width="1.42578125" customWidth="1"/>
    <col min="16" max="16" width="2.28515625" bestFit="1" customWidth="1"/>
    <col min="18" max="18" width="14.7109375" bestFit="1" customWidth="1"/>
    <col min="19" max="19" width="1.28515625" customWidth="1"/>
    <col min="20" max="20" width="1.85546875" customWidth="1"/>
  </cols>
  <sheetData>
    <row r="1" spans="1:20" ht="15.75" thickBot="1"/>
    <row r="2" spans="1:20" ht="16.5" thickTop="1" thickBot="1">
      <c r="A2" s="392" t="s">
        <v>340</v>
      </c>
      <c r="B2" s="392"/>
      <c r="E2" s="523" t="s">
        <v>67</v>
      </c>
      <c r="F2" s="524"/>
      <c r="G2" s="524"/>
      <c r="H2" s="524"/>
      <c r="I2" s="524"/>
      <c r="J2" s="524"/>
      <c r="K2" s="524"/>
      <c r="L2" s="524"/>
      <c r="M2" s="524"/>
      <c r="N2" s="524"/>
      <c r="O2" s="524"/>
      <c r="P2" s="524"/>
      <c r="Q2" s="524"/>
      <c r="R2" s="529" t="s">
        <v>323</v>
      </c>
      <c r="S2" s="529"/>
      <c r="T2" s="530"/>
    </row>
    <row r="3" spans="1:20" ht="16.5" thickTop="1" thickBot="1">
      <c r="A3" s="392"/>
      <c r="B3" s="392"/>
      <c r="E3" s="534" t="s">
        <v>78</v>
      </c>
      <c r="F3" s="532"/>
      <c r="G3" s="532"/>
      <c r="H3" s="532"/>
      <c r="I3" s="532"/>
      <c r="J3" s="532"/>
      <c r="K3" s="532"/>
      <c r="L3" s="532"/>
      <c r="M3" s="532"/>
      <c r="N3" s="532"/>
      <c r="O3" s="532"/>
      <c r="P3" s="532"/>
      <c r="Q3" s="532"/>
      <c r="R3" s="535" t="s">
        <v>71</v>
      </c>
      <c r="S3" s="535"/>
      <c r="T3" s="533"/>
    </row>
    <row r="4" spans="1:20" ht="18.75" customHeight="1" thickBot="1">
      <c r="A4" s="392"/>
      <c r="B4" s="392"/>
      <c r="E4" s="531" t="s">
        <v>79</v>
      </c>
      <c r="F4" s="532"/>
      <c r="G4" s="532"/>
      <c r="H4" s="532"/>
      <c r="I4" s="532"/>
      <c r="J4" s="532"/>
      <c r="K4" s="532"/>
      <c r="L4" s="532"/>
      <c r="M4" s="532"/>
      <c r="N4" s="532"/>
      <c r="O4" s="532"/>
      <c r="P4" s="532"/>
      <c r="Q4" s="532"/>
      <c r="R4" s="537">
        <v>43237</v>
      </c>
      <c r="S4" s="538"/>
      <c r="T4" s="533"/>
    </row>
    <row r="5" spans="1:20" ht="3.95" customHeight="1">
      <c r="A5" s="392"/>
      <c r="B5" s="392"/>
      <c r="E5" s="531"/>
      <c r="F5" s="532"/>
      <c r="G5" s="532"/>
      <c r="H5" s="532"/>
      <c r="I5" s="532"/>
      <c r="J5" s="532"/>
      <c r="K5" s="532"/>
      <c r="L5" s="532"/>
      <c r="M5" s="532"/>
      <c r="N5" s="532"/>
      <c r="O5" s="532"/>
      <c r="P5" s="532"/>
      <c r="Q5" s="532"/>
      <c r="R5" s="538"/>
      <c r="S5" s="538"/>
      <c r="T5" s="533"/>
    </row>
    <row r="6" spans="1:20" ht="15.75" thickBot="1">
      <c r="A6" s="392"/>
      <c r="B6" s="392"/>
      <c r="E6" s="531"/>
      <c r="F6" s="532"/>
      <c r="G6" s="532"/>
      <c r="H6" s="532"/>
      <c r="I6" s="532"/>
      <c r="J6" s="539"/>
      <c r="K6" s="540"/>
      <c r="L6" s="541" t="s">
        <v>45</v>
      </c>
      <c r="M6" s="540"/>
      <c r="N6" s="540"/>
      <c r="O6" s="541" t="s">
        <v>347</v>
      </c>
      <c r="P6" s="540"/>
      <c r="Q6" s="541" t="s">
        <v>58</v>
      </c>
      <c r="R6" s="540"/>
      <c r="S6" s="542"/>
      <c r="T6" s="533"/>
    </row>
    <row r="7" spans="1:20" ht="15.75" thickBot="1">
      <c r="A7" s="392"/>
      <c r="B7" s="392"/>
      <c r="E7" s="536" t="s">
        <v>44</v>
      </c>
      <c r="F7" s="543" t="s">
        <v>122</v>
      </c>
      <c r="G7" s="543"/>
      <c r="H7" s="532"/>
      <c r="I7" s="532"/>
      <c r="J7" s="544" t="s">
        <v>44</v>
      </c>
      <c r="K7" s="532" t="s">
        <v>339</v>
      </c>
      <c r="L7" s="545" t="s">
        <v>56</v>
      </c>
      <c r="M7" s="546">
        <v>100000</v>
      </c>
      <c r="N7" s="532"/>
      <c r="O7" s="547">
        <v>1.35</v>
      </c>
      <c r="P7" s="532"/>
      <c r="Q7" s="545" t="s">
        <v>57</v>
      </c>
      <c r="R7" s="551">
        <f>M7/O7</f>
        <v>74074.074074074073</v>
      </c>
      <c r="S7" s="553"/>
      <c r="T7" s="533"/>
    </row>
    <row r="8" spans="1:20" ht="5.25" customHeight="1" thickBot="1">
      <c r="A8" s="392"/>
      <c r="B8" s="392"/>
      <c r="E8" s="536"/>
      <c r="F8" s="532"/>
      <c r="G8" s="532"/>
      <c r="H8" s="532"/>
      <c r="I8" s="532"/>
      <c r="J8" s="550"/>
      <c r="K8" s="532"/>
      <c r="L8" s="545"/>
      <c r="M8" s="551"/>
      <c r="N8" s="532"/>
      <c r="O8" s="547"/>
      <c r="P8" s="532"/>
      <c r="Q8" s="545"/>
      <c r="R8" s="551"/>
      <c r="S8" s="553"/>
      <c r="T8" s="533"/>
    </row>
    <row r="9" spans="1:20" ht="15.75" thickBot="1">
      <c r="A9" s="392"/>
      <c r="B9" s="392"/>
      <c r="E9" s="536" t="s">
        <v>62</v>
      </c>
      <c r="F9" s="532" t="s">
        <v>60</v>
      </c>
      <c r="G9" s="532"/>
      <c r="H9" s="532"/>
      <c r="I9" s="532"/>
      <c r="J9" s="544" t="s">
        <v>83</v>
      </c>
      <c r="K9" s="532" t="s">
        <v>338</v>
      </c>
      <c r="L9" s="545" t="s">
        <v>56</v>
      </c>
      <c r="M9" s="546">
        <v>100000</v>
      </c>
      <c r="N9" s="532"/>
      <c r="O9" s="547">
        <v>1.35</v>
      </c>
      <c r="P9" s="532"/>
      <c r="Q9" s="545" t="s">
        <v>57</v>
      </c>
      <c r="R9" s="551">
        <f>M9/O9</f>
        <v>74074.074074074073</v>
      </c>
      <c r="S9" s="553"/>
      <c r="T9" s="533"/>
    </row>
    <row r="10" spans="1:20">
      <c r="A10" s="392"/>
      <c r="B10" s="392"/>
      <c r="E10" s="536" t="s">
        <v>306</v>
      </c>
      <c r="F10" s="532" t="s">
        <v>61</v>
      </c>
      <c r="G10" s="532"/>
      <c r="H10" s="532"/>
      <c r="I10" s="532"/>
      <c r="J10" s="554"/>
      <c r="K10" s="555"/>
      <c r="L10" s="555"/>
      <c r="M10" s="555"/>
      <c r="N10" s="555"/>
      <c r="O10" s="555"/>
      <c r="P10" s="555"/>
      <c r="Q10" s="556"/>
      <c r="R10" s="555"/>
      <c r="S10" s="557"/>
      <c r="T10" s="533"/>
    </row>
    <row r="11" spans="1:20" ht="3.75" customHeight="1" thickBot="1">
      <c r="A11" s="392"/>
      <c r="B11" s="392"/>
      <c r="E11" s="536"/>
      <c r="F11" s="532"/>
      <c r="G11" s="532"/>
      <c r="H11" s="532"/>
      <c r="I11" s="532"/>
      <c r="J11" s="532"/>
      <c r="K11" s="532"/>
      <c r="L11" s="532"/>
      <c r="M11" s="532"/>
      <c r="N11" s="532"/>
      <c r="O11" s="532"/>
      <c r="P11" s="532"/>
      <c r="Q11" s="545"/>
      <c r="R11" s="532"/>
      <c r="S11" s="532"/>
      <c r="T11" s="533"/>
    </row>
    <row r="12" spans="1:20" ht="15.75" thickBot="1">
      <c r="A12" s="392"/>
      <c r="B12" s="392"/>
      <c r="E12" s="536" t="s">
        <v>63</v>
      </c>
      <c r="F12" s="532" t="s">
        <v>64</v>
      </c>
      <c r="G12" s="532"/>
      <c r="H12" s="532"/>
      <c r="I12" s="532"/>
      <c r="J12" s="558" t="s">
        <v>90</v>
      </c>
      <c r="K12" s="559"/>
      <c r="L12" s="560"/>
      <c r="M12" s="532"/>
      <c r="N12" s="532"/>
      <c r="O12" s="547"/>
      <c r="P12" s="532"/>
      <c r="Q12" s="545" t="s">
        <v>57</v>
      </c>
      <c r="R12" s="561">
        <f>R9-R7</f>
        <v>0</v>
      </c>
      <c r="S12" s="551"/>
      <c r="T12" s="533"/>
    </row>
    <row r="13" spans="1:20">
      <c r="A13" s="392"/>
      <c r="B13" s="392"/>
      <c r="E13" s="536" t="s">
        <v>65</v>
      </c>
      <c r="F13" s="612">
        <v>43237</v>
      </c>
      <c r="G13" s="532"/>
      <c r="H13" s="532"/>
      <c r="I13" s="532"/>
      <c r="J13" s="558" t="s">
        <v>89</v>
      </c>
      <c r="K13" s="559"/>
      <c r="L13" s="560"/>
      <c r="M13" s="532"/>
      <c r="N13" s="532"/>
      <c r="O13" s="532"/>
      <c r="P13" s="532"/>
      <c r="Q13" s="532"/>
      <c r="R13" s="532"/>
      <c r="S13" s="532"/>
      <c r="T13" s="533"/>
    </row>
    <row r="14" spans="1:20">
      <c r="A14" s="392"/>
      <c r="B14" s="392"/>
      <c r="E14" s="536" t="s">
        <v>83</v>
      </c>
      <c r="F14" s="565" t="s">
        <v>84</v>
      </c>
      <c r="G14" s="532"/>
      <c r="H14" s="532"/>
      <c r="I14" s="532"/>
      <c r="J14" s="532"/>
      <c r="K14" s="532"/>
      <c r="L14" s="532"/>
      <c r="M14" s="532"/>
      <c r="N14" s="532"/>
      <c r="O14" s="532"/>
      <c r="P14" s="532"/>
      <c r="Q14" s="532"/>
      <c r="R14" s="532"/>
      <c r="S14" s="532"/>
      <c r="T14" s="533"/>
    </row>
    <row r="15" spans="1:20">
      <c r="A15" s="392"/>
      <c r="B15" s="392"/>
      <c r="E15" s="536"/>
      <c r="F15" s="612"/>
      <c r="G15" s="532"/>
      <c r="H15" s="532"/>
      <c r="I15" s="532"/>
      <c r="J15" s="532"/>
      <c r="K15" s="532"/>
      <c r="L15" s="532"/>
      <c r="M15" s="532"/>
      <c r="N15" s="532"/>
      <c r="O15" s="532"/>
      <c r="P15" s="532"/>
      <c r="Q15" s="532"/>
      <c r="R15" s="532"/>
      <c r="S15" s="532"/>
      <c r="T15" s="533"/>
    </row>
    <row r="16" spans="1:20">
      <c r="A16" s="392"/>
      <c r="B16" s="392"/>
      <c r="E16" s="536" t="s">
        <v>307</v>
      </c>
      <c r="F16" s="614">
        <v>43235</v>
      </c>
      <c r="G16" s="567">
        <v>0.50555555555555554</v>
      </c>
      <c r="H16" s="532"/>
      <c r="I16" s="532"/>
      <c r="J16" s="532"/>
      <c r="K16" s="532"/>
      <c r="L16" s="532"/>
      <c r="M16" s="532"/>
      <c r="N16" s="532"/>
      <c r="O16" s="532"/>
      <c r="P16" s="532"/>
      <c r="Q16" s="532"/>
      <c r="R16" s="532"/>
      <c r="S16" s="532"/>
      <c r="T16" s="533"/>
    </row>
    <row r="17" spans="1:20" ht="18" customHeight="1">
      <c r="A17" s="392"/>
      <c r="B17" s="392"/>
      <c r="E17" s="536" t="s">
        <v>308</v>
      </c>
      <c r="F17" s="532" t="s">
        <v>157</v>
      </c>
      <c r="G17" s="532"/>
      <c r="H17" s="532"/>
      <c r="I17" s="532"/>
      <c r="J17" s="539" t="s">
        <v>72</v>
      </c>
      <c r="K17" s="540"/>
      <c r="L17" s="540"/>
      <c r="M17" s="540"/>
      <c r="N17" s="540"/>
      <c r="O17" s="540"/>
      <c r="P17" s="540"/>
      <c r="Q17" s="540"/>
      <c r="R17" s="540"/>
      <c r="S17" s="542"/>
      <c r="T17" s="533"/>
    </row>
    <row r="18" spans="1:20" s="275" customFormat="1" ht="12.95" customHeight="1">
      <c r="A18" s="392"/>
      <c r="B18" s="392"/>
      <c r="E18" s="536"/>
      <c r="F18" s="532"/>
      <c r="G18" s="532"/>
      <c r="H18" s="532"/>
      <c r="I18" s="532"/>
      <c r="J18" s="550"/>
      <c r="K18" s="532"/>
      <c r="L18" s="532"/>
      <c r="M18" s="532"/>
      <c r="N18" s="532"/>
      <c r="O18" s="532"/>
      <c r="P18" s="532"/>
      <c r="Q18" s="532"/>
      <c r="R18" s="532"/>
      <c r="S18" s="569"/>
      <c r="T18" s="533"/>
    </row>
    <row r="19" spans="1:20" s="275" customFormat="1" ht="12.95" customHeight="1">
      <c r="A19" s="392"/>
      <c r="B19" s="392"/>
      <c r="E19" s="615" t="s">
        <v>309</v>
      </c>
      <c r="F19" s="616" t="s">
        <v>70</v>
      </c>
      <c r="G19" s="532"/>
      <c r="H19" s="532"/>
      <c r="I19" s="532"/>
      <c r="J19" s="550"/>
      <c r="K19" s="532"/>
      <c r="L19" s="532"/>
      <c r="M19" s="532"/>
      <c r="N19" s="532"/>
      <c r="O19" s="532"/>
      <c r="P19" s="532"/>
      <c r="Q19" s="532"/>
      <c r="R19" s="532"/>
      <c r="S19" s="569"/>
      <c r="T19" s="533"/>
    </row>
    <row r="20" spans="1:20">
      <c r="A20" s="392"/>
      <c r="B20" s="392"/>
      <c r="E20" s="617" t="s">
        <v>326</v>
      </c>
      <c r="F20" s="616" t="s">
        <v>70</v>
      </c>
      <c r="G20" s="532"/>
      <c r="H20" s="532"/>
      <c r="I20" s="532"/>
      <c r="J20" s="577" t="s">
        <v>324</v>
      </c>
      <c r="K20" s="578"/>
      <c r="L20" s="578"/>
      <c r="M20" s="578"/>
      <c r="N20" s="578"/>
      <c r="O20" s="578"/>
      <c r="P20" s="578"/>
      <c r="Q20" s="578"/>
      <c r="R20" s="578"/>
      <c r="S20" s="569"/>
      <c r="T20" s="533"/>
    </row>
    <row r="21" spans="1:20">
      <c r="A21" s="392"/>
      <c r="B21" s="392"/>
      <c r="E21" s="617" t="s">
        <v>69</v>
      </c>
      <c r="F21" s="616" t="s">
        <v>70</v>
      </c>
      <c r="G21" s="532"/>
      <c r="H21" s="532"/>
      <c r="I21" s="532"/>
      <c r="J21" s="625"/>
      <c r="K21" s="626"/>
      <c r="L21" s="555"/>
      <c r="M21" s="555"/>
      <c r="N21" s="626"/>
      <c r="O21" s="626"/>
      <c r="P21" s="555"/>
      <c r="Q21" s="555"/>
      <c r="R21" s="555"/>
      <c r="S21" s="557"/>
      <c r="T21" s="533"/>
    </row>
    <row r="22" spans="1:20">
      <c r="A22" s="392"/>
      <c r="B22" s="392"/>
      <c r="E22" s="531" t="s">
        <v>75</v>
      </c>
      <c r="F22" s="627" t="s">
        <v>76</v>
      </c>
      <c r="G22" s="627"/>
      <c r="H22" s="532"/>
      <c r="I22" s="532"/>
      <c r="J22" s="532"/>
      <c r="K22" s="532"/>
      <c r="L22" s="532"/>
      <c r="M22" s="532"/>
      <c r="N22" s="532"/>
      <c r="O22" s="532"/>
      <c r="P22" s="532"/>
      <c r="Q22" s="532"/>
      <c r="R22" s="532"/>
      <c r="S22" s="532"/>
      <c r="T22" s="533"/>
    </row>
    <row r="23" spans="1:20" ht="17.25" customHeight="1" thickBot="1">
      <c r="A23" s="392"/>
      <c r="B23" s="392"/>
      <c r="E23" s="583"/>
      <c r="F23" s="584"/>
      <c r="G23" s="584"/>
      <c r="H23" s="584"/>
      <c r="I23" s="584"/>
      <c r="J23" s="584"/>
      <c r="K23" s="584"/>
      <c r="L23" s="584"/>
      <c r="M23" s="584"/>
      <c r="N23" s="584"/>
      <c r="O23" s="584"/>
      <c r="P23" s="584"/>
      <c r="Q23" s="584"/>
      <c r="R23" s="584"/>
      <c r="S23" s="584"/>
      <c r="T23" s="585"/>
    </row>
    <row r="24" spans="1:20" ht="11.1" customHeight="1" thickTop="1" thickBot="1">
      <c r="A24" s="392"/>
      <c r="B24" s="392"/>
    </row>
    <row r="25" spans="1:20" ht="15.75" thickTop="1">
      <c r="A25" s="392"/>
      <c r="B25" s="392"/>
      <c r="E25" s="184" t="s">
        <v>79</v>
      </c>
      <c r="F25" s="185">
        <v>43237</v>
      </c>
      <c r="G25" s="160" t="s">
        <v>111</v>
      </c>
      <c r="H25" s="186" t="s">
        <v>110</v>
      </c>
      <c r="I25" s="186">
        <f>M7</f>
        <v>100000</v>
      </c>
      <c r="J25" s="186"/>
      <c r="K25" s="186" t="s">
        <v>113</v>
      </c>
      <c r="L25" s="396" t="s">
        <v>135</v>
      </c>
      <c r="M25" s="397"/>
      <c r="N25" s="397"/>
      <c r="O25" s="398"/>
      <c r="P25" s="1" t="s">
        <v>177</v>
      </c>
      <c r="R25" s="82"/>
    </row>
    <row r="26" spans="1:20">
      <c r="E26" s="162" t="s">
        <v>79</v>
      </c>
      <c r="F26" s="187">
        <v>43237</v>
      </c>
      <c r="G26" s="165" t="s">
        <v>112</v>
      </c>
      <c r="H26" s="164" t="s">
        <v>56</v>
      </c>
      <c r="I26" s="164"/>
      <c r="J26" s="188">
        <v>-100000</v>
      </c>
      <c r="K26" s="164" t="s">
        <v>113</v>
      </c>
      <c r="L26" s="410" t="s">
        <v>136</v>
      </c>
      <c r="M26" s="411"/>
      <c r="N26" s="411"/>
      <c r="O26" s="412"/>
      <c r="P26" s="1" t="s">
        <v>178</v>
      </c>
    </row>
    <row r="27" spans="1:20">
      <c r="E27" s="162" t="s">
        <v>79</v>
      </c>
      <c r="F27" s="187">
        <v>43237</v>
      </c>
      <c r="G27" s="165" t="s">
        <v>112</v>
      </c>
      <c r="H27" s="164" t="s">
        <v>57</v>
      </c>
      <c r="I27" s="164"/>
      <c r="J27" s="164">
        <v>-74074.070000000007</v>
      </c>
      <c r="K27" s="164" t="s">
        <v>113</v>
      </c>
      <c r="L27" s="410" t="s">
        <v>135</v>
      </c>
      <c r="M27" s="411"/>
      <c r="N27" s="411"/>
      <c r="O27" s="412"/>
      <c r="P27" s="1" t="s">
        <v>179</v>
      </c>
    </row>
    <row r="28" spans="1:20" ht="15.75" thickBot="1">
      <c r="E28" s="162" t="s">
        <v>79</v>
      </c>
      <c r="F28" s="190">
        <v>43237</v>
      </c>
      <c r="G28" s="165" t="s">
        <v>111</v>
      </c>
      <c r="H28" s="164" t="s">
        <v>57</v>
      </c>
      <c r="I28" s="164">
        <v>74074.070000000007</v>
      </c>
      <c r="J28" s="164"/>
      <c r="K28" s="164" t="s">
        <v>113</v>
      </c>
      <c r="L28" s="410" t="s">
        <v>136</v>
      </c>
      <c r="M28" s="411"/>
      <c r="N28" s="411"/>
      <c r="O28" s="412"/>
      <c r="P28" s="1" t="s">
        <v>176</v>
      </c>
    </row>
    <row r="29" spans="1:20">
      <c r="E29" s="87" t="s">
        <v>79</v>
      </c>
      <c r="F29" s="143">
        <v>43237</v>
      </c>
      <c r="G29" s="47" t="s">
        <v>111</v>
      </c>
      <c r="H29" s="88" t="s">
        <v>110</v>
      </c>
      <c r="I29" s="90">
        <v>100000</v>
      </c>
      <c r="J29" s="88"/>
      <c r="K29" s="88" t="s">
        <v>113</v>
      </c>
      <c r="L29" s="389" t="s">
        <v>136</v>
      </c>
      <c r="M29" s="390"/>
      <c r="N29" s="390"/>
      <c r="O29" s="391"/>
      <c r="P29" s="1" t="s">
        <v>180</v>
      </c>
    </row>
    <row r="30" spans="1:20">
      <c r="E30" s="22" t="s">
        <v>79</v>
      </c>
      <c r="F30" s="143">
        <v>43237</v>
      </c>
      <c r="G30" s="28" t="s">
        <v>112</v>
      </c>
      <c r="H30" s="42" t="s">
        <v>57</v>
      </c>
      <c r="I30" s="42"/>
      <c r="J30" s="124">
        <v>-74074.070000000007</v>
      </c>
      <c r="K30" s="42" t="s">
        <v>113</v>
      </c>
      <c r="L30" s="380" t="s">
        <v>136</v>
      </c>
      <c r="M30" s="381"/>
      <c r="N30" s="381"/>
      <c r="O30" s="382"/>
      <c r="P30" s="1" t="s">
        <v>181</v>
      </c>
    </row>
    <row r="31" spans="1:20">
      <c r="E31" s="22" t="s">
        <v>79</v>
      </c>
      <c r="F31" s="143">
        <v>43237</v>
      </c>
      <c r="G31" s="60" t="s">
        <v>111</v>
      </c>
      <c r="H31" s="42" t="s">
        <v>110</v>
      </c>
      <c r="I31" s="42">
        <v>100000</v>
      </c>
      <c r="J31" s="42"/>
      <c r="K31" s="48" t="s">
        <v>84</v>
      </c>
      <c r="L31" s="381" t="s">
        <v>134</v>
      </c>
      <c r="M31" s="381"/>
      <c r="N31" s="381"/>
      <c r="O31" s="382"/>
      <c r="P31" s="1" t="s">
        <v>182</v>
      </c>
    </row>
    <row r="32" spans="1:20" ht="15.75" thickBot="1">
      <c r="E32" s="25" t="s">
        <v>79</v>
      </c>
      <c r="F32" s="145">
        <v>43237</v>
      </c>
      <c r="G32" s="57" t="s">
        <v>112</v>
      </c>
      <c r="H32" s="58" t="s">
        <v>57</v>
      </c>
      <c r="I32" s="58"/>
      <c r="J32" s="86">
        <v>-74074.070000000007</v>
      </c>
      <c r="K32" s="58" t="s">
        <v>84</v>
      </c>
      <c r="L32" s="383" t="s">
        <v>134</v>
      </c>
      <c r="M32" s="384"/>
      <c r="N32" s="384"/>
      <c r="O32" s="385"/>
      <c r="P32" s="1" t="s">
        <v>183</v>
      </c>
    </row>
    <row r="33" spans="2:11" ht="12.95" customHeight="1" thickTop="1"/>
    <row r="34" spans="2:11" ht="8.1" hidden="1" customHeight="1"/>
    <row r="35" spans="2:11" ht="20.25" hidden="1" thickTop="1" thickBot="1">
      <c r="B35" s="100" t="s">
        <v>119</v>
      </c>
      <c r="C35" s="402" t="s">
        <v>77</v>
      </c>
      <c r="D35" s="402"/>
      <c r="E35" s="402"/>
      <c r="F35" s="101"/>
      <c r="G35" s="101"/>
      <c r="H35" s="101" t="s">
        <v>120</v>
      </c>
      <c r="I35" s="102" t="s">
        <v>56</v>
      </c>
    </row>
    <row r="36" spans="2:11" ht="15.75" hidden="1" thickTop="1">
      <c r="B36" s="103" t="s">
        <v>118</v>
      </c>
      <c r="C36" s="104" t="s">
        <v>121</v>
      </c>
      <c r="D36" s="105" t="s">
        <v>114</v>
      </c>
      <c r="E36" s="104" t="s">
        <v>115</v>
      </c>
      <c r="F36" s="105" t="s">
        <v>116</v>
      </c>
      <c r="G36" s="106" t="s">
        <v>117</v>
      </c>
      <c r="H36" s="107"/>
      <c r="I36" s="108"/>
    </row>
    <row r="37" spans="2:11" hidden="1">
      <c r="B37" s="109" t="str">
        <f>E4</f>
        <v>TR18051500001</v>
      </c>
      <c r="C37" s="110" t="str">
        <f>L7</f>
        <v>USD</v>
      </c>
      <c r="D37" s="111">
        <f>M7</f>
        <v>100000</v>
      </c>
      <c r="E37" s="110"/>
      <c r="F37" s="111">
        <f>D37</f>
        <v>100000</v>
      </c>
      <c r="G37" s="403" t="s">
        <v>131</v>
      </c>
      <c r="H37" s="404"/>
      <c r="I37" s="405"/>
    </row>
    <row r="38" spans="2:11" hidden="1">
      <c r="B38" s="109" t="s">
        <v>127</v>
      </c>
      <c r="C38" s="110" t="s">
        <v>56</v>
      </c>
      <c r="D38" s="112"/>
      <c r="E38" s="113">
        <v>-100000</v>
      </c>
      <c r="F38" s="114">
        <f>F37+E38</f>
        <v>0</v>
      </c>
      <c r="G38" s="115"/>
      <c r="H38" s="112"/>
      <c r="I38" s="116"/>
    </row>
    <row r="39" spans="2:11" hidden="1">
      <c r="B39" s="109"/>
      <c r="C39" s="110"/>
      <c r="D39" s="112"/>
      <c r="E39" s="110"/>
      <c r="F39" s="112"/>
      <c r="G39" s="115"/>
      <c r="H39" s="112"/>
      <c r="I39" s="116"/>
      <c r="K39" s="60"/>
    </row>
    <row r="40" spans="2:11" hidden="1">
      <c r="B40" s="109"/>
      <c r="C40" s="110"/>
      <c r="D40" s="112"/>
      <c r="E40" s="110"/>
      <c r="F40" s="112"/>
      <c r="G40" s="115"/>
      <c r="H40" s="112"/>
      <c r="I40" s="116"/>
    </row>
    <row r="41" spans="2:11" ht="15.75" hidden="1" thickBot="1">
      <c r="B41" s="117"/>
      <c r="C41" s="118"/>
      <c r="D41" s="119"/>
      <c r="E41" s="118"/>
      <c r="F41" s="119"/>
      <c r="G41" s="120"/>
      <c r="H41" s="119"/>
      <c r="I41" s="121"/>
    </row>
    <row r="42" spans="2:11" ht="15.75" hidden="1" thickTop="1">
      <c r="B42" s="112"/>
      <c r="C42" s="112"/>
      <c r="D42" s="112"/>
      <c r="E42" s="112"/>
      <c r="F42" s="112"/>
      <c r="G42" s="112"/>
      <c r="H42" s="112"/>
      <c r="I42" s="112"/>
    </row>
    <row r="43" spans="2:11" ht="20.25" hidden="1" thickTop="1" thickBot="1">
      <c r="B43" s="100" t="s">
        <v>119</v>
      </c>
      <c r="C43" s="402" t="s">
        <v>77</v>
      </c>
      <c r="D43" s="402"/>
      <c r="E43" s="402"/>
      <c r="F43" s="101"/>
      <c r="G43" s="101"/>
      <c r="H43" s="101" t="s">
        <v>120</v>
      </c>
      <c r="I43" s="102" t="s">
        <v>57</v>
      </c>
    </row>
    <row r="44" spans="2:11" ht="16.5" hidden="1" thickTop="1">
      <c r="B44" s="103" t="s">
        <v>118</v>
      </c>
      <c r="C44" s="104" t="s">
        <v>121</v>
      </c>
      <c r="D44" s="105" t="s">
        <v>114</v>
      </c>
      <c r="E44" s="104" t="s">
        <v>115</v>
      </c>
      <c r="F44" s="105" t="s">
        <v>116</v>
      </c>
      <c r="G44" s="106" t="s">
        <v>117</v>
      </c>
      <c r="H44" s="107"/>
      <c r="I44" s="108"/>
      <c r="K44" s="91"/>
    </row>
    <row r="45" spans="2:11" hidden="1">
      <c r="B45" s="109" t="s">
        <v>79</v>
      </c>
      <c r="C45" s="110" t="s">
        <v>57</v>
      </c>
      <c r="D45" s="111">
        <f>M15</f>
        <v>0</v>
      </c>
      <c r="E45" s="113">
        <v>-74074.070000000007</v>
      </c>
      <c r="F45" s="111">
        <f>E45</f>
        <v>-74074.070000000007</v>
      </c>
      <c r="G45" s="403" t="s">
        <v>132</v>
      </c>
      <c r="H45" s="404"/>
      <c r="I45" s="405"/>
    </row>
    <row r="46" spans="2:11" hidden="1">
      <c r="B46" s="109" t="s">
        <v>128</v>
      </c>
      <c r="C46" s="110" t="s">
        <v>57</v>
      </c>
      <c r="D46" s="122">
        <v>74074.070000000007</v>
      </c>
      <c r="E46" s="123"/>
      <c r="F46" s="114">
        <f>F45+D46</f>
        <v>0</v>
      </c>
      <c r="G46" s="406" t="s">
        <v>129</v>
      </c>
      <c r="H46" s="407"/>
      <c r="I46" s="116"/>
    </row>
    <row r="47" spans="2:11" hidden="1">
      <c r="B47" s="109"/>
      <c r="C47" s="110"/>
      <c r="D47" s="122"/>
      <c r="E47" s="123"/>
      <c r="F47" s="112"/>
      <c r="G47" s="115"/>
      <c r="H47" s="112"/>
      <c r="I47" s="116"/>
    </row>
    <row r="48" spans="2:11" hidden="1">
      <c r="B48" s="109"/>
      <c r="C48" s="110"/>
      <c r="D48" s="122"/>
      <c r="E48" s="123"/>
      <c r="F48" s="112"/>
      <c r="G48" s="115"/>
      <c r="H48" s="112"/>
      <c r="I48" s="116"/>
    </row>
    <row r="49" spans="1:18" ht="15.75" hidden="1" thickBot="1">
      <c r="B49" s="117"/>
      <c r="C49" s="118"/>
      <c r="D49" s="119"/>
      <c r="E49" s="118"/>
      <c r="F49" s="119"/>
      <c r="G49" s="120"/>
      <c r="H49" s="119"/>
      <c r="I49" s="121"/>
    </row>
    <row r="50" spans="1:18" ht="15.75" hidden="1" thickTop="1">
      <c r="A50" s="77"/>
      <c r="B50" s="77"/>
      <c r="C50" s="60"/>
      <c r="D50" s="60"/>
      <c r="E50" s="60"/>
      <c r="F50" s="60"/>
      <c r="G50" s="60"/>
      <c r="H50" s="60"/>
      <c r="I50" s="20"/>
    </row>
    <row r="51" spans="1:18" ht="15.75" thickBot="1">
      <c r="A51" s="77"/>
      <c r="B51" s="26"/>
      <c r="C51" s="26"/>
      <c r="D51" s="26"/>
      <c r="E51" s="26"/>
      <c r="F51" s="26"/>
      <c r="G51" s="80"/>
      <c r="H51" s="26"/>
      <c r="I51" s="60"/>
    </row>
    <row r="52" spans="1:18" ht="20.25" thickTop="1" thickBot="1">
      <c r="A52" s="415" t="s">
        <v>146</v>
      </c>
      <c r="B52" s="416"/>
      <c r="C52" s="416"/>
      <c r="D52" s="416"/>
      <c r="E52" s="130" t="s">
        <v>143</v>
      </c>
      <c r="F52" s="131">
        <v>43237</v>
      </c>
      <c r="G52" s="63"/>
      <c r="H52" s="63" t="s">
        <v>120</v>
      </c>
      <c r="I52" s="64" t="s">
        <v>56</v>
      </c>
      <c r="K52" t="s">
        <v>196</v>
      </c>
    </row>
    <row r="53" spans="1:18" ht="15.75" thickTop="1">
      <c r="A53" s="132" t="s">
        <v>65</v>
      </c>
      <c r="B53" s="59" t="s">
        <v>118</v>
      </c>
      <c r="C53" s="70" t="s">
        <v>121</v>
      </c>
      <c r="D53" s="44" t="s">
        <v>114</v>
      </c>
      <c r="E53" s="70" t="s">
        <v>115</v>
      </c>
      <c r="F53" s="44" t="s">
        <v>116</v>
      </c>
      <c r="G53" s="369" t="s">
        <v>117</v>
      </c>
      <c r="H53" s="370"/>
      <c r="I53" s="371"/>
      <c r="K53" s="408" t="s">
        <v>192</v>
      </c>
      <c r="L53" s="408"/>
      <c r="M53" s="408"/>
    </row>
    <row r="54" spans="1:18">
      <c r="A54" s="182">
        <v>43237</v>
      </c>
      <c r="B54" s="165" t="s">
        <v>79</v>
      </c>
      <c r="C54" s="163" t="s">
        <v>56</v>
      </c>
      <c r="D54" s="164">
        <v>100000</v>
      </c>
      <c r="E54" s="180"/>
      <c r="F54" s="164">
        <f>D54</f>
        <v>100000</v>
      </c>
      <c r="G54" s="399" t="s">
        <v>131</v>
      </c>
      <c r="H54" s="400"/>
      <c r="I54" s="401"/>
      <c r="J54" t="s">
        <v>177</v>
      </c>
      <c r="K54" s="409" t="s">
        <v>197</v>
      </c>
      <c r="L54" s="409"/>
      <c r="M54" s="409"/>
      <c r="N54" s="409"/>
      <c r="O54" s="409"/>
      <c r="P54" s="409"/>
      <c r="Q54" s="409"/>
      <c r="R54" s="409"/>
    </row>
    <row r="55" spans="1:18">
      <c r="A55" s="182">
        <v>43237</v>
      </c>
      <c r="B55" s="165" t="s">
        <v>79</v>
      </c>
      <c r="C55" s="163" t="s">
        <v>56</v>
      </c>
      <c r="D55" s="165"/>
      <c r="E55" s="166">
        <v>-100000</v>
      </c>
      <c r="F55" s="167">
        <f>F54+E55</f>
        <v>0</v>
      </c>
      <c r="G55" s="399" t="s">
        <v>141</v>
      </c>
      <c r="H55" s="400"/>
      <c r="I55" s="401"/>
      <c r="J55" t="s">
        <v>178</v>
      </c>
    </row>
    <row r="56" spans="1:18">
      <c r="A56" s="127">
        <v>43237</v>
      </c>
      <c r="B56" s="77" t="s">
        <v>79</v>
      </c>
      <c r="C56" s="65" t="s">
        <v>56</v>
      </c>
      <c r="D56" s="81">
        <v>100000</v>
      </c>
      <c r="E56" s="74"/>
      <c r="F56" s="71">
        <f>F55+D56</f>
        <v>100000</v>
      </c>
      <c r="G56" s="372" t="s">
        <v>131</v>
      </c>
      <c r="H56" s="373"/>
      <c r="I56" s="374"/>
      <c r="J56" t="s">
        <v>180</v>
      </c>
    </row>
    <row r="57" spans="1:18">
      <c r="A57" s="127"/>
      <c r="B57" s="77"/>
      <c r="C57" s="65"/>
      <c r="D57" s="81"/>
      <c r="E57" s="72"/>
      <c r="F57" s="60"/>
      <c r="G57" s="68"/>
      <c r="H57" s="60"/>
      <c r="I57" s="61"/>
    </row>
    <row r="58" spans="1:18" ht="15.75" thickBot="1">
      <c r="A58" s="133"/>
      <c r="B58" s="26"/>
      <c r="C58" s="66"/>
      <c r="D58" s="80"/>
      <c r="E58" s="66"/>
      <c r="F58" s="26"/>
      <c r="G58" s="69"/>
      <c r="H58" s="26"/>
      <c r="I58" s="27"/>
    </row>
    <row r="59" spans="1:18" ht="16.5" thickTop="1" thickBot="1"/>
    <row r="60" spans="1:18" ht="20.25" thickTop="1" thickBot="1">
      <c r="A60" s="375" t="s">
        <v>146</v>
      </c>
      <c r="B60" s="376"/>
      <c r="C60" s="376"/>
      <c r="D60" s="376"/>
      <c r="E60" s="130" t="s">
        <v>143</v>
      </c>
      <c r="F60" s="131">
        <v>43237</v>
      </c>
      <c r="G60" s="63"/>
      <c r="H60" s="63" t="s">
        <v>120</v>
      </c>
      <c r="I60" s="64" t="s">
        <v>57</v>
      </c>
    </row>
    <row r="61" spans="1:18" ht="15.75" thickTop="1">
      <c r="A61" s="132" t="s">
        <v>65</v>
      </c>
      <c r="B61" s="59" t="s">
        <v>118</v>
      </c>
      <c r="C61" s="70" t="s">
        <v>121</v>
      </c>
      <c r="D61" s="44" t="s">
        <v>114</v>
      </c>
      <c r="E61" s="70" t="s">
        <v>115</v>
      </c>
      <c r="F61" s="44" t="s">
        <v>116</v>
      </c>
      <c r="G61" s="369" t="s">
        <v>117</v>
      </c>
      <c r="H61" s="370"/>
      <c r="I61" s="371"/>
    </row>
    <row r="62" spans="1:18">
      <c r="A62" s="182">
        <v>43237</v>
      </c>
      <c r="B62" s="165" t="s">
        <v>79</v>
      </c>
      <c r="C62" s="163" t="s">
        <v>57</v>
      </c>
      <c r="D62" s="183"/>
      <c r="E62" s="166">
        <v>-74074.070000000007</v>
      </c>
      <c r="F62" s="164">
        <f>E62</f>
        <v>-74074.070000000007</v>
      </c>
      <c r="G62" s="399" t="s">
        <v>132</v>
      </c>
      <c r="H62" s="400"/>
      <c r="I62" s="401"/>
      <c r="J62" t="s">
        <v>179</v>
      </c>
    </row>
    <row r="63" spans="1:18">
      <c r="A63" s="182">
        <v>43237</v>
      </c>
      <c r="B63" s="165" t="s">
        <v>79</v>
      </c>
      <c r="C63" s="163" t="s">
        <v>57</v>
      </c>
      <c r="D63" s="183">
        <v>74074.070000000007</v>
      </c>
      <c r="E63" s="166"/>
      <c r="F63" s="183">
        <f>F62+D63</f>
        <v>0</v>
      </c>
      <c r="G63" s="399" t="s">
        <v>139</v>
      </c>
      <c r="H63" s="400"/>
      <c r="I63" s="401"/>
      <c r="J63" t="s">
        <v>176</v>
      </c>
    </row>
    <row r="64" spans="1:18">
      <c r="A64" s="127">
        <v>43237</v>
      </c>
      <c r="B64" s="77" t="s">
        <v>79</v>
      </c>
      <c r="C64" s="65" t="s">
        <v>57</v>
      </c>
      <c r="D64" s="81"/>
      <c r="E64" s="73">
        <v>-74074.070000000007</v>
      </c>
      <c r="F64" s="124">
        <f>F63+E64</f>
        <v>-74074.070000000007</v>
      </c>
      <c r="G64" s="372" t="s">
        <v>132</v>
      </c>
      <c r="H64" s="373"/>
      <c r="I64" s="374"/>
      <c r="J64" t="s">
        <v>181</v>
      </c>
    </row>
    <row r="65" spans="1:10">
      <c r="A65" s="22"/>
      <c r="B65" s="77"/>
      <c r="C65" s="65"/>
      <c r="D65" s="60"/>
      <c r="E65" s="72"/>
      <c r="F65" s="60"/>
      <c r="G65" s="68"/>
      <c r="H65" s="60"/>
      <c r="I65" s="61"/>
    </row>
    <row r="66" spans="1:10" ht="15.75" thickBot="1">
      <c r="A66" s="25"/>
      <c r="B66" s="26"/>
      <c r="C66" s="66"/>
      <c r="D66" s="26"/>
      <c r="E66" s="66"/>
      <c r="F66" s="26"/>
      <c r="G66" s="69"/>
      <c r="H66" s="26"/>
      <c r="I66" s="27"/>
    </row>
    <row r="67" spans="1:10" ht="15.75" thickTop="1"/>
    <row r="68" spans="1:10" ht="15.75" thickBot="1"/>
    <row r="69" spans="1:10" ht="20.25" thickTop="1" thickBot="1">
      <c r="A69" s="413" t="s">
        <v>147</v>
      </c>
      <c r="B69" s="414"/>
      <c r="C69" s="414"/>
      <c r="D69" s="414"/>
      <c r="E69" s="130" t="s">
        <v>143</v>
      </c>
      <c r="F69" s="131">
        <v>43237</v>
      </c>
      <c r="G69" s="63"/>
      <c r="H69" s="63" t="s">
        <v>120</v>
      </c>
      <c r="I69" s="64" t="s">
        <v>56</v>
      </c>
    </row>
    <row r="70" spans="1:10" ht="15.75" thickTop="1">
      <c r="A70" s="132" t="s">
        <v>65</v>
      </c>
      <c r="B70" s="59" t="s">
        <v>118</v>
      </c>
      <c r="C70" s="70" t="s">
        <v>121</v>
      </c>
      <c r="D70" s="44" t="s">
        <v>114</v>
      </c>
      <c r="E70" s="70" t="s">
        <v>115</v>
      </c>
      <c r="F70" s="44" t="s">
        <v>116</v>
      </c>
      <c r="G70" s="369" t="s">
        <v>117</v>
      </c>
      <c r="H70" s="370"/>
      <c r="I70" s="371"/>
    </row>
    <row r="71" spans="1:10">
      <c r="A71" s="127">
        <v>43237</v>
      </c>
      <c r="B71" s="77" t="s">
        <v>79</v>
      </c>
      <c r="C71" s="65" t="s">
        <v>56</v>
      </c>
      <c r="D71" s="81">
        <v>100000</v>
      </c>
      <c r="E71" s="73"/>
      <c r="F71" s="42">
        <f>D71</f>
        <v>100000</v>
      </c>
      <c r="G71" s="372" t="s">
        <v>131</v>
      </c>
      <c r="H71" s="373"/>
      <c r="I71" s="374"/>
      <c r="J71" t="s">
        <v>182</v>
      </c>
    </row>
    <row r="72" spans="1:10">
      <c r="A72" s="22"/>
      <c r="B72" s="77"/>
      <c r="C72" s="65"/>
      <c r="D72" s="81"/>
      <c r="E72" s="73"/>
      <c r="F72" s="81"/>
      <c r="G72" s="372"/>
      <c r="H72" s="373"/>
      <c r="I72" s="374"/>
    </row>
    <row r="73" spans="1:10">
      <c r="A73" s="22"/>
      <c r="B73" s="77"/>
      <c r="C73" s="65"/>
      <c r="D73" s="81"/>
      <c r="E73" s="73"/>
      <c r="F73" s="60"/>
      <c r="G73" s="68"/>
      <c r="H73" s="60"/>
      <c r="I73" s="61"/>
    </row>
    <row r="74" spans="1:10">
      <c r="A74" s="22"/>
      <c r="B74" s="77"/>
      <c r="C74" s="65"/>
      <c r="D74" s="60"/>
      <c r="E74" s="72"/>
      <c r="F74" s="60"/>
      <c r="G74" s="68"/>
      <c r="H74" s="60"/>
      <c r="I74" s="61"/>
    </row>
    <row r="75" spans="1:10" ht="15.75" thickBot="1">
      <c r="A75" s="25"/>
      <c r="B75" s="26"/>
      <c r="C75" s="66"/>
      <c r="D75" s="26"/>
      <c r="E75" s="66"/>
      <c r="F75" s="26"/>
      <c r="G75" s="69"/>
      <c r="H75" s="26"/>
      <c r="I75" s="27"/>
    </row>
    <row r="76" spans="1:10" ht="15.75" thickTop="1">
      <c r="B76" s="60"/>
      <c r="C76" s="60"/>
      <c r="D76" s="60"/>
      <c r="E76" s="60"/>
      <c r="F76" s="60"/>
      <c r="G76" s="60"/>
      <c r="H76" s="60"/>
      <c r="I76" s="60"/>
    </row>
    <row r="77" spans="1:10" ht="15.75" thickBot="1"/>
    <row r="78" spans="1:10" ht="20.25" thickTop="1" thickBot="1">
      <c r="A78" s="375" t="s">
        <v>148</v>
      </c>
      <c r="B78" s="376"/>
      <c r="C78" s="376"/>
      <c r="D78" s="376"/>
      <c r="E78" s="130" t="s">
        <v>143</v>
      </c>
      <c r="F78" s="131">
        <v>43237</v>
      </c>
      <c r="G78" s="63"/>
      <c r="H78" s="63" t="s">
        <v>120</v>
      </c>
      <c r="I78" s="64" t="s">
        <v>57</v>
      </c>
    </row>
    <row r="79" spans="1:10" ht="15.75" thickTop="1">
      <c r="A79" s="132" t="s">
        <v>65</v>
      </c>
      <c r="B79" s="136" t="s">
        <v>118</v>
      </c>
      <c r="C79" s="70" t="s">
        <v>121</v>
      </c>
      <c r="D79" s="44" t="s">
        <v>114</v>
      </c>
      <c r="E79" s="70" t="s">
        <v>115</v>
      </c>
      <c r="F79" s="44" t="s">
        <v>116</v>
      </c>
      <c r="G79" s="369" t="s">
        <v>117</v>
      </c>
      <c r="H79" s="370"/>
      <c r="I79" s="371"/>
    </row>
    <row r="80" spans="1:10">
      <c r="A80" s="127">
        <v>43237</v>
      </c>
      <c r="B80" s="46" t="s">
        <v>79</v>
      </c>
      <c r="C80" s="65" t="s">
        <v>57</v>
      </c>
      <c r="D80" s="81"/>
      <c r="E80" s="73">
        <v>-74074.070000000007</v>
      </c>
      <c r="F80" s="42">
        <f>E80</f>
        <v>-74074.070000000007</v>
      </c>
      <c r="G80" s="372" t="s">
        <v>132</v>
      </c>
      <c r="H80" s="373"/>
      <c r="I80" s="374"/>
      <c r="J80" t="s">
        <v>183</v>
      </c>
    </row>
    <row r="81" spans="1:9">
      <c r="A81" s="22"/>
      <c r="B81" s="46"/>
      <c r="C81" s="65"/>
      <c r="D81" s="81"/>
      <c r="E81" s="73"/>
      <c r="F81" s="81"/>
      <c r="G81" s="372"/>
      <c r="H81" s="373"/>
      <c r="I81" s="374"/>
    </row>
    <row r="82" spans="1:9">
      <c r="A82" s="22"/>
      <c r="B82" s="46"/>
      <c r="C82" s="65"/>
      <c r="D82" s="81"/>
      <c r="E82" s="73"/>
      <c r="F82" s="60"/>
      <c r="G82" s="68"/>
      <c r="H82" s="60"/>
      <c r="I82" s="61"/>
    </row>
    <row r="83" spans="1:9">
      <c r="A83" s="22"/>
      <c r="B83" s="46"/>
      <c r="C83" s="65"/>
      <c r="D83" s="60"/>
      <c r="E83" s="72"/>
      <c r="F83" s="60"/>
      <c r="G83" s="68"/>
      <c r="H83" s="60"/>
      <c r="I83" s="61"/>
    </row>
    <row r="84" spans="1:9" ht="15.75" thickBot="1">
      <c r="A84" s="25"/>
      <c r="B84" s="137"/>
      <c r="C84" s="66"/>
      <c r="D84" s="26"/>
      <c r="E84" s="66"/>
      <c r="F84" s="26"/>
      <c r="G84" s="69"/>
      <c r="H84" s="26"/>
      <c r="I84" s="27"/>
    </row>
    <row r="85" spans="1:9" ht="15.75" thickTop="1">
      <c r="B85" s="60"/>
      <c r="C85" s="60"/>
      <c r="D85" s="60"/>
      <c r="E85" s="60"/>
      <c r="F85" s="60"/>
      <c r="G85" s="60"/>
      <c r="H85" s="60"/>
      <c r="I85" s="60"/>
    </row>
  </sheetData>
  <mergeCells count="42">
    <mergeCell ref="A69:D69"/>
    <mergeCell ref="A78:D78"/>
    <mergeCell ref="A52:D52"/>
    <mergeCell ref="A60:D60"/>
    <mergeCell ref="L31:O31"/>
    <mergeCell ref="L26:O26"/>
    <mergeCell ref="L27:O27"/>
    <mergeCell ref="L28:O28"/>
    <mergeCell ref="L29:O29"/>
    <mergeCell ref="F7:G7"/>
    <mergeCell ref="L30:O30"/>
    <mergeCell ref="G61:I61"/>
    <mergeCell ref="L32:O32"/>
    <mergeCell ref="C35:E35"/>
    <mergeCell ref="G37:I37"/>
    <mergeCell ref="C43:E43"/>
    <mergeCell ref="G45:I45"/>
    <mergeCell ref="G46:H46"/>
    <mergeCell ref="G56:I56"/>
    <mergeCell ref="G53:I53"/>
    <mergeCell ref="G54:I54"/>
    <mergeCell ref="G55:I55"/>
    <mergeCell ref="K53:M53"/>
    <mergeCell ref="K54:R54"/>
    <mergeCell ref="G79:I79"/>
    <mergeCell ref="G80:I80"/>
    <mergeCell ref="G81:I81"/>
    <mergeCell ref="G62:I62"/>
    <mergeCell ref="G63:I63"/>
    <mergeCell ref="G70:I70"/>
    <mergeCell ref="G71:I71"/>
    <mergeCell ref="G72:I72"/>
    <mergeCell ref="G64:I64"/>
    <mergeCell ref="A2:B25"/>
    <mergeCell ref="J12:K12"/>
    <mergeCell ref="J13:K13"/>
    <mergeCell ref="J20:R20"/>
    <mergeCell ref="J21:K21"/>
    <mergeCell ref="N21:O21"/>
    <mergeCell ref="F22:G22"/>
    <mergeCell ref="R2:T2"/>
    <mergeCell ref="L25:O25"/>
  </mergeCells>
  <pageMargins left="0.70866141732283472" right="0.70866141732283472" top="0.74803149606299213" bottom="0.74803149606299213" header="0.31496062992125984" footer="0.31496062992125984"/>
  <pageSetup paperSize="8" scale="74" orientation="landscape"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T93"/>
  <sheetViews>
    <sheetView workbookViewId="0">
      <selection activeCell="E2" sqref="E2:T23"/>
    </sheetView>
  </sheetViews>
  <sheetFormatPr defaultColWidth="8.85546875" defaultRowHeight="15"/>
  <cols>
    <col min="1" max="1" width="10.140625" bestFit="1" customWidth="1"/>
    <col min="2" max="2" width="18.140625" bestFit="1" customWidth="1"/>
    <col min="3" max="3" width="4.28515625" bestFit="1" customWidth="1"/>
    <col min="4" max="4" width="12.28515625" customWidth="1"/>
    <col min="5" max="5" width="16" customWidth="1"/>
    <col min="6" max="6" width="14.42578125" customWidth="1"/>
    <col min="7" max="7" width="9.85546875" bestFit="1" customWidth="1"/>
    <col min="8" max="8" width="12.42578125" bestFit="1" customWidth="1"/>
    <col min="9" max="9" width="10.7109375" customWidth="1"/>
    <col min="10" max="10" width="10.7109375" bestFit="1" customWidth="1"/>
    <col min="11" max="11" width="17.42578125" customWidth="1"/>
    <col min="13" max="13" width="10.42578125" bestFit="1" customWidth="1"/>
    <col min="14" max="14" width="1.42578125" customWidth="1"/>
    <col min="16" max="16" width="2.85546875" bestFit="1" customWidth="1"/>
    <col min="18" max="18" width="14.7109375" bestFit="1" customWidth="1"/>
    <col min="19" max="19" width="1.28515625" customWidth="1"/>
    <col min="20" max="20" width="1.85546875" customWidth="1"/>
  </cols>
  <sheetData>
    <row r="1" spans="5:20" ht="15.75" thickBot="1"/>
    <row r="2" spans="5:20" ht="16.5" thickTop="1" thickBot="1">
      <c r="E2" s="523" t="s">
        <v>67</v>
      </c>
      <c r="F2" s="524"/>
      <c r="G2" s="524"/>
      <c r="H2" s="524"/>
      <c r="I2" s="524"/>
      <c r="J2" s="524"/>
      <c r="K2" s="524"/>
      <c r="L2" s="524"/>
      <c r="M2" s="524"/>
      <c r="N2" s="524"/>
      <c r="O2" s="524"/>
      <c r="P2" s="524"/>
      <c r="Q2" s="524"/>
      <c r="R2" s="529" t="s">
        <v>323</v>
      </c>
      <c r="S2" s="529"/>
      <c r="T2" s="530"/>
    </row>
    <row r="3" spans="5:20" ht="16.5" thickTop="1" thickBot="1">
      <c r="E3" s="534" t="s">
        <v>78</v>
      </c>
      <c r="F3" s="532"/>
      <c r="G3" s="532"/>
      <c r="H3" s="532"/>
      <c r="I3" s="532"/>
      <c r="J3" s="532"/>
      <c r="K3" s="532"/>
      <c r="L3" s="532"/>
      <c r="M3" s="532"/>
      <c r="N3" s="532"/>
      <c r="O3" s="532"/>
      <c r="P3" s="532"/>
      <c r="Q3" s="532"/>
      <c r="R3" s="535" t="s">
        <v>71</v>
      </c>
      <c r="S3" s="535"/>
      <c r="T3" s="533"/>
    </row>
    <row r="4" spans="5:20" ht="18.75" customHeight="1" thickBot="1">
      <c r="E4" s="531" t="s">
        <v>137</v>
      </c>
      <c r="F4" s="532"/>
      <c r="G4" s="532"/>
      <c r="H4" s="532"/>
      <c r="I4" s="532"/>
      <c r="J4" s="532"/>
      <c r="K4" s="532"/>
      <c r="L4" s="532"/>
      <c r="M4" s="532"/>
      <c r="N4" s="532"/>
      <c r="O4" s="532"/>
      <c r="P4" s="532"/>
      <c r="Q4" s="532"/>
      <c r="R4" s="537">
        <v>43244</v>
      </c>
      <c r="S4" s="538"/>
      <c r="T4" s="533"/>
    </row>
    <row r="5" spans="5:20" ht="3.95" customHeight="1">
      <c r="E5" s="531"/>
      <c r="F5" s="532"/>
      <c r="G5" s="532"/>
      <c r="H5" s="532"/>
      <c r="I5" s="532"/>
      <c r="J5" s="532"/>
      <c r="K5" s="532"/>
      <c r="L5" s="532"/>
      <c r="M5" s="532"/>
      <c r="N5" s="532"/>
      <c r="O5" s="532"/>
      <c r="P5" s="532"/>
      <c r="Q5" s="532"/>
      <c r="R5" s="538"/>
      <c r="S5" s="538"/>
      <c r="T5" s="533"/>
    </row>
    <row r="6" spans="5:20" ht="15.75" thickBot="1">
      <c r="E6" s="531"/>
      <c r="F6" s="532"/>
      <c r="G6" s="532"/>
      <c r="H6" s="532"/>
      <c r="I6" s="532"/>
      <c r="J6" s="539"/>
      <c r="K6" s="540"/>
      <c r="L6" s="541" t="s">
        <v>45</v>
      </c>
      <c r="M6" s="540"/>
      <c r="N6" s="540"/>
      <c r="O6" s="541" t="s">
        <v>347</v>
      </c>
      <c r="P6" s="540"/>
      <c r="Q6" s="541" t="s">
        <v>58</v>
      </c>
      <c r="R6" s="540"/>
      <c r="S6" s="542"/>
      <c r="T6" s="533"/>
    </row>
    <row r="7" spans="5:20" ht="15.75" thickBot="1">
      <c r="E7" s="536" t="s">
        <v>44</v>
      </c>
      <c r="F7" s="543" t="s">
        <v>122</v>
      </c>
      <c r="G7" s="543"/>
      <c r="H7" s="532"/>
      <c r="I7" s="532"/>
      <c r="J7" s="544" t="s">
        <v>44</v>
      </c>
      <c r="K7" s="532" t="s">
        <v>338</v>
      </c>
      <c r="L7" s="545" t="s">
        <v>57</v>
      </c>
      <c r="M7" s="551">
        <f>-(R7/O7)</f>
        <v>74074.074074074073</v>
      </c>
      <c r="N7" s="532"/>
      <c r="O7" s="547">
        <v>1.35</v>
      </c>
      <c r="P7" s="532"/>
      <c r="Q7" s="545" t="s">
        <v>56</v>
      </c>
      <c r="R7" s="546">
        <v>-100000</v>
      </c>
      <c r="S7" s="553"/>
      <c r="T7" s="533"/>
    </row>
    <row r="8" spans="5:20" ht="5.25" customHeight="1" thickBot="1">
      <c r="E8" s="536"/>
      <c r="F8" s="532"/>
      <c r="G8" s="532"/>
      <c r="H8" s="532"/>
      <c r="I8" s="532"/>
      <c r="J8" s="550"/>
      <c r="K8" s="532"/>
      <c r="L8" s="545"/>
      <c r="M8" s="551"/>
      <c r="N8" s="532"/>
      <c r="O8" s="547"/>
      <c r="P8" s="532"/>
      <c r="Q8" s="545"/>
      <c r="R8" s="551"/>
      <c r="S8" s="553"/>
      <c r="T8" s="533"/>
    </row>
    <row r="9" spans="5:20" ht="15.75" thickBot="1">
      <c r="E9" s="536" t="s">
        <v>62</v>
      </c>
      <c r="F9" s="532" t="s">
        <v>60</v>
      </c>
      <c r="G9" s="532"/>
      <c r="H9" s="532"/>
      <c r="I9" s="532"/>
      <c r="J9" s="544" t="s">
        <v>83</v>
      </c>
      <c r="K9" s="532" t="s">
        <v>338</v>
      </c>
      <c r="L9" s="545" t="s">
        <v>57</v>
      </c>
      <c r="M9" s="551">
        <f>-(R9/O9)</f>
        <v>74626.86567164179</v>
      </c>
      <c r="N9" s="532"/>
      <c r="O9" s="547">
        <v>1.34</v>
      </c>
      <c r="P9" s="532"/>
      <c r="Q9" s="545" t="s">
        <v>56</v>
      </c>
      <c r="R9" s="546">
        <v>-100000</v>
      </c>
      <c r="S9" s="553"/>
      <c r="T9" s="533"/>
    </row>
    <row r="10" spans="5:20">
      <c r="E10" s="536" t="s">
        <v>306</v>
      </c>
      <c r="F10" s="532" t="s">
        <v>61</v>
      </c>
      <c r="G10" s="532"/>
      <c r="H10" s="532"/>
      <c r="I10" s="532"/>
      <c r="J10" s="554"/>
      <c r="K10" s="555"/>
      <c r="L10" s="555"/>
      <c r="M10" s="555"/>
      <c r="N10" s="555"/>
      <c r="O10" s="555"/>
      <c r="P10" s="555"/>
      <c r="Q10" s="556"/>
      <c r="R10" s="555"/>
      <c r="S10" s="557"/>
      <c r="T10" s="533"/>
    </row>
    <row r="11" spans="5:20" ht="3.75" customHeight="1" thickBot="1">
      <c r="E11" s="536"/>
      <c r="F11" s="532"/>
      <c r="G11" s="532"/>
      <c r="H11" s="532"/>
      <c r="I11" s="532"/>
      <c r="J11" s="532"/>
      <c r="K11" s="532"/>
      <c r="L11" s="532"/>
      <c r="M11" s="532"/>
      <c r="N11" s="532"/>
      <c r="O11" s="532"/>
      <c r="P11" s="532"/>
      <c r="Q11" s="545"/>
      <c r="R11" s="532"/>
      <c r="S11" s="532"/>
      <c r="T11" s="533"/>
    </row>
    <row r="12" spans="5:20" ht="15.75" thickBot="1">
      <c r="E12" s="536" t="s">
        <v>63</v>
      </c>
      <c r="F12" s="532" t="s">
        <v>344</v>
      </c>
      <c r="G12" s="532"/>
      <c r="H12" s="532"/>
      <c r="I12" s="532"/>
      <c r="J12" s="558" t="s">
        <v>90</v>
      </c>
      <c r="K12" s="559"/>
      <c r="L12" s="560"/>
      <c r="M12" s="532"/>
      <c r="N12" s="532"/>
      <c r="O12" s="547"/>
      <c r="P12" s="532"/>
      <c r="Q12" s="545" t="s">
        <v>57</v>
      </c>
      <c r="R12" s="561">
        <f>M9-M7</f>
        <v>552.79159756771696</v>
      </c>
      <c r="S12" s="551"/>
      <c r="T12" s="533"/>
    </row>
    <row r="13" spans="5:20">
      <c r="E13" s="536" t="s">
        <v>65</v>
      </c>
      <c r="F13" s="612">
        <v>43244</v>
      </c>
      <c r="G13" s="532"/>
      <c r="H13" s="532"/>
      <c r="I13" s="532"/>
      <c r="J13" s="558" t="s">
        <v>89</v>
      </c>
      <c r="K13" s="559"/>
      <c r="L13" s="560"/>
      <c r="M13" s="532"/>
      <c r="N13" s="532"/>
      <c r="O13" s="532"/>
      <c r="P13" s="532"/>
      <c r="Q13" s="532"/>
      <c r="R13" s="532"/>
      <c r="S13" s="532"/>
      <c r="T13" s="533"/>
    </row>
    <row r="14" spans="5:20">
      <c r="E14" s="536" t="s">
        <v>83</v>
      </c>
      <c r="F14" s="565" t="s">
        <v>84</v>
      </c>
      <c r="G14" s="532"/>
      <c r="H14" s="532"/>
      <c r="I14" s="532"/>
      <c r="J14" s="532"/>
      <c r="K14" s="532"/>
      <c r="L14" s="532"/>
      <c r="M14" s="532"/>
      <c r="N14" s="532"/>
      <c r="O14" s="532"/>
      <c r="P14" s="532"/>
      <c r="Q14" s="532"/>
      <c r="R14" s="532"/>
      <c r="S14" s="532"/>
      <c r="T14" s="533"/>
    </row>
    <row r="15" spans="5:20">
      <c r="E15" s="536"/>
      <c r="F15" s="612"/>
      <c r="G15" s="532"/>
      <c r="H15" s="532"/>
      <c r="I15" s="532"/>
      <c r="J15" s="532"/>
      <c r="K15" s="532"/>
      <c r="L15" s="532"/>
      <c r="M15" s="532"/>
      <c r="N15" s="532"/>
      <c r="O15" s="532"/>
      <c r="P15" s="532"/>
      <c r="Q15" s="532"/>
      <c r="R15" s="532"/>
      <c r="S15" s="532"/>
      <c r="T15" s="533"/>
    </row>
    <row r="16" spans="5:20">
      <c r="E16" s="536" t="s">
        <v>307</v>
      </c>
      <c r="F16" s="614">
        <v>43235</v>
      </c>
      <c r="G16" s="567">
        <v>0.50555555555555554</v>
      </c>
      <c r="H16" s="532"/>
      <c r="I16" s="532"/>
      <c r="J16" s="532"/>
      <c r="K16" s="532"/>
      <c r="L16" s="532"/>
      <c r="M16" s="532"/>
      <c r="N16" s="532"/>
      <c r="O16" s="532"/>
      <c r="P16" s="532"/>
      <c r="Q16" s="532"/>
      <c r="R16" s="532"/>
      <c r="S16" s="532"/>
      <c r="T16" s="533"/>
    </row>
    <row r="17" spans="5:20">
      <c r="E17" s="536" t="s">
        <v>308</v>
      </c>
      <c r="F17" s="532" t="s">
        <v>157</v>
      </c>
      <c r="G17" s="532"/>
      <c r="H17" s="532"/>
      <c r="I17" s="532"/>
      <c r="J17" s="555"/>
      <c r="K17" s="555"/>
      <c r="L17" s="555"/>
      <c r="M17" s="555"/>
      <c r="N17" s="555"/>
      <c r="O17" s="555"/>
      <c r="P17" s="555"/>
      <c r="Q17" s="555"/>
      <c r="R17" s="555"/>
      <c r="S17" s="555"/>
      <c r="T17" s="533"/>
    </row>
    <row r="18" spans="5:20" s="275" customFormat="1">
      <c r="E18" s="536"/>
      <c r="F18" s="532"/>
      <c r="G18" s="532"/>
      <c r="H18" s="532"/>
      <c r="I18" s="532"/>
      <c r="J18" s="550" t="s">
        <v>72</v>
      </c>
      <c r="K18" s="532"/>
      <c r="L18" s="532"/>
      <c r="M18" s="532"/>
      <c r="N18" s="532"/>
      <c r="O18" s="532"/>
      <c r="P18" s="532"/>
      <c r="Q18" s="532"/>
      <c r="R18" s="532"/>
      <c r="S18" s="569"/>
      <c r="T18" s="533"/>
    </row>
    <row r="19" spans="5:20">
      <c r="E19" s="615" t="s">
        <v>309</v>
      </c>
      <c r="F19" s="616" t="s">
        <v>70</v>
      </c>
      <c r="G19" s="532"/>
      <c r="H19" s="532"/>
      <c r="I19" s="532"/>
      <c r="J19" s="550"/>
      <c r="K19" s="628"/>
      <c r="L19" s="628"/>
      <c r="M19" s="628"/>
      <c r="N19" s="628"/>
      <c r="O19" s="628"/>
      <c r="P19" s="628"/>
      <c r="Q19" s="628"/>
      <c r="R19" s="628"/>
      <c r="S19" s="569"/>
      <c r="T19" s="533"/>
    </row>
    <row r="20" spans="5:20" s="275" customFormat="1">
      <c r="E20" s="617" t="s">
        <v>326</v>
      </c>
      <c r="F20" s="616" t="s">
        <v>70</v>
      </c>
      <c r="G20" s="532"/>
      <c r="H20" s="532"/>
      <c r="I20" s="532"/>
      <c r="J20" s="577" t="s">
        <v>324</v>
      </c>
      <c r="K20" s="578"/>
      <c r="L20" s="578"/>
      <c r="M20" s="578"/>
      <c r="N20" s="578"/>
      <c r="O20" s="578"/>
      <c r="P20" s="578"/>
      <c r="Q20" s="578"/>
      <c r="R20" s="578"/>
      <c r="S20" s="569"/>
      <c r="T20" s="533"/>
    </row>
    <row r="21" spans="5:20">
      <c r="E21" s="617" t="s">
        <v>69</v>
      </c>
      <c r="F21" s="616" t="s">
        <v>70</v>
      </c>
      <c r="G21" s="532"/>
      <c r="H21" s="532"/>
      <c r="I21" s="532"/>
      <c r="J21" s="625"/>
      <c r="K21" s="626"/>
      <c r="L21" s="555"/>
      <c r="M21" s="555"/>
      <c r="N21" s="626"/>
      <c r="O21" s="626"/>
      <c r="P21" s="555"/>
      <c r="Q21" s="555"/>
      <c r="R21" s="555"/>
      <c r="S21" s="557"/>
      <c r="T21" s="533"/>
    </row>
    <row r="22" spans="5:20">
      <c r="E22" s="531" t="s">
        <v>75</v>
      </c>
      <c r="F22" s="627" t="s">
        <v>76</v>
      </c>
      <c r="G22" s="627"/>
      <c r="H22" s="532"/>
      <c r="I22" s="532"/>
      <c r="J22" s="532"/>
      <c r="K22" s="532"/>
      <c r="L22" s="532"/>
      <c r="M22" s="532"/>
      <c r="N22" s="532"/>
      <c r="O22" s="532"/>
      <c r="P22" s="532"/>
      <c r="Q22" s="532"/>
      <c r="R22" s="532"/>
      <c r="S22" s="532"/>
      <c r="T22" s="533"/>
    </row>
    <row r="23" spans="5:20" ht="17.25" customHeight="1" thickBot="1">
      <c r="E23" s="583"/>
      <c r="F23" s="584"/>
      <c r="G23" s="584"/>
      <c r="H23" s="584"/>
      <c r="I23" s="584"/>
      <c r="J23" s="584"/>
      <c r="K23" s="584"/>
      <c r="L23" s="584"/>
      <c r="M23" s="584"/>
      <c r="N23" s="584"/>
      <c r="O23" s="584"/>
      <c r="P23" s="584"/>
      <c r="Q23" s="584"/>
      <c r="R23" s="584"/>
      <c r="S23" s="584"/>
      <c r="T23" s="585"/>
    </row>
    <row r="24" spans="5:20" ht="11.1" customHeight="1" thickTop="1" thickBot="1"/>
    <row r="25" spans="5:20" ht="15.75" thickTop="1">
      <c r="E25" s="146" t="s">
        <v>137</v>
      </c>
      <c r="F25" s="147">
        <v>43244</v>
      </c>
      <c r="G25" s="107" t="s">
        <v>111</v>
      </c>
      <c r="H25" s="148" t="s">
        <v>57</v>
      </c>
      <c r="I25" s="148">
        <f>M7</f>
        <v>74074.074074074073</v>
      </c>
      <c r="J25" s="148"/>
      <c r="K25" s="148" t="s">
        <v>113</v>
      </c>
      <c r="L25" s="417" t="s">
        <v>135</v>
      </c>
      <c r="M25" s="418"/>
      <c r="N25" s="418"/>
      <c r="O25" s="419"/>
      <c r="P25" s="1" t="s">
        <v>184</v>
      </c>
      <c r="R25" s="82"/>
    </row>
    <row r="26" spans="5:20">
      <c r="E26" s="109" t="s">
        <v>137</v>
      </c>
      <c r="F26" s="149">
        <v>43244</v>
      </c>
      <c r="G26" s="112" t="s">
        <v>112</v>
      </c>
      <c r="H26" s="111" t="s">
        <v>57</v>
      </c>
      <c r="I26" s="111"/>
      <c r="J26" s="152">
        <v>-74074.070000000007</v>
      </c>
      <c r="K26" s="111" t="s">
        <v>113</v>
      </c>
      <c r="L26" s="420" t="s">
        <v>136</v>
      </c>
      <c r="M26" s="421"/>
      <c r="N26" s="421"/>
      <c r="O26" s="422"/>
      <c r="P26" s="1" t="s">
        <v>185</v>
      </c>
    </row>
    <row r="27" spans="5:20">
      <c r="E27" s="109" t="s">
        <v>137</v>
      </c>
      <c r="F27" s="149">
        <v>43244</v>
      </c>
      <c r="G27" s="112" t="s">
        <v>112</v>
      </c>
      <c r="H27" s="111" t="s">
        <v>110</v>
      </c>
      <c r="I27" s="111"/>
      <c r="J27" s="111">
        <v>-100000</v>
      </c>
      <c r="K27" s="111" t="s">
        <v>113</v>
      </c>
      <c r="L27" s="420" t="s">
        <v>135</v>
      </c>
      <c r="M27" s="421"/>
      <c r="N27" s="421"/>
      <c r="O27" s="422"/>
      <c r="P27" s="1" t="s">
        <v>186</v>
      </c>
    </row>
    <row r="28" spans="5:20" ht="15.75" thickBot="1">
      <c r="E28" s="150" t="s">
        <v>137</v>
      </c>
      <c r="F28" s="149">
        <v>43244</v>
      </c>
      <c r="G28" s="112" t="s">
        <v>111</v>
      </c>
      <c r="H28" s="111" t="s">
        <v>110</v>
      </c>
      <c r="I28" s="151">
        <v>100000</v>
      </c>
      <c r="J28" s="111"/>
      <c r="K28" s="111" t="s">
        <v>113</v>
      </c>
      <c r="L28" s="420" t="s">
        <v>136</v>
      </c>
      <c r="M28" s="421"/>
      <c r="N28" s="421"/>
      <c r="O28" s="422"/>
      <c r="P28" s="1" t="s">
        <v>187</v>
      </c>
    </row>
    <row r="29" spans="5:20">
      <c r="E29" s="22" t="s">
        <v>137</v>
      </c>
      <c r="F29" s="144">
        <v>43244</v>
      </c>
      <c r="G29" s="47" t="s">
        <v>111</v>
      </c>
      <c r="H29" s="90" t="s">
        <v>57</v>
      </c>
      <c r="I29" s="90">
        <f>M9</f>
        <v>74626.86567164179</v>
      </c>
      <c r="J29" s="90"/>
      <c r="K29" s="90" t="s">
        <v>113</v>
      </c>
      <c r="L29" s="389" t="s">
        <v>136</v>
      </c>
      <c r="M29" s="390"/>
      <c r="N29" s="390"/>
      <c r="O29" s="391"/>
      <c r="P29" s="1" t="s">
        <v>188</v>
      </c>
    </row>
    <row r="30" spans="5:20">
      <c r="E30" s="22" t="s">
        <v>137</v>
      </c>
      <c r="F30" s="143">
        <v>43244</v>
      </c>
      <c r="G30" s="92" t="s">
        <v>112</v>
      </c>
      <c r="H30" s="85" t="s">
        <v>56</v>
      </c>
      <c r="I30" s="85"/>
      <c r="J30" s="124">
        <f>R9</f>
        <v>-100000</v>
      </c>
      <c r="K30" s="85" t="s">
        <v>113</v>
      </c>
      <c r="L30" s="380" t="s">
        <v>136</v>
      </c>
      <c r="M30" s="381"/>
      <c r="N30" s="381"/>
      <c r="O30" s="382"/>
      <c r="P30" s="1" t="s">
        <v>189</v>
      </c>
    </row>
    <row r="31" spans="5:20">
      <c r="E31" s="22" t="s">
        <v>137</v>
      </c>
      <c r="F31" s="143">
        <v>43244</v>
      </c>
      <c r="G31" s="77" t="s">
        <v>111</v>
      </c>
      <c r="H31" s="85" t="s">
        <v>57</v>
      </c>
      <c r="I31" s="85">
        <v>74626.87</v>
      </c>
      <c r="J31" s="85"/>
      <c r="K31" s="85" t="s">
        <v>84</v>
      </c>
      <c r="L31" s="380" t="s">
        <v>134</v>
      </c>
      <c r="M31" s="381"/>
      <c r="N31" s="381"/>
      <c r="O31" s="382"/>
      <c r="P31" s="1" t="s">
        <v>190</v>
      </c>
    </row>
    <row r="32" spans="5:20" ht="15.75" thickBot="1">
      <c r="E32" s="25" t="s">
        <v>137</v>
      </c>
      <c r="F32" s="145">
        <v>43244</v>
      </c>
      <c r="G32" s="57" t="s">
        <v>112</v>
      </c>
      <c r="H32" s="89" t="s">
        <v>56</v>
      </c>
      <c r="I32" s="89"/>
      <c r="J32" s="86">
        <v>-100000</v>
      </c>
      <c r="K32" s="89" t="s">
        <v>84</v>
      </c>
      <c r="L32" s="383" t="s">
        <v>134</v>
      </c>
      <c r="M32" s="384"/>
      <c r="N32" s="384"/>
      <c r="O32" s="385"/>
      <c r="P32" s="1" t="s">
        <v>191</v>
      </c>
    </row>
    <row r="33" spans="2:11" ht="15" customHeight="1" thickTop="1" thickBot="1"/>
    <row r="34" spans="2:11" hidden="1">
      <c r="I34" s="77"/>
    </row>
    <row r="35" spans="2:11" ht="6.95" hidden="1" customHeight="1" thickTop="1" thickBot="1">
      <c r="B35" s="153" t="s">
        <v>119</v>
      </c>
      <c r="C35" s="424" t="s">
        <v>77</v>
      </c>
      <c r="D35" s="424"/>
      <c r="E35" s="424"/>
      <c r="F35" s="154"/>
      <c r="G35" s="154"/>
      <c r="H35" s="154" t="s">
        <v>120</v>
      </c>
      <c r="I35" s="179" t="s">
        <v>56</v>
      </c>
    </row>
    <row r="36" spans="2:11" ht="16.5" hidden="1" thickTop="1" thickBot="1">
      <c r="B36" s="156" t="s">
        <v>118</v>
      </c>
      <c r="C36" s="157" t="s">
        <v>121</v>
      </c>
      <c r="D36" s="158" t="s">
        <v>114</v>
      </c>
      <c r="E36" s="157" t="s">
        <v>115</v>
      </c>
      <c r="F36" s="158" t="s">
        <v>116</v>
      </c>
      <c r="G36" s="159" t="s">
        <v>117</v>
      </c>
      <c r="H36" s="160"/>
      <c r="I36" s="161"/>
    </row>
    <row r="37" spans="2:11" ht="15.75" hidden="1" thickBot="1">
      <c r="B37" s="162" t="str">
        <f>E4</f>
        <v>TR18051500002</v>
      </c>
      <c r="C37" s="163" t="str">
        <f>L7</f>
        <v>GBP</v>
      </c>
      <c r="D37" s="164">
        <f>M7</f>
        <v>74074.074074074073</v>
      </c>
      <c r="E37" s="163"/>
      <c r="F37" s="164">
        <f>D37</f>
        <v>74074.074074074073</v>
      </c>
      <c r="G37" s="425" t="s">
        <v>131</v>
      </c>
      <c r="H37" s="426"/>
      <c r="I37" s="427"/>
    </row>
    <row r="38" spans="2:11" ht="15.75" hidden="1" thickBot="1">
      <c r="B38" s="162" t="s">
        <v>127</v>
      </c>
      <c r="C38" s="163" t="s">
        <v>56</v>
      </c>
      <c r="D38" s="165"/>
      <c r="E38" s="166">
        <v>-100000</v>
      </c>
      <c r="F38" s="167">
        <f>F37+E38</f>
        <v>-25925.925925925927</v>
      </c>
      <c r="G38" s="168"/>
      <c r="H38" s="165"/>
      <c r="I38" s="169"/>
    </row>
    <row r="39" spans="2:11" ht="15.75" hidden="1" thickBot="1">
      <c r="B39" s="162"/>
      <c r="C39" s="163"/>
      <c r="D39" s="165"/>
      <c r="E39" s="163"/>
      <c r="F39" s="165"/>
      <c r="G39" s="168"/>
      <c r="H39" s="165"/>
      <c r="I39" s="169"/>
      <c r="K39" s="77"/>
    </row>
    <row r="40" spans="2:11" ht="15.75" hidden="1" thickBot="1">
      <c r="B40" s="162"/>
      <c r="C40" s="163"/>
      <c r="D40" s="165"/>
      <c r="E40" s="163"/>
      <c r="F40" s="165"/>
      <c r="G40" s="168"/>
      <c r="H40" s="165"/>
      <c r="I40" s="169"/>
    </row>
    <row r="41" spans="2:11" ht="15.75" hidden="1" thickBot="1">
      <c r="B41" s="170"/>
      <c r="C41" s="171"/>
      <c r="D41" s="172"/>
      <c r="E41" s="171"/>
      <c r="F41" s="172"/>
      <c r="G41" s="173"/>
      <c r="H41" s="172"/>
      <c r="I41" s="174"/>
    </row>
    <row r="42" spans="2:11" ht="16.5" hidden="1" thickTop="1" thickBot="1">
      <c r="B42" s="165"/>
      <c r="C42" s="165"/>
      <c r="D42" s="165"/>
      <c r="E42" s="165"/>
      <c r="F42" s="165"/>
      <c r="G42" s="165"/>
      <c r="H42" s="165"/>
      <c r="I42" s="165"/>
    </row>
    <row r="43" spans="2:11" ht="20.25" hidden="1" thickTop="1" thickBot="1">
      <c r="B43" s="153" t="s">
        <v>119</v>
      </c>
      <c r="C43" s="424" t="s">
        <v>77</v>
      </c>
      <c r="D43" s="424"/>
      <c r="E43" s="424"/>
      <c r="F43" s="154"/>
      <c r="G43" s="154"/>
      <c r="H43" s="154" t="s">
        <v>120</v>
      </c>
      <c r="I43" s="155" t="s">
        <v>57</v>
      </c>
    </row>
    <row r="44" spans="2:11" ht="17.25" hidden="1" thickTop="1" thickBot="1">
      <c r="B44" s="156" t="s">
        <v>118</v>
      </c>
      <c r="C44" s="157" t="s">
        <v>121</v>
      </c>
      <c r="D44" s="158" t="s">
        <v>114</v>
      </c>
      <c r="E44" s="157" t="s">
        <v>115</v>
      </c>
      <c r="F44" s="158" t="s">
        <v>116</v>
      </c>
      <c r="G44" s="159" t="s">
        <v>117</v>
      </c>
      <c r="H44" s="160"/>
      <c r="I44" s="161"/>
      <c r="K44" s="91"/>
    </row>
    <row r="45" spans="2:11" ht="15.75" hidden="1" thickBot="1">
      <c r="B45" s="162" t="s">
        <v>79</v>
      </c>
      <c r="C45" s="163" t="s">
        <v>57</v>
      </c>
      <c r="D45" s="164">
        <f>M15</f>
        <v>0</v>
      </c>
      <c r="E45" s="166">
        <v>-74074.070000000007</v>
      </c>
      <c r="F45" s="164">
        <f>E45</f>
        <v>-74074.070000000007</v>
      </c>
      <c r="G45" s="425" t="s">
        <v>132</v>
      </c>
      <c r="H45" s="426"/>
      <c r="I45" s="427"/>
    </row>
    <row r="46" spans="2:11" ht="15.75" hidden="1" thickBot="1">
      <c r="B46" s="162" t="s">
        <v>128</v>
      </c>
      <c r="C46" s="163" t="s">
        <v>57</v>
      </c>
      <c r="D46" s="175">
        <v>74074.070000000007</v>
      </c>
      <c r="E46" s="176"/>
      <c r="F46" s="167">
        <f>F45+D46</f>
        <v>0</v>
      </c>
      <c r="G46" s="399" t="s">
        <v>129</v>
      </c>
      <c r="H46" s="400"/>
      <c r="I46" s="169"/>
    </row>
    <row r="47" spans="2:11" ht="15.75" hidden="1" thickBot="1">
      <c r="B47" s="162"/>
      <c r="C47" s="163"/>
      <c r="D47" s="175"/>
      <c r="E47" s="176"/>
      <c r="F47" s="165"/>
      <c r="G47" s="168"/>
      <c r="H47" s="165"/>
      <c r="I47" s="169"/>
    </row>
    <row r="48" spans="2:11" ht="15.75" hidden="1" thickBot="1">
      <c r="B48" s="162"/>
      <c r="C48" s="163"/>
      <c r="D48" s="175"/>
      <c r="E48" s="176"/>
      <c r="F48" s="165"/>
      <c r="G48" s="168"/>
      <c r="H48" s="165"/>
      <c r="I48" s="169"/>
    </row>
    <row r="49" spans="1:18" ht="15.75" hidden="1" thickBot="1">
      <c r="B49" s="170"/>
      <c r="C49" s="171"/>
      <c r="D49" s="172"/>
      <c r="E49" s="171"/>
      <c r="F49" s="172"/>
      <c r="G49" s="173"/>
      <c r="H49" s="172"/>
      <c r="I49" s="169"/>
    </row>
    <row r="50" spans="1:18" ht="15.75" thickTop="1">
      <c r="A50" s="77"/>
      <c r="B50" s="77"/>
      <c r="C50" s="77"/>
      <c r="D50" s="77"/>
      <c r="E50" s="77"/>
      <c r="F50" s="77"/>
      <c r="G50" s="77"/>
      <c r="H50" s="77"/>
      <c r="I50" s="20"/>
    </row>
    <row r="51" spans="1:18" ht="15.75" thickBot="1">
      <c r="A51" s="77"/>
      <c r="B51" s="26"/>
      <c r="C51" s="26"/>
      <c r="D51" s="26"/>
      <c r="E51" s="26"/>
      <c r="F51" s="26"/>
      <c r="G51" s="80"/>
      <c r="H51" s="26"/>
      <c r="I51" s="77"/>
    </row>
    <row r="52" spans="1:18" ht="20.25" thickTop="1" thickBot="1">
      <c r="A52" s="375" t="s">
        <v>146</v>
      </c>
      <c r="B52" s="376"/>
      <c r="C52" s="376"/>
      <c r="D52" s="376"/>
      <c r="E52" s="130" t="s">
        <v>143</v>
      </c>
      <c r="F52" s="131">
        <v>43237</v>
      </c>
      <c r="G52" s="63"/>
      <c r="H52" s="130" t="s">
        <v>144</v>
      </c>
      <c r="I52" s="64" t="s">
        <v>56</v>
      </c>
      <c r="K52" t="s">
        <v>196</v>
      </c>
    </row>
    <row r="53" spans="1:18" ht="15.75" thickTop="1">
      <c r="A53" s="132" t="s">
        <v>65</v>
      </c>
      <c r="B53" s="59" t="s">
        <v>118</v>
      </c>
      <c r="C53" s="70" t="s">
        <v>121</v>
      </c>
      <c r="D53" s="44" t="s">
        <v>114</v>
      </c>
      <c r="E53" s="70" t="s">
        <v>115</v>
      </c>
      <c r="F53" s="44" t="s">
        <v>116</v>
      </c>
      <c r="G53" s="369" t="s">
        <v>117</v>
      </c>
      <c r="H53" s="370"/>
      <c r="I53" s="371"/>
      <c r="K53" s="408" t="s">
        <v>192</v>
      </c>
      <c r="L53" s="408"/>
      <c r="M53" s="408"/>
    </row>
    <row r="54" spans="1:18">
      <c r="A54" s="139">
        <v>43237</v>
      </c>
      <c r="B54" s="112" t="s">
        <v>79</v>
      </c>
      <c r="C54" s="110" t="s">
        <v>56</v>
      </c>
      <c r="D54" s="111">
        <v>100000</v>
      </c>
      <c r="E54" s="140"/>
      <c r="F54" s="111">
        <f>D54</f>
        <v>100000</v>
      </c>
      <c r="G54" s="406" t="s">
        <v>131</v>
      </c>
      <c r="H54" s="407"/>
      <c r="I54" s="423"/>
      <c r="J54" t="s">
        <v>177</v>
      </c>
      <c r="K54" s="409" t="s">
        <v>197</v>
      </c>
      <c r="L54" s="409"/>
      <c r="M54" s="409"/>
      <c r="N54" s="409"/>
      <c r="O54" s="409"/>
      <c r="P54" s="409"/>
      <c r="Q54" s="409"/>
      <c r="R54" s="409"/>
    </row>
    <row r="55" spans="1:18">
      <c r="A55" s="139">
        <v>43237</v>
      </c>
      <c r="B55" s="112" t="s">
        <v>79</v>
      </c>
      <c r="C55" s="110" t="s">
        <v>56</v>
      </c>
      <c r="D55" s="112"/>
      <c r="E55" s="113">
        <v>-100000</v>
      </c>
      <c r="F55" s="114">
        <f>F54+E55</f>
        <v>0</v>
      </c>
      <c r="G55" s="406" t="s">
        <v>141</v>
      </c>
      <c r="H55" s="407"/>
      <c r="I55" s="423"/>
      <c r="J55" t="s">
        <v>178</v>
      </c>
    </row>
    <row r="56" spans="1:18">
      <c r="A56" s="127">
        <v>43237</v>
      </c>
      <c r="B56" s="77" t="s">
        <v>79</v>
      </c>
      <c r="C56" s="65" t="s">
        <v>56</v>
      </c>
      <c r="D56" s="81">
        <v>100000</v>
      </c>
      <c r="E56" s="74"/>
      <c r="F56" s="71">
        <f>F55+D56</f>
        <v>100000</v>
      </c>
      <c r="G56" s="372" t="s">
        <v>131</v>
      </c>
      <c r="H56" s="373"/>
      <c r="I56" s="374"/>
      <c r="J56" t="s">
        <v>180</v>
      </c>
    </row>
    <row r="57" spans="1:18">
      <c r="A57" s="139">
        <v>43244</v>
      </c>
      <c r="B57" s="112" t="s">
        <v>137</v>
      </c>
      <c r="C57" s="110" t="s">
        <v>56</v>
      </c>
      <c r="D57" s="111"/>
      <c r="E57" s="113">
        <v>-100000</v>
      </c>
      <c r="F57" s="114">
        <f>F56+E57</f>
        <v>0</v>
      </c>
      <c r="G57" s="406" t="s">
        <v>130</v>
      </c>
      <c r="H57" s="407"/>
      <c r="I57" s="423"/>
      <c r="J57" t="s">
        <v>186</v>
      </c>
    </row>
    <row r="58" spans="1:18">
      <c r="A58" s="139">
        <v>43244</v>
      </c>
      <c r="B58" s="112" t="s">
        <v>137</v>
      </c>
      <c r="C58" s="110" t="s">
        <v>56</v>
      </c>
      <c r="D58" s="141">
        <v>100000</v>
      </c>
      <c r="E58" s="113"/>
      <c r="F58" s="114">
        <f t="shared" ref="F58" si="0">F57+D58</f>
        <v>100000</v>
      </c>
      <c r="G58" s="406" t="s">
        <v>131</v>
      </c>
      <c r="H58" s="407"/>
      <c r="I58" s="423"/>
      <c r="J58" t="s">
        <v>187</v>
      </c>
    </row>
    <row r="59" spans="1:18">
      <c r="A59" s="127">
        <v>43244</v>
      </c>
      <c r="B59" s="77" t="s">
        <v>137</v>
      </c>
      <c r="C59" s="65" t="s">
        <v>56</v>
      </c>
      <c r="D59" s="81"/>
      <c r="E59" s="73">
        <v>-100000</v>
      </c>
      <c r="F59" s="124">
        <f>F58+E59</f>
        <v>0</v>
      </c>
      <c r="G59" s="126" t="s">
        <v>138</v>
      </c>
      <c r="H59" s="77"/>
      <c r="I59" s="78"/>
      <c r="J59" t="s">
        <v>189</v>
      </c>
    </row>
    <row r="60" spans="1:18">
      <c r="A60" s="22"/>
      <c r="B60" s="77"/>
      <c r="C60" s="65"/>
      <c r="D60" s="81"/>
      <c r="E60" s="73"/>
      <c r="F60" s="77"/>
      <c r="G60" s="76"/>
      <c r="H60" s="77"/>
      <c r="I60" s="78"/>
    </row>
    <row r="61" spans="1:18" ht="15.75" thickBot="1">
      <c r="A61" s="25"/>
      <c r="B61" s="26"/>
      <c r="C61" s="66"/>
      <c r="D61" s="80"/>
      <c r="E61" s="66"/>
      <c r="F61" s="26"/>
      <c r="G61" s="69"/>
      <c r="H61" s="26"/>
      <c r="I61" s="27"/>
    </row>
    <row r="62" spans="1:18" ht="16.5" thickTop="1" thickBot="1"/>
    <row r="63" spans="1:18" ht="20.25" thickTop="1" thickBot="1">
      <c r="A63" s="415" t="s">
        <v>146</v>
      </c>
      <c r="B63" s="416"/>
      <c r="C63" s="416"/>
      <c r="D63" s="416"/>
      <c r="E63" s="130" t="s">
        <v>143</v>
      </c>
      <c r="F63" s="131">
        <v>43237</v>
      </c>
      <c r="G63" s="63"/>
      <c r="H63" s="130" t="s">
        <v>144</v>
      </c>
      <c r="I63" s="64" t="s">
        <v>57</v>
      </c>
    </row>
    <row r="64" spans="1:18" ht="15.75" thickTop="1">
      <c r="A64" s="132" t="s">
        <v>65</v>
      </c>
      <c r="B64" s="59" t="s">
        <v>118</v>
      </c>
      <c r="C64" s="70" t="s">
        <v>121</v>
      </c>
      <c r="D64" s="44" t="s">
        <v>114</v>
      </c>
      <c r="E64" s="70" t="s">
        <v>115</v>
      </c>
      <c r="F64" s="44" t="s">
        <v>116</v>
      </c>
      <c r="G64" s="369" t="s">
        <v>117</v>
      </c>
      <c r="H64" s="370"/>
      <c r="I64" s="371"/>
    </row>
    <row r="65" spans="1:10">
      <c r="A65" s="139">
        <v>43237</v>
      </c>
      <c r="B65" s="112" t="s">
        <v>79</v>
      </c>
      <c r="C65" s="110" t="s">
        <v>57</v>
      </c>
      <c r="D65" s="141"/>
      <c r="E65" s="113">
        <v>-74074.070000000007</v>
      </c>
      <c r="F65" s="111">
        <f>E65</f>
        <v>-74074.070000000007</v>
      </c>
      <c r="G65" s="406" t="s">
        <v>132</v>
      </c>
      <c r="H65" s="407"/>
      <c r="I65" s="423"/>
      <c r="J65" t="s">
        <v>179</v>
      </c>
    </row>
    <row r="66" spans="1:10">
      <c r="A66" s="139">
        <v>43237</v>
      </c>
      <c r="B66" s="112" t="s">
        <v>79</v>
      </c>
      <c r="C66" s="110" t="s">
        <v>57</v>
      </c>
      <c r="D66" s="141">
        <v>74074.070000000007</v>
      </c>
      <c r="E66" s="113"/>
      <c r="F66" s="141">
        <f>F65+D66</f>
        <v>0</v>
      </c>
      <c r="G66" s="406" t="s">
        <v>139</v>
      </c>
      <c r="H66" s="407"/>
      <c r="I66" s="423"/>
      <c r="J66" t="s">
        <v>176</v>
      </c>
    </row>
    <row r="67" spans="1:10">
      <c r="A67" s="127">
        <v>43237</v>
      </c>
      <c r="B67" s="77" t="s">
        <v>79</v>
      </c>
      <c r="C67" s="65" t="s">
        <v>57</v>
      </c>
      <c r="D67" s="81"/>
      <c r="E67" s="73">
        <v>-74074.070000000007</v>
      </c>
      <c r="F67" s="124">
        <f>F66+E67</f>
        <v>-74074.070000000007</v>
      </c>
      <c r="G67" s="372" t="s">
        <v>132</v>
      </c>
      <c r="H67" s="373"/>
      <c r="I67" s="374"/>
      <c r="J67" t="s">
        <v>181</v>
      </c>
    </row>
    <row r="68" spans="1:10">
      <c r="A68" s="139">
        <v>43244</v>
      </c>
      <c r="B68" s="112" t="s">
        <v>137</v>
      </c>
      <c r="C68" s="110" t="s">
        <v>57</v>
      </c>
      <c r="D68" s="141">
        <v>74074.070000000007</v>
      </c>
      <c r="E68" s="113"/>
      <c r="F68" s="142">
        <f>F67+D68</f>
        <v>0</v>
      </c>
      <c r="G68" s="406" t="s">
        <v>139</v>
      </c>
      <c r="H68" s="407"/>
      <c r="I68" s="423"/>
      <c r="J68" t="s">
        <v>184</v>
      </c>
    </row>
    <row r="69" spans="1:10">
      <c r="A69" s="139">
        <v>43244</v>
      </c>
      <c r="B69" s="112" t="s">
        <v>137</v>
      </c>
      <c r="C69" s="110" t="s">
        <v>57</v>
      </c>
      <c r="D69" s="141"/>
      <c r="E69" s="113">
        <v>-74074.070000000007</v>
      </c>
      <c r="F69" s="142">
        <f t="shared" ref="F69" si="1">F68+E69</f>
        <v>-74074.070000000007</v>
      </c>
      <c r="G69" s="406" t="s">
        <v>132</v>
      </c>
      <c r="H69" s="407"/>
      <c r="I69" s="423"/>
      <c r="J69" t="s">
        <v>185</v>
      </c>
    </row>
    <row r="70" spans="1:10">
      <c r="A70" s="127">
        <v>43244</v>
      </c>
      <c r="B70" s="77" t="s">
        <v>137</v>
      </c>
      <c r="C70" s="65" t="s">
        <v>57</v>
      </c>
      <c r="D70" s="81">
        <v>74626.87</v>
      </c>
      <c r="E70" s="73"/>
      <c r="F70" s="125">
        <f>F69+D70</f>
        <v>552.79999999998836</v>
      </c>
      <c r="G70" s="372" t="s">
        <v>140</v>
      </c>
      <c r="H70" s="373"/>
      <c r="I70" s="374"/>
      <c r="J70" t="s">
        <v>188</v>
      </c>
    </row>
    <row r="71" spans="1:10">
      <c r="A71" s="22"/>
      <c r="B71" s="77"/>
      <c r="C71" s="65"/>
      <c r="D71" s="77"/>
      <c r="E71" s="72"/>
      <c r="F71" s="77"/>
      <c r="G71" s="76"/>
      <c r="H71" s="77"/>
      <c r="I71" s="78"/>
    </row>
    <row r="72" spans="1:10" ht="15.75" thickBot="1">
      <c r="A72" s="25"/>
      <c r="B72" s="26"/>
      <c r="C72" s="66"/>
      <c r="D72" s="26"/>
      <c r="E72" s="66"/>
      <c r="F72" s="26"/>
      <c r="G72" s="69"/>
      <c r="H72" s="26"/>
      <c r="I72" s="27"/>
    </row>
    <row r="73" spans="1:10" ht="15.75" thickTop="1"/>
    <row r="74" spans="1:10" ht="15.75" thickBot="1"/>
    <row r="75" spans="1:10" ht="20.25" thickTop="1" thickBot="1">
      <c r="A75" s="375" t="s">
        <v>147</v>
      </c>
      <c r="B75" s="376"/>
      <c r="C75" s="376"/>
      <c r="D75" s="376"/>
      <c r="E75" s="130" t="s">
        <v>143</v>
      </c>
      <c r="F75" s="131">
        <v>43237</v>
      </c>
      <c r="G75" s="63"/>
      <c r="H75" s="130" t="s">
        <v>144</v>
      </c>
      <c r="I75" s="64" t="s">
        <v>56</v>
      </c>
    </row>
    <row r="76" spans="1:10" ht="15.75" thickTop="1">
      <c r="A76" s="132" t="s">
        <v>65</v>
      </c>
      <c r="B76" s="138" t="s">
        <v>118</v>
      </c>
      <c r="C76" s="70" t="s">
        <v>121</v>
      </c>
      <c r="D76" s="79" t="s">
        <v>114</v>
      </c>
      <c r="E76" s="70" t="s">
        <v>115</v>
      </c>
      <c r="F76" s="79" t="s">
        <v>116</v>
      </c>
      <c r="G76" s="369" t="s">
        <v>117</v>
      </c>
      <c r="H76" s="370"/>
      <c r="I76" s="371"/>
    </row>
    <row r="77" spans="1:10">
      <c r="A77" s="127">
        <v>43237</v>
      </c>
      <c r="B77" s="77" t="s">
        <v>79</v>
      </c>
      <c r="C77" s="65" t="s">
        <v>56</v>
      </c>
      <c r="D77" s="81">
        <v>100000</v>
      </c>
      <c r="E77" s="73"/>
      <c r="F77" s="85">
        <f>D77</f>
        <v>100000</v>
      </c>
      <c r="G77" s="372" t="s">
        <v>131</v>
      </c>
      <c r="H77" s="373"/>
      <c r="I77" s="374"/>
      <c r="J77" t="s">
        <v>182</v>
      </c>
    </row>
    <row r="78" spans="1:10">
      <c r="A78" s="127">
        <v>43244</v>
      </c>
      <c r="B78" s="77" t="s">
        <v>137</v>
      </c>
      <c r="C78" s="65" t="s">
        <v>56</v>
      </c>
      <c r="D78" s="81"/>
      <c r="E78" s="73">
        <v>-100000</v>
      </c>
      <c r="F78" s="85">
        <f>F77+E78</f>
        <v>0</v>
      </c>
      <c r="G78" s="372" t="s">
        <v>138</v>
      </c>
      <c r="H78" s="373"/>
      <c r="I78" s="374"/>
      <c r="J78" t="s">
        <v>191</v>
      </c>
    </row>
    <row r="79" spans="1:10">
      <c r="A79" s="22"/>
      <c r="B79" s="77"/>
      <c r="C79" s="65"/>
      <c r="D79" s="81"/>
      <c r="E79" s="73"/>
      <c r="F79" s="81"/>
      <c r="G79" s="372"/>
      <c r="H79" s="373"/>
      <c r="I79" s="374"/>
    </row>
    <row r="80" spans="1:10">
      <c r="A80" s="22"/>
      <c r="B80" s="77"/>
      <c r="C80" s="65"/>
      <c r="D80" s="81"/>
      <c r="E80" s="73"/>
      <c r="F80" s="77"/>
      <c r="G80" s="76"/>
      <c r="H80" s="77"/>
      <c r="I80" s="78"/>
    </row>
    <row r="81" spans="1:10">
      <c r="A81" s="22"/>
      <c r="B81" s="77"/>
      <c r="C81" s="65"/>
      <c r="D81" s="77"/>
      <c r="E81" s="72"/>
      <c r="F81" s="77"/>
      <c r="G81" s="76"/>
      <c r="H81" s="77"/>
      <c r="I81" s="78"/>
    </row>
    <row r="82" spans="1:10" ht="15.75" thickBot="1">
      <c r="A82" s="25"/>
      <c r="B82" s="26"/>
      <c r="C82" s="66"/>
      <c r="D82" s="26"/>
      <c r="E82" s="66"/>
      <c r="F82" s="26"/>
      <c r="G82" s="69"/>
      <c r="H82" s="26"/>
      <c r="I82" s="27"/>
    </row>
    <row r="83" spans="1:10" ht="15.75" thickTop="1">
      <c r="B83" s="77"/>
      <c r="C83" s="77"/>
      <c r="D83" s="77"/>
      <c r="E83" s="77"/>
      <c r="F83" s="77"/>
      <c r="G83" s="77"/>
      <c r="H83" s="77"/>
      <c r="I83" s="77"/>
    </row>
    <row r="84" spans="1:10" ht="15.75" thickBot="1"/>
    <row r="85" spans="1:10" ht="20.25" thickTop="1" thickBot="1">
      <c r="A85" s="375" t="s">
        <v>148</v>
      </c>
      <c r="B85" s="376"/>
      <c r="C85" s="376"/>
      <c r="D85" s="376"/>
      <c r="E85" s="130" t="s">
        <v>143</v>
      </c>
      <c r="F85" s="131">
        <v>43237</v>
      </c>
      <c r="G85" s="63"/>
      <c r="H85" s="130" t="s">
        <v>144</v>
      </c>
      <c r="I85" s="64" t="s">
        <v>57</v>
      </c>
    </row>
    <row r="86" spans="1:10" ht="15.75" thickTop="1">
      <c r="A86" s="132" t="s">
        <v>65</v>
      </c>
      <c r="B86" s="136" t="s">
        <v>118</v>
      </c>
      <c r="C86" s="70" t="s">
        <v>121</v>
      </c>
      <c r="D86" s="79" t="s">
        <v>114</v>
      </c>
      <c r="E86" s="70" t="s">
        <v>115</v>
      </c>
      <c r="F86" s="79" t="s">
        <v>116</v>
      </c>
      <c r="G86" s="369" t="s">
        <v>117</v>
      </c>
      <c r="H86" s="370"/>
      <c r="I86" s="371"/>
    </row>
    <row r="87" spans="1:10">
      <c r="A87" s="127">
        <v>43237</v>
      </c>
      <c r="B87" s="46" t="s">
        <v>79</v>
      </c>
      <c r="C87" s="65" t="s">
        <v>57</v>
      </c>
      <c r="D87" s="81"/>
      <c r="E87" s="73">
        <v>-74074.070000000007</v>
      </c>
      <c r="F87" s="85">
        <f>E87</f>
        <v>-74074.070000000007</v>
      </c>
      <c r="G87" s="372" t="s">
        <v>132</v>
      </c>
      <c r="H87" s="373"/>
      <c r="I87" s="374"/>
      <c r="J87" t="s">
        <v>183</v>
      </c>
    </row>
    <row r="88" spans="1:10">
      <c r="A88" s="127">
        <v>43244</v>
      </c>
      <c r="B88" s="46" t="s">
        <v>137</v>
      </c>
      <c r="C88" s="65" t="s">
        <v>57</v>
      </c>
      <c r="D88" s="81">
        <v>74626.87</v>
      </c>
      <c r="E88" s="73"/>
      <c r="F88" s="85">
        <f>F87+D88</f>
        <v>552.79999999998836</v>
      </c>
      <c r="G88" s="372" t="s">
        <v>140</v>
      </c>
      <c r="H88" s="373"/>
      <c r="I88" s="374"/>
      <c r="J88" t="s">
        <v>190</v>
      </c>
    </row>
    <row r="89" spans="1:10">
      <c r="A89" s="22"/>
      <c r="B89" s="46"/>
      <c r="C89" s="65"/>
      <c r="D89" s="81"/>
      <c r="E89" s="73"/>
      <c r="F89" s="81"/>
      <c r="G89" s="372"/>
      <c r="H89" s="373"/>
      <c r="I89" s="374"/>
    </row>
    <row r="90" spans="1:10">
      <c r="A90" s="22"/>
      <c r="B90" s="46"/>
      <c r="C90" s="65"/>
      <c r="D90" s="81"/>
      <c r="E90" s="73"/>
      <c r="F90" s="77"/>
      <c r="G90" s="76"/>
      <c r="H90" s="77"/>
      <c r="I90" s="78"/>
    </row>
    <row r="91" spans="1:10">
      <c r="A91" s="22"/>
      <c r="B91" s="46"/>
      <c r="C91" s="65"/>
      <c r="D91" s="77"/>
      <c r="E91" s="72"/>
      <c r="F91" s="77"/>
      <c r="G91" s="76"/>
      <c r="H91" s="77"/>
      <c r="I91" s="78"/>
    </row>
    <row r="92" spans="1:10" ht="15.75" thickBot="1">
      <c r="A92" s="25"/>
      <c r="B92" s="137"/>
      <c r="C92" s="66"/>
      <c r="D92" s="26"/>
      <c r="E92" s="66"/>
      <c r="F92" s="26"/>
      <c r="G92" s="69"/>
      <c r="H92" s="26"/>
      <c r="I92" s="27"/>
    </row>
    <row r="93" spans="1:10" ht="15.75" thickTop="1">
      <c r="B93" s="77"/>
      <c r="C93" s="77"/>
      <c r="D93" s="77"/>
      <c r="E93" s="77"/>
      <c r="F93" s="77"/>
      <c r="G93" s="77"/>
      <c r="H93" s="77"/>
      <c r="I93" s="77"/>
    </row>
  </sheetData>
  <mergeCells count="48">
    <mergeCell ref="A52:D52"/>
    <mergeCell ref="A63:D63"/>
    <mergeCell ref="A75:D75"/>
    <mergeCell ref="A85:D85"/>
    <mergeCell ref="G54:I54"/>
    <mergeCell ref="G55:I55"/>
    <mergeCell ref="G68:I68"/>
    <mergeCell ref="G69:I69"/>
    <mergeCell ref="G76:I76"/>
    <mergeCell ref="G78:I78"/>
    <mergeCell ref="G79:I79"/>
    <mergeCell ref="G56:I56"/>
    <mergeCell ref="G64:I64"/>
    <mergeCell ref="G67:I67"/>
    <mergeCell ref="G86:I86"/>
    <mergeCell ref="G88:I88"/>
    <mergeCell ref="G89:I89"/>
    <mergeCell ref="G70:I70"/>
    <mergeCell ref="G87:I87"/>
    <mergeCell ref="G77:I77"/>
    <mergeCell ref="L32:O32"/>
    <mergeCell ref="C35:E35"/>
    <mergeCell ref="G37:I37"/>
    <mergeCell ref="C43:E43"/>
    <mergeCell ref="G45:I45"/>
    <mergeCell ref="G46:H46"/>
    <mergeCell ref="K53:M53"/>
    <mergeCell ref="K54:R54"/>
    <mergeCell ref="G65:I65"/>
    <mergeCell ref="G66:I66"/>
    <mergeCell ref="G53:I53"/>
    <mergeCell ref="G57:I57"/>
    <mergeCell ref="G58:I58"/>
    <mergeCell ref="R2:T2"/>
    <mergeCell ref="L31:O31"/>
    <mergeCell ref="F7:G7"/>
    <mergeCell ref="L25:O25"/>
    <mergeCell ref="L26:O26"/>
    <mergeCell ref="L27:O27"/>
    <mergeCell ref="L28:O28"/>
    <mergeCell ref="L29:O29"/>
    <mergeCell ref="L30:O30"/>
    <mergeCell ref="J20:R20"/>
    <mergeCell ref="J21:K21"/>
    <mergeCell ref="N21:O21"/>
    <mergeCell ref="F22:G22"/>
    <mergeCell ref="J12:K12"/>
    <mergeCell ref="J13:K13"/>
  </mergeCells>
  <pageMargins left="0.70866141732283472" right="0.70866141732283472" top="0.74803149606299213" bottom="0.74803149606299213" header="0.31496062992125984" footer="0.31496062992125984"/>
  <pageSetup paperSize="8" scale="65" orientation="landscape"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EB ESTIMATE</vt:lpstr>
      <vt:lpstr>Company Structure</vt:lpstr>
      <vt:lpstr>FX Trade Ticket</vt:lpstr>
      <vt:lpstr>Tabs</vt:lpstr>
      <vt:lpstr>Swap(Roll)</vt:lpstr>
      <vt:lpstr>Swap(Draw)</vt:lpstr>
      <vt:lpstr>Flow Chart</vt:lpstr>
      <vt:lpstr>Hse Ticket Leg1</vt:lpstr>
      <vt:lpstr>Hse Ticket Leg2</vt:lpstr>
      <vt:lpstr>Hse Broker leg1</vt:lpstr>
      <vt:lpstr>Hse Broker leg2</vt:lpstr>
      <vt:lpstr>Payment Types</vt:lpstr>
      <vt:lpstr>Trades Coming to Value</vt:lpstr>
      <vt:lpstr>Broker Statement</vt:lpstr>
      <vt:lpstr>Bank Statements</vt:lpstr>
      <vt:lpstr>Broker Liquidity Mgmt</vt:lpstr>
      <vt:lpstr>Client Balances</vt:lpstr>
      <vt:lpstr>Ccy Table</vt:lpstr>
      <vt:lpstr>Bank-Broker Table</vt:lpstr>
      <vt:lpstr>Bank-Broker Accounts</vt:lpstr>
      <vt:lpstr>Trades</vt:lpstr>
      <vt:lpstr>Daily Report</vt:lpstr>
      <vt:lpstr>Broker Trade Verification</vt:lpstr>
      <vt:lpstr>Contract Note</vt:lpstr>
      <vt:lpstr>Client Equity</vt:lpstr>
      <vt:lpstr>Board Profits</vt:lpstr>
      <vt:lpstr>Dealer Profits</vt:lpstr>
      <vt:lpstr>Sales Profits</vt:lpstr>
      <vt:lpstr>CRM Card</vt:lpstr>
      <vt:lpstr>Scribble</vt:lpstr>
      <vt:lpstr>CRM Card Improve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Hussein</dc:creator>
  <cp:lastModifiedBy>Matt Townsend</cp:lastModifiedBy>
  <cp:lastPrinted>2018-06-28T10:09:12Z</cp:lastPrinted>
  <dcterms:created xsi:type="dcterms:W3CDTF">2018-05-14T12:41:22Z</dcterms:created>
  <dcterms:modified xsi:type="dcterms:W3CDTF">2018-06-28T10:37:23Z</dcterms:modified>
</cp:coreProperties>
</file>