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E8B16488-E618-4101-AFFC-27AC73CA015C}" xr6:coauthVersionLast="41" xr6:coauthVersionMax="41" xr10:uidLastSave="{00000000-0000-0000-0000-000000000000}"/>
  <bookViews>
    <workbookView xWindow="-120" yWindow="-120" windowWidth="29040" windowHeight="15990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ImportData!$A$1:$AX$1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4" l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7" i="4"/>
  <c r="AS28" i="4"/>
  <c r="AS29" i="4"/>
  <c r="AS30" i="4"/>
  <c r="AS31" i="4"/>
  <c r="AS32" i="4"/>
  <c r="AS33" i="4"/>
  <c r="AS34" i="4"/>
  <c r="AS26" i="4"/>
  <c r="AR26" i="4"/>
  <c r="P20" i="4"/>
  <c r="P22" i="4" s="1"/>
  <c r="P24" i="4" s="1"/>
  <c r="P26" i="4" s="1"/>
  <c r="P28" i="4" s="1"/>
  <c r="P30" i="4" s="1"/>
  <c r="P32" i="4" s="1"/>
  <c r="P34" i="4" s="1"/>
  <c r="P19" i="4"/>
  <c r="P21" i="4" s="1"/>
  <c r="P23" i="4" s="1"/>
  <c r="P25" i="4" s="1"/>
  <c r="P27" i="4" s="1"/>
  <c r="P29" i="4" s="1"/>
  <c r="P31" i="4" s="1"/>
  <c r="P33" i="4" s="1"/>
  <c r="AR34" i="4" l="1"/>
  <c r="AQ34" i="4"/>
  <c r="AP34" i="4"/>
  <c r="AO34" i="4"/>
  <c r="W34" i="4"/>
  <c r="AT34" i="4" s="1"/>
  <c r="V34" i="4"/>
  <c r="U34" i="4"/>
  <c r="T34" i="4"/>
  <c r="S34" i="4"/>
  <c r="AM34" i="4" s="1"/>
  <c r="R34" i="4"/>
  <c r="AL34" i="4" s="1"/>
  <c r="Q34" i="4"/>
  <c r="X34" i="4" s="1"/>
  <c r="N34" i="4"/>
  <c r="AH34" i="4" s="1"/>
  <c r="M34" i="4"/>
  <c r="O34" i="4" s="1"/>
  <c r="AI34" i="4" s="1"/>
  <c r="AR33" i="4"/>
  <c r="AQ33" i="4"/>
  <c r="AP33" i="4"/>
  <c r="AO33" i="4"/>
  <c r="W33" i="4"/>
  <c r="AT33" i="4" s="1"/>
  <c r="V33" i="4"/>
  <c r="U33" i="4"/>
  <c r="T33" i="4"/>
  <c r="S33" i="4"/>
  <c r="AM33" i="4" s="1"/>
  <c r="R33" i="4"/>
  <c r="AL33" i="4" s="1"/>
  <c r="Q33" i="4"/>
  <c r="N33" i="4"/>
  <c r="AH33" i="4" s="1"/>
  <c r="M33" i="4"/>
  <c r="AR32" i="4"/>
  <c r="AQ32" i="4"/>
  <c r="AP32" i="4"/>
  <c r="AO32" i="4"/>
  <c r="W32" i="4"/>
  <c r="AT32" i="4" s="1"/>
  <c r="V32" i="4"/>
  <c r="U32" i="4"/>
  <c r="T32" i="4"/>
  <c r="S32" i="4"/>
  <c r="AM32" i="4" s="1"/>
  <c r="R32" i="4"/>
  <c r="AL32" i="4" s="1"/>
  <c r="Q32" i="4"/>
  <c r="X32" i="4" s="1"/>
  <c r="N32" i="4"/>
  <c r="Y32" i="4" s="1"/>
  <c r="AV32" i="4" s="1"/>
  <c r="M32" i="4"/>
  <c r="O32" i="4" s="1"/>
  <c r="AI32" i="4" s="1"/>
  <c r="AR31" i="4"/>
  <c r="AQ31" i="4"/>
  <c r="AP31" i="4"/>
  <c r="AO31" i="4"/>
  <c r="W31" i="4"/>
  <c r="AT31" i="4" s="1"/>
  <c r="V31" i="4"/>
  <c r="U31" i="4"/>
  <c r="T31" i="4"/>
  <c r="S31" i="4"/>
  <c r="AM31" i="4" s="1"/>
  <c r="R31" i="4"/>
  <c r="AL31" i="4" s="1"/>
  <c r="Q31" i="4"/>
  <c r="N31" i="4"/>
  <c r="Y31" i="4" s="1"/>
  <c r="AV31" i="4" s="1"/>
  <c r="M31" i="4"/>
  <c r="AR30" i="4"/>
  <c r="AQ30" i="4"/>
  <c r="AP30" i="4"/>
  <c r="AO30" i="4"/>
  <c r="W30" i="4"/>
  <c r="AT30" i="4" s="1"/>
  <c r="V30" i="4"/>
  <c r="U30" i="4"/>
  <c r="T30" i="4"/>
  <c r="S30" i="4"/>
  <c r="AM30" i="4" s="1"/>
  <c r="R30" i="4"/>
  <c r="AL30" i="4" s="1"/>
  <c r="Q30" i="4"/>
  <c r="X30" i="4" s="1"/>
  <c r="N30" i="4"/>
  <c r="AH30" i="4" s="1"/>
  <c r="M30" i="4"/>
  <c r="O30" i="4" s="1"/>
  <c r="AI30" i="4" s="1"/>
  <c r="AR29" i="4"/>
  <c r="AQ29" i="4"/>
  <c r="AP29" i="4"/>
  <c r="AO29" i="4"/>
  <c r="W29" i="4"/>
  <c r="AT29" i="4" s="1"/>
  <c r="V29" i="4"/>
  <c r="U29" i="4"/>
  <c r="T29" i="4"/>
  <c r="S29" i="4"/>
  <c r="AM29" i="4" s="1"/>
  <c r="R29" i="4"/>
  <c r="AL29" i="4" s="1"/>
  <c r="Q29" i="4"/>
  <c r="N29" i="4"/>
  <c r="AH29" i="4" s="1"/>
  <c r="M29" i="4"/>
  <c r="AR28" i="4"/>
  <c r="AQ28" i="4"/>
  <c r="AP28" i="4"/>
  <c r="AO28" i="4"/>
  <c r="W28" i="4"/>
  <c r="AT28" i="4" s="1"/>
  <c r="V28" i="4"/>
  <c r="U28" i="4"/>
  <c r="T28" i="4"/>
  <c r="S28" i="4"/>
  <c r="AM28" i="4" s="1"/>
  <c r="R28" i="4"/>
  <c r="AL28" i="4" s="1"/>
  <c r="Q28" i="4"/>
  <c r="X28" i="4" s="1"/>
  <c r="N28" i="4"/>
  <c r="Y28" i="4" s="1"/>
  <c r="AV28" i="4" s="1"/>
  <c r="M28" i="4"/>
  <c r="O28" i="4" s="1"/>
  <c r="AI28" i="4" s="1"/>
  <c r="AR27" i="4"/>
  <c r="AQ27" i="4"/>
  <c r="AP27" i="4"/>
  <c r="AO27" i="4"/>
  <c r="W27" i="4"/>
  <c r="AT27" i="4" s="1"/>
  <c r="V27" i="4"/>
  <c r="U27" i="4"/>
  <c r="T27" i="4"/>
  <c r="S27" i="4"/>
  <c r="AM27" i="4" s="1"/>
  <c r="R27" i="4"/>
  <c r="AL27" i="4" s="1"/>
  <c r="Q27" i="4"/>
  <c r="N27" i="4"/>
  <c r="Y27" i="4" s="1"/>
  <c r="AV27" i="4" s="1"/>
  <c r="M27" i="4"/>
  <c r="AQ26" i="4"/>
  <c r="AP26" i="4"/>
  <c r="AO26" i="4"/>
  <c r="W26" i="4"/>
  <c r="AT26" i="4" s="1"/>
  <c r="V26" i="4"/>
  <c r="U26" i="4"/>
  <c r="T26" i="4"/>
  <c r="S26" i="4"/>
  <c r="AM26" i="4" s="1"/>
  <c r="R26" i="4"/>
  <c r="AL26" i="4" s="1"/>
  <c r="Q26" i="4"/>
  <c r="X26" i="4" s="1"/>
  <c r="N26" i="4"/>
  <c r="AH26" i="4" s="1"/>
  <c r="M26" i="4"/>
  <c r="O26" i="4" s="1"/>
  <c r="AI26" i="4" s="1"/>
  <c r="AR25" i="4"/>
  <c r="AQ25" i="4"/>
  <c r="AP25" i="4"/>
  <c r="AO25" i="4"/>
  <c r="W25" i="4"/>
  <c r="AT25" i="4" s="1"/>
  <c r="V25" i="4"/>
  <c r="U25" i="4"/>
  <c r="T25" i="4"/>
  <c r="S25" i="4"/>
  <c r="AM25" i="4" s="1"/>
  <c r="R25" i="4"/>
  <c r="AL25" i="4" s="1"/>
  <c r="Q25" i="4"/>
  <c r="N25" i="4"/>
  <c r="AH25" i="4" s="1"/>
  <c r="M25" i="4"/>
  <c r="AA25" i="4" s="1"/>
  <c r="AX25" i="4" s="1"/>
  <c r="AR24" i="4"/>
  <c r="AQ24" i="4"/>
  <c r="AP24" i="4"/>
  <c r="AO24" i="4"/>
  <c r="W24" i="4"/>
  <c r="AT24" i="4" s="1"/>
  <c r="V24" i="4"/>
  <c r="U24" i="4"/>
  <c r="T24" i="4"/>
  <c r="S24" i="4"/>
  <c r="AM24" i="4" s="1"/>
  <c r="R24" i="4"/>
  <c r="AL24" i="4" s="1"/>
  <c r="Q24" i="4"/>
  <c r="X24" i="4" s="1"/>
  <c r="N24" i="4"/>
  <c r="Y24" i="4" s="1"/>
  <c r="AV24" i="4" s="1"/>
  <c r="M24" i="4"/>
  <c r="O24" i="4" s="1"/>
  <c r="AI24" i="4" s="1"/>
  <c r="AR23" i="4"/>
  <c r="AQ23" i="4"/>
  <c r="AP23" i="4"/>
  <c r="AO23" i="4"/>
  <c r="W23" i="4"/>
  <c r="AT23" i="4" s="1"/>
  <c r="V23" i="4"/>
  <c r="U23" i="4"/>
  <c r="T23" i="4"/>
  <c r="S23" i="4"/>
  <c r="AM23" i="4" s="1"/>
  <c r="R23" i="4"/>
  <c r="AL23" i="4" s="1"/>
  <c r="Q23" i="4"/>
  <c r="N23" i="4"/>
  <c r="Y23" i="4" s="1"/>
  <c r="AV23" i="4" s="1"/>
  <c r="M23" i="4"/>
  <c r="AA23" i="4" s="1"/>
  <c r="AX23" i="4" s="1"/>
  <c r="AT22" i="4"/>
  <c r="AR22" i="4"/>
  <c r="AQ22" i="4"/>
  <c r="AP22" i="4"/>
  <c r="AO22" i="4"/>
  <c r="W22" i="4"/>
  <c r="V22" i="4"/>
  <c r="U22" i="4"/>
  <c r="T22" i="4"/>
  <c r="S22" i="4"/>
  <c r="AM22" i="4" s="1"/>
  <c r="R22" i="4"/>
  <c r="AL22" i="4" s="1"/>
  <c r="Q22" i="4"/>
  <c r="X22" i="4" s="1"/>
  <c r="N22" i="4"/>
  <c r="AH22" i="4" s="1"/>
  <c r="M22" i="4"/>
  <c r="O22" i="4" s="1"/>
  <c r="AI22" i="4" s="1"/>
  <c r="AR21" i="4"/>
  <c r="AQ21" i="4"/>
  <c r="AP21" i="4"/>
  <c r="AO21" i="4"/>
  <c r="W21" i="4"/>
  <c r="AT21" i="4" s="1"/>
  <c r="V21" i="4"/>
  <c r="U21" i="4"/>
  <c r="T21" i="4"/>
  <c r="S21" i="4"/>
  <c r="AM21" i="4" s="1"/>
  <c r="R21" i="4"/>
  <c r="AL21" i="4" s="1"/>
  <c r="Q21" i="4"/>
  <c r="X21" i="4" s="1"/>
  <c r="N21" i="4"/>
  <c r="Y21" i="4" s="1"/>
  <c r="AV21" i="4" s="1"/>
  <c r="M21" i="4"/>
  <c r="O21" i="4" s="1"/>
  <c r="AI21" i="4" s="1"/>
  <c r="AR20" i="4"/>
  <c r="AQ20" i="4"/>
  <c r="AP20" i="4"/>
  <c r="AO20" i="4"/>
  <c r="W20" i="4"/>
  <c r="AT20" i="4" s="1"/>
  <c r="V20" i="4"/>
  <c r="U20" i="4"/>
  <c r="T20" i="4"/>
  <c r="S20" i="4"/>
  <c r="AM20" i="4" s="1"/>
  <c r="R20" i="4"/>
  <c r="AL20" i="4" s="1"/>
  <c r="Q20" i="4"/>
  <c r="X20" i="4" s="1"/>
  <c r="N20" i="4"/>
  <c r="Y20" i="4" s="1"/>
  <c r="AV20" i="4" s="1"/>
  <c r="M20" i="4"/>
  <c r="AT19" i="4"/>
  <c r="AR19" i="4"/>
  <c r="AQ19" i="4"/>
  <c r="AP19" i="4"/>
  <c r="AO19" i="4"/>
  <c r="W19" i="4"/>
  <c r="V19" i="4"/>
  <c r="U19" i="4"/>
  <c r="T19" i="4"/>
  <c r="S19" i="4"/>
  <c r="AM19" i="4" s="1"/>
  <c r="R19" i="4"/>
  <c r="AL19" i="4" s="1"/>
  <c r="Q19" i="4"/>
  <c r="X19" i="4" s="1"/>
  <c r="N19" i="4"/>
  <c r="Y19" i="4" s="1"/>
  <c r="AV19" i="4" s="1"/>
  <c r="M19" i="4"/>
  <c r="O19" i="4" s="1"/>
  <c r="AI19" i="4" s="1"/>
  <c r="AT18" i="4"/>
  <c r="AR18" i="4"/>
  <c r="AQ18" i="4"/>
  <c r="AP18" i="4"/>
  <c r="AO18" i="4"/>
  <c r="AJ18" i="4"/>
  <c r="W18" i="4"/>
  <c r="V18" i="4"/>
  <c r="U18" i="4"/>
  <c r="T18" i="4"/>
  <c r="S18" i="4"/>
  <c r="AM18" i="4" s="1"/>
  <c r="R18" i="4"/>
  <c r="AL18" i="4" s="1"/>
  <c r="Q18" i="4"/>
  <c r="X18" i="4" s="1"/>
  <c r="N18" i="4"/>
  <c r="AH18" i="4" s="1"/>
  <c r="M18" i="4"/>
  <c r="O18" i="4" s="1"/>
  <c r="AI18" i="4" s="1"/>
  <c r="AQ17" i="4"/>
  <c r="AO17" i="4"/>
  <c r="AJ17" i="4"/>
  <c r="W17" i="4"/>
  <c r="AT17" i="4" s="1"/>
  <c r="Q17" i="4"/>
  <c r="X17" i="4" s="1"/>
  <c r="M17" i="4"/>
  <c r="E17" i="4"/>
  <c r="T17" i="4" s="1"/>
  <c r="D17" i="4"/>
  <c r="AR17" i="4" s="1"/>
  <c r="C17" i="4"/>
  <c r="AP17" i="4" s="1"/>
  <c r="B17" i="4"/>
  <c r="N17" i="4" s="1"/>
  <c r="AR16" i="4"/>
  <c r="AQ16" i="4"/>
  <c r="AP16" i="4"/>
  <c r="AO16" i="4"/>
  <c r="AJ16" i="4"/>
  <c r="W16" i="4"/>
  <c r="AT16" i="4" s="1"/>
  <c r="V16" i="4"/>
  <c r="U16" i="4"/>
  <c r="T16" i="4"/>
  <c r="S16" i="4"/>
  <c r="AM16" i="4" s="1"/>
  <c r="Q16" i="4"/>
  <c r="X16" i="4" s="1"/>
  <c r="N16" i="4"/>
  <c r="AH16" i="4" s="1"/>
  <c r="M16" i="4"/>
  <c r="O16" i="4" s="1"/>
  <c r="AI16" i="4" s="1"/>
  <c r="I16" i="4"/>
  <c r="AR15" i="4"/>
  <c r="AQ15" i="4"/>
  <c r="AP15" i="4"/>
  <c r="AO15" i="4"/>
  <c r="AJ15" i="4"/>
  <c r="W15" i="4"/>
  <c r="AT15" i="4" s="1"/>
  <c r="V15" i="4"/>
  <c r="U15" i="4"/>
  <c r="T15" i="4"/>
  <c r="Q15" i="4"/>
  <c r="AK15" i="4" s="1"/>
  <c r="AU15" i="4" s="1"/>
  <c r="N15" i="4"/>
  <c r="AH15" i="4" s="1"/>
  <c r="M15" i="4"/>
  <c r="I15" i="4"/>
  <c r="S15" i="4" s="1"/>
  <c r="AM15" i="4" s="1"/>
  <c r="AT14" i="4"/>
  <c r="AR14" i="4"/>
  <c r="AQ14" i="4"/>
  <c r="AP14" i="4"/>
  <c r="AO14" i="4"/>
  <c r="AJ14" i="4"/>
  <c r="W14" i="4"/>
  <c r="V14" i="4"/>
  <c r="U14" i="4"/>
  <c r="T14" i="4"/>
  <c r="Q14" i="4"/>
  <c r="AK14" i="4" s="1"/>
  <c r="AU14" i="4" s="1"/>
  <c r="N14" i="4"/>
  <c r="AH14" i="4" s="1"/>
  <c r="M14" i="4"/>
  <c r="I14" i="4"/>
  <c r="S14" i="4" s="1"/>
  <c r="AM14" i="4" s="1"/>
  <c r="AR13" i="4"/>
  <c r="AQ13" i="4"/>
  <c r="AP13" i="4"/>
  <c r="AO13" i="4"/>
  <c r="AJ13" i="4"/>
  <c r="AH13" i="4"/>
  <c r="W13" i="4"/>
  <c r="AT13" i="4" s="1"/>
  <c r="V13" i="4"/>
  <c r="U13" i="4"/>
  <c r="T13" i="4"/>
  <c r="Q13" i="4"/>
  <c r="N13" i="4"/>
  <c r="M13" i="4"/>
  <c r="O13" i="4" s="1"/>
  <c r="AI13" i="4" s="1"/>
  <c r="I13" i="4"/>
  <c r="S13" i="4" s="1"/>
  <c r="AM13" i="4" s="1"/>
  <c r="AR12" i="4"/>
  <c r="AQ12" i="4"/>
  <c r="AP12" i="4"/>
  <c r="AO12" i="4"/>
  <c r="AJ12" i="4"/>
  <c r="W12" i="4"/>
  <c r="AT12" i="4" s="1"/>
  <c r="V12" i="4"/>
  <c r="U12" i="4"/>
  <c r="T12" i="4"/>
  <c r="Q12" i="4"/>
  <c r="AK12" i="4" s="1"/>
  <c r="AU12" i="4" s="1"/>
  <c r="N12" i="4"/>
  <c r="AH12" i="4" s="1"/>
  <c r="M12" i="4"/>
  <c r="I12" i="4"/>
  <c r="S12" i="4" s="1"/>
  <c r="AM12" i="4" s="1"/>
  <c r="AT11" i="4"/>
  <c r="AR11" i="4"/>
  <c r="AQ11" i="4"/>
  <c r="AP11" i="4"/>
  <c r="AO11" i="4"/>
  <c r="AJ11" i="4"/>
  <c r="W11" i="4"/>
  <c r="V11" i="4"/>
  <c r="U11" i="4"/>
  <c r="T11" i="4"/>
  <c r="Q11" i="4"/>
  <c r="N11" i="4"/>
  <c r="AH11" i="4" s="1"/>
  <c r="M11" i="4"/>
  <c r="O11" i="4" s="1"/>
  <c r="AI11" i="4" s="1"/>
  <c r="I11" i="4"/>
  <c r="S11" i="4" s="1"/>
  <c r="AM11" i="4" s="1"/>
  <c r="AT10" i="4"/>
  <c r="AR10" i="4"/>
  <c r="AQ10" i="4"/>
  <c r="AP10" i="4"/>
  <c r="AO10" i="4"/>
  <c r="AJ10" i="4"/>
  <c r="W10" i="4"/>
  <c r="V10" i="4"/>
  <c r="U10" i="4"/>
  <c r="T10" i="4"/>
  <c r="Q10" i="4"/>
  <c r="AK10" i="4" s="1"/>
  <c r="AU10" i="4" s="1"/>
  <c r="N10" i="4"/>
  <c r="M10" i="4"/>
  <c r="I10" i="4"/>
  <c r="S10" i="4" s="1"/>
  <c r="AM10" i="4" s="1"/>
  <c r="AR9" i="4"/>
  <c r="AQ9" i="4"/>
  <c r="AP9" i="4"/>
  <c r="AO9" i="4"/>
  <c r="AJ9" i="4"/>
  <c r="AH9" i="4"/>
  <c r="W9" i="4"/>
  <c r="AT9" i="4" s="1"/>
  <c r="V9" i="4"/>
  <c r="U9" i="4"/>
  <c r="T9" i="4"/>
  <c r="R9" i="4"/>
  <c r="AL9" i="4" s="1"/>
  <c r="Q9" i="4"/>
  <c r="N9" i="4"/>
  <c r="Y9" i="4" s="1"/>
  <c r="AV9" i="4" s="1"/>
  <c r="M9" i="4"/>
  <c r="O9" i="4" s="1"/>
  <c r="AI9" i="4" s="1"/>
  <c r="I9" i="4"/>
  <c r="S9" i="4" s="1"/>
  <c r="AM9" i="4" s="1"/>
  <c r="A9" i="4"/>
  <c r="A10" i="4" s="1"/>
  <c r="A11" i="4" s="1"/>
  <c r="AR8" i="4"/>
  <c r="AQ8" i="4"/>
  <c r="AO8" i="4"/>
  <c r="AJ8" i="4"/>
  <c r="W8" i="4"/>
  <c r="AT8" i="4" s="1"/>
  <c r="V8" i="4"/>
  <c r="T8" i="4"/>
  <c r="Q8" i="4"/>
  <c r="X8" i="4" s="1"/>
  <c r="N8" i="4"/>
  <c r="AH8" i="4" s="1"/>
  <c r="M8" i="4"/>
  <c r="D8" i="4"/>
  <c r="C8" i="4"/>
  <c r="I8" i="4" s="1"/>
  <c r="S8" i="4" s="1"/>
  <c r="AM8" i="4" s="1"/>
  <c r="AR7" i="4"/>
  <c r="AQ7" i="4"/>
  <c r="AP7" i="4"/>
  <c r="AO7" i="4"/>
  <c r="AJ7" i="4"/>
  <c r="W7" i="4"/>
  <c r="AT7" i="4" s="1"/>
  <c r="V7" i="4"/>
  <c r="U7" i="4"/>
  <c r="T7" i="4"/>
  <c r="Q7" i="4"/>
  <c r="X7" i="4" s="1"/>
  <c r="N7" i="4"/>
  <c r="AH7" i="4" s="1"/>
  <c r="M7" i="4"/>
  <c r="I7" i="4"/>
  <c r="S7" i="4" s="1"/>
  <c r="AM7" i="4" s="1"/>
  <c r="AR6" i="4"/>
  <c r="AQ6" i="4"/>
  <c r="AP6" i="4"/>
  <c r="AO6" i="4"/>
  <c r="AJ6" i="4"/>
  <c r="W6" i="4"/>
  <c r="AT6" i="4" s="1"/>
  <c r="V6" i="4"/>
  <c r="U6" i="4"/>
  <c r="T6" i="4"/>
  <c r="Q6" i="4"/>
  <c r="N6" i="4"/>
  <c r="AH6" i="4" s="1"/>
  <c r="M6" i="4"/>
  <c r="O6" i="4" s="1"/>
  <c r="AI6" i="4" s="1"/>
  <c r="I6" i="4"/>
  <c r="S6" i="4" s="1"/>
  <c r="AM6" i="4" s="1"/>
  <c r="AR5" i="4"/>
  <c r="AQ5" i="4"/>
  <c r="AP5" i="4"/>
  <c r="AO5" i="4"/>
  <c r="AJ5" i="4"/>
  <c r="W5" i="4"/>
  <c r="AT5" i="4" s="1"/>
  <c r="V5" i="4"/>
  <c r="U5" i="4"/>
  <c r="T5" i="4"/>
  <c r="Q5" i="4"/>
  <c r="X5" i="4" s="1"/>
  <c r="N5" i="4"/>
  <c r="AH5" i="4" s="1"/>
  <c r="M5" i="4"/>
  <c r="I5" i="4"/>
  <c r="S5" i="4" s="1"/>
  <c r="AM5" i="4" s="1"/>
  <c r="AT4" i="4"/>
  <c r="AR4" i="4"/>
  <c r="AQ4" i="4"/>
  <c r="AP4" i="4"/>
  <c r="AO4" i="4"/>
  <c r="AJ4" i="4"/>
  <c r="W4" i="4"/>
  <c r="V4" i="4"/>
  <c r="U4" i="4"/>
  <c r="T4" i="4"/>
  <c r="Q4" i="4"/>
  <c r="N4" i="4"/>
  <c r="AH4" i="4" s="1"/>
  <c r="M4" i="4"/>
  <c r="O4" i="4" s="1"/>
  <c r="AI4" i="4" s="1"/>
  <c r="I4" i="4"/>
  <c r="S4" i="4" s="1"/>
  <c r="AM4" i="4" s="1"/>
  <c r="AR3" i="4"/>
  <c r="AQ3" i="4"/>
  <c r="AP3" i="4"/>
  <c r="AO3" i="4"/>
  <c r="AJ3" i="4"/>
  <c r="W3" i="4"/>
  <c r="AT3" i="4" s="1"/>
  <c r="V3" i="4"/>
  <c r="U3" i="4"/>
  <c r="T3" i="4"/>
  <c r="Q3" i="4"/>
  <c r="X3" i="4" s="1"/>
  <c r="N3" i="4"/>
  <c r="M3" i="4"/>
  <c r="I3" i="4"/>
  <c r="S3" i="4" s="1"/>
  <c r="AM3" i="4" s="1"/>
  <c r="A3" i="4"/>
  <c r="A4" i="4" s="1"/>
  <c r="AQ2" i="4"/>
  <c r="AO2" i="4"/>
  <c r="AJ2" i="4"/>
  <c r="W2" i="4"/>
  <c r="AT2" i="4" s="1"/>
  <c r="T2" i="4"/>
  <c r="Q2" i="4"/>
  <c r="N2" i="4"/>
  <c r="Y2" i="4" s="1"/>
  <c r="AV2" i="4" s="1"/>
  <c r="M2" i="4"/>
  <c r="O2" i="4" s="1"/>
  <c r="AI2" i="4" s="1"/>
  <c r="D2" i="4"/>
  <c r="AR2" i="4" s="1"/>
  <c r="C2" i="4"/>
  <c r="U2" i="4" s="1"/>
  <c r="A2" i="4"/>
  <c r="R2" i="4" s="1"/>
  <c r="AL2" i="4" s="1"/>
  <c r="G40" i="2"/>
  <c r="F40" i="2"/>
  <c r="D40" i="2"/>
  <c r="C40" i="2"/>
  <c r="G39" i="2"/>
  <c r="F39" i="2"/>
  <c r="D39" i="2"/>
  <c r="C39" i="2"/>
  <c r="G38" i="2"/>
  <c r="F38" i="2"/>
  <c r="D38" i="2"/>
  <c r="C38" i="2"/>
  <c r="F28" i="2"/>
  <c r="C28" i="2"/>
  <c r="G27" i="2"/>
  <c r="F27" i="2"/>
  <c r="D27" i="2"/>
  <c r="C27" i="2"/>
  <c r="G25" i="2"/>
  <c r="F25" i="2"/>
  <c r="D25" i="2"/>
  <c r="C25" i="2"/>
  <c r="G23" i="2"/>
  <c r="F23" i="2"/>
  <c r="D23" i="2"/>
  <c r="C23" i="2"/>
  <c r="G22" i="2"/>
  <c r="F22" i="2"/>
  <c r="D22" i="2"/>
  <c r="C22" i="2"/>
  <c r="G20" i="2"/>
  <c r="F20" i="2"/>
  <c r="D20" i="2"/>
  <c r="C20" i="2"/>
  <c r="G19" i="2"/>
  <c r="F19" i="2"/>
  <c r="D19" i="2"/>
  <c r="C19" i="2"/>
  <c r="G18" i="2"/>
  <c r="F18" i="2"/>
  <c r="D18" i="2"/>
  <c r="C18" i="2"/>
  <c r="G8" i="2"/>
  <c r="F8" i="2"/>
  <c r="D8" i="2"/>
  <c r="C8" i="2"/>
  <c r="G6" i="2"/>
  <c r="F6" i="2"/>
  <c r="D6" i="2"/>
  <c r="C6" i="2"/>
  <c r="G4" i="2"/>
  <c r="F4" i="2"/>
  <c r="D4" i="2"/>
  <c r="C4" i="2"/>
  <c r="G3" i="2"/>
  <c r="F3" i="2"/>
  <c r="D3" i="2"/>
  <c r="C3" i="2"/>
  <c r="H22" i="1"/>
  <c r="H21" i="1"/>
  <c r="C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H28" i="4" l="1"/>
  <c r="AH32" i="4"/>
  <c r="AA5" i="4"/>
  <c r="AX5" i="4" s="1"/>
  <c r="Y10" i="4"/>
  <c r="AV10" i="4" s="1"/>
  <c r="V17" i="4"/>
  <c r="AH21" i="4"/>
  <c r="AH23" i="4"/>
  <c r="AH27" i="4"/>
  <c r="AH31" i="4"/>
  <c r="V2" i="4"/>
  <c r="I2" i="4"/>
  <c r="S2" i="4" s="1"/>
  <c r="AM2" i="4" s="1"/>
  <c r="AP2" i="4"/>
  <c r="AA12" i="4"/>
  <c r="AX12" i="4" s="1"/>
  <c r="AA15" i="4"/>
  <c r="AX15" i="4" s="1"/>
  <c r="AH20" i="4"/>
  <c r="AH24" i="4"/>
  <c r="AH2" i="4"/>
  <c r="AA7" i="4"/>
  <c r="AX7" i="4" s="1"/>
  <c r="AH10" i="4"/>
  <c r="AH19" i="4"/>
  <c r="R4" i="4"/>
  <c r="AL4" i="4" s="1"/>
  <c r="A5" i="4"/>
  <c r="Y4" i="4"/>
  <c r="AV4" i="4" s="1"/>
  <c r="R3" i="4"/>
  <c r="AL3" i="4" s="1"/>
  <c r="AA8" i="4"/>
  <c r="AX8" i="4" s="1"/>
  <c r="A12" i="4"/>
  <c r="R11" i="4"/>
  <c r="AL11" i="4" s="1"/>
  <c r="AA3" i="4"/>
  <c r="AX3" i="4" s="1"/>
  <c r="AH17" i="4"/>
  <c r="AJ34" i="4"/>
  <c r="AJ30" i="4"/>
  <c r="AJ26" i="4"/>
  <c r="AJ22" i="4"/>
  <c r="AJ31" i="4"/>
  <c r="AJ27" i="4"/>
  <c r="AJ23" i="4"/>
  <c r="AJ19" i="4"/>
  <c r="AJ32" i="4"/>
  <c r="AJ28" i="4"/>
  <c r="AJ24" i="4"/>
  <c r="AJ20" i="4"/>
  <c r="AJ33" i="4"/>
  <c r="AJ29" i="4"/>
  <c r="AJ25" i="4"/>
  <c r="AJ21" i="4"/>
  <c r="Y3" i="4"/>
  <c r="AV3" i="4" s="1"/>
  <c r="AH3" i="4"/>
  <c r="Y11" i="4"/>
  <c r="AV11" i="4" s="1"/>
  <c r="I17" i="4"/>
  <c r="S17" i="4" s="1"/>
  <c r="AM17" i="4" s="1"/>
  <c r="R10" i="4"/>
  <c r="AL10" i="4" s="1"/>
  <c r="Y12" i="4"/>
  <c r="AV12" i="4" s="1"/>
  <c r="Y18" i="4"/>
  <c r="AV18" i="4" s="1"/>
  <c r="Y22" i="4"/>
  <c r="AV22" i="4" s="1"/>
  <c r="Y26" i="4"/>
  <c r="AV26" i="4" s="1"/>
  <c r="Y30" i="4"/>
  <c r="AV30" i="4" s="1"/>
  <c r="Y34" i="4"/>
  <c r="AV34" i="4" s="1"/>
  <c r="U8" i="4"/>
  <c r="AP8" i="4"/>
  <c r="AA10" i="4"/>
  <c r="AX10" i="4" s="1"/>
  <c r="AA14" i="4"/>
  <c r="AX14" i="4" s="1"/>
  <c r="Y25" i="4"/>
  <c r="AV25" i="4" s="1"/>
  <c r="Y29" i="4"/>
  <c r="AV29" i="4" s="1"/>
  <c r="Y33" i="4"/>
  <c r="AV33" i="4" s="1"/>
  <c r="U17" i="4"/>
  <c r="X10" i="4"/>
  <c r="X12" i="4"/>
  <c r="AG28" i="4"/>
  <c r="X14" i="4"/>
  <c r="X15" i="4"/>
  <c r="AG34" i="4"/>
  <c r="O14" i="4"/>
  <c r="AI14" i="4" s="1"/>
  <c r="AG16" i="4"/>
  <c r="AA30" i="4"/>
  <c r="AX30" i="4" s="1"/>
  <c r="AG30" i="4"/>
  <c r="AA34" i="4"/>
  <c r="AX34" i="4" s="1"/>
  <c r="AK3" i="4"/>
  <c r="AU3" i="4" s="1"/>
  <c r="AK5" i="4"/>
  <c r="AU5" i="4" s="1"/>
  <c r="AK7" i="4"/>
  <c r="AU7" i="4" s="1"/>
  <c r="AK8" i="4"/>
  <c r="AU8" i="4" s="1"/>
  <c r="AG12" i="4"/>
  <c r="AK28" i="4"/>
  <c r="AU28" i="4" s="1"/>
  <c r="AG5" i="4"/>
  <c r="AG10" i="4"/>
  <c r="AG15" i="4"/>
  <c r="AK17" i="4"/>
  <c r="AU17" i="4" s="1"/>
  <c r="AG3" i="4"/>
  <c r="AG7" i="4"/>
  <c r="AK34" i="4"/>
  <c r="AU34" i="4" s="1"/>
  <c r="O10" i="4"/>
  <c r="AI10" i="4" s="1"/>
  <c r="O15" i="4"/>
  <c r="AI15" i="4" s="1"/>
  <c r="AA18" i="4"/>
  <c r="AX18" i="4" s="1"/>
  <c r="AG21" i="4"/>
  <c r="AG22" i="4"/>
  <c r="AA26" i="4"/>
  <c r="AX26" i="4" s="1"/>
  <c r="AK30" i="4"/>
  <c r="AU30" i="4" s="1"/>
  <c r="AG8" i="4"/>
  <c r="AG17" i="4"/>
  <c r="O12" i="4"/>
  <c r="AI12" i="4" s="1"/>
  <c r="O3" i="4"/>
  <c r="AI3" i="4" s="1"/>
  <c r="O5" i="4"/>
  <c r="AI5" i="4" s="1"/>
  <c r="O7" i="4"/>
  <c r="AI7" i="4" s="1"/>
  <c r="O8" i="4"/>
  <c r="AI8" i="4" s="1"/>
  <c r="AG14" i="4"/>
  <c r="AK16" i="4"/>
  <c r="AU16" i="4" s="1"/>
  <c r="O17" i="4"/>
  <c r="AI17" i="4" s="1"/>
  <c r="AG18" i="4"/>
  <c r="AG24" i="4"/>
  <c r="AK24" i="4"/>
  <c r="AU24" i="4" s="1"/>
  <c r="AG26" i="4"/>
  <c r="AK26" i="4"/>
  <c r="AU26" i="4" s="1"/>
  <c r="AG32" i="4"/>
  <c r="AK32" i="4"/>
  <c r="AU32" i="4" s="1"/>
  <c r="X11" i="4"/>
  <c r="AK11" i="4"/>
  <c r="AU11" i="4" s="1"/>
  <c r="X4" i="4"/>
  <c r="AK4" i="4"/>
  <c r="AU4" i="4" s="1"/>
  <c r="X9" i="4"/>
  <c r="AK9" i="4"/>
  <c r="AU9" i="4" s="1"/>
  <c r="X13" i="4"/>
  <c r="AK13" i="4"/>
  <c r="AU13" i="4" s="1"/>
  <c r="X2" i="4"/>
  <c r="AK2" i="4"/>
  <c r="AU2" i="4" s="1"/>
  <c r="X6" i="4"/>
  <c r="AK6" i="4"/>
  <c r="AU6" i="4" s="1"/>
  <c r="O27" i="4"/>
  <c r="AI27" i="4" s="1"/>
  <c r="AG27" i="4"/>
  <c r="O29" i="4"/>
  <c r="AI29" i="4" s="1"/>
  <c r="AG29" i="4"/>
  <c r="AA2" i="4"/>
  <c r="AX2" i="4" s="1"/>
  <c r="AA4" i="4"/>
  <c r="AX4" i="4" s="1"/>
  <c r="AA6" i="4"/>
  <c r="AX6" i="4" s="1"/>
  <c r="AA9" i="4"/>
  <c r="AX9" i="4" s="1"/>
  <c r="AA11" i="4"/>
  <c r="AX11" i="4" s="1"/>
  <c r="AA13" i="4"/>
  <c r="AX13" i="4" s="1"/>
  <c r="O20" i="4"/>
  <c r="AI20" i="4" s="1"/>
  <c r="AA20" i="4"/>
  <c r="AX20" i="4" s="1"/>
  <c r="X23" i="4"/>
  <c r="AK23" i="4"/>
  <c r="AU23" i="4" s="1"/>
  <c r="X25" i="4"/>
  <c r="AK25" i="4"/>
  <c r="AU25" i="4" s="1"/>
  <c r="O31" i="4"/>
  <c r="AI31" i="4" s="1"/>
  <c r="AG31" i="4"/>
  <c r="O33" i="4"/>
  <c r="AI33" i="4" s="1"/>
  <c r="AG33" i="4"/>
  <c r="AG2" i="4"/>
  <c r="AG4" i="4"/>
  <c r="AG6" i="4"/>
  <c r="AG9" i="4"/>
  <c r="AG11" i="4"/>
  <c r="AG13" i="4"/>
  <c r="AK18" i="4"/>
  <c r="AU18" i="4" s="1"/>
  <c r="AA19" i="4"/>
  <c r="AX19" i="4" s="1"/>
  <c r="X27" i="4"/>
  <c r="AK27" i="4"/>
  <c r="AU27" i="4" s="1"/>
  <c r="AA27" i="4"/>
  <c r="AX27" i="4" s="1"/>
  <c r="X29" i="4"/>
  <c r="AK29" i="4"/>
  <c r="AU29" i="4" s="1"/>
  <c r="AA29" i="4"/>
  <c r="AX29" i="4" s="1"/>
  <c r="AA16" i="4"/>
  <c r="AX16" i="4" s="1"/>
  <c r="AG19" i="4"/>
  <c r="AK19" i="4"/>
  <c r="AU19" i="4" s="1"/>
  <c r="AG20" i="4"/>
  <c r="AK20" i="4"/>
  <c r="AU20" i="4" s="1"/>
  <c r="AK21" i="4"/>
  <c r="AU21" i="4" s="1"/>
  <c r="AK22" i="4"/>
  <c r="AU22" i="4" s="1"/>
  <c r="O23" i="4"/>
  <c r="AI23" i="4" s="1"/>
  <c r="AG23" i="4"/>
  <c r="O25" i="4"/>
  <c r="AI25" i="4" s="1"/>
  <c r="AG25" i="4"/>
  <c r="X31" i="4"/>
  <c r="AK31" i="4"/>
  <c r="AU31" i="4" s="1"/>
  <c r="AA31" i="4"/>
  <c r="AX31" i="4" s="1"/>
  <c r="X33" i="4"/>
  <c r="AK33" i="4"/>
  <c r="AU33" i="4" s="1"/>
  <c r="AA33" i="4"/>
  <c r="AX33" i="4" s="1"/>
  <c r="AA21" i="4"/>
  <c r="AX21" i="4" s="1"/>
  <c r="AA22" i="4"/>
  <c r="AX22" i="4" s="1"/>
  <c r="AA24" i="4"/>
  <c r="AX24" i="4" s="1"/>
  <c r="AA28" i="4"/>
  <c r="AX28" i="4" s="1"/>
  <c r="AA32" i="4"/>
  <c r="AX32" i="4" s="1"/>
  <c r="AA17" i="4" l="1"/>
  <c r="AX17" i="4" s="1"/>
  <c r="A13" i="4"/>
  <c r="R12" i="4"/>
  <c r="AL12" i="4" s="1"/>
  <c r="A6" i="4"/>
  <c r="R5" i="4"/>
  <c r="AL5" i="4" s="1"/>
  <c r="Y5" i="4"/>
  <c r="AV5" i="4" s="1"/>
  <c r="A7" i="4" l="1"/>
  <c r="R6" i="4"/>
  <c r="AL6" i="4" s="1"/>
  <c r="Y6" i="4"/>
  <c r="AV6" i="4" s="1"/>
  <c r="A14" i="4"/>
  <c r="R13" i="4"/>
  <c r="AL13" i="4" s="1"/>
  <c r="Y13" i="4"/>
  <c r="AV13" i="4" s="1"/>
  <c r="A15" i="4" l="1"/>
  <c r="R14" i="4"/>
  <c r="AL14" i="4" s="1"/>
  <c r="Y14" i="4"/>
  <c r="AV14" i="4" s="1"/>
  <c r="A8" i="4"/>
  <c r="R7" i="4"/>
  <c r="AL7" i="4" s="1"/>
  <c r="Y7" i="4"/>
  <c r="AV7" i="4" s="1"/>
  <c r="R8" i="4" l="1"/>
  <c r="AL8" i="4" s="1"/>
  <c r="Y8" i="4"/>
  <c r="AV8" i="4" s="1"/>
  <c r="A16" i="4"/>
  <c r="R15" i="4"/>
  <c r="AL15" i="4" s="1"/>
  <c r="Y15" i="4"/>
  <c r="AV15" i="4" s="1"/>
  <c r="A17" i="4" l="1"/>
  <c r="R16" i="4"/>
  <c r="AL16" i="4" s="1"/>
  <c r="Y16" i="4"/>
  <c r="AV16" i="4" s="1"/>
  <c r="R17" i="4" l="1"/>
  <c r="AL17" i="4" s="1"/>
  <c r="Y17" i="4"/>
  <c r="AV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tc={7FE9F195-50B3-CB45-9385-67B1BA24CE43}</author>
  </authors>
  <commentList>
    <comment ref="P1" authorId="0" shapeId="0" xr:uid="{BAB8D956-03FA-2544-9BC3-077D186636BB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J1" authorId="0" shapeId="0" xr:uid="{990CAB45-718D-064E-ACB3-75881561BB17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B3" authorId="1" shapeId="0" xr:uid="{7FE9F195-50B3-CB45-9385-67B1BA24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<sst xmlns="http://schemas.openxmlformats.org/spreadsheetml/2006/main" count="1238" uniqueCount="89">
  <si>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</si>
  <si>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</si>
  <si>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</si>
  <si>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</si>
  <si>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</si>
  <si>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</si>
  <si>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</si>
  <si>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</si>
  <si>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</si>
  <si>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</si>
  <si>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</si>
  <si>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</si>
  <si>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</si>
  <si>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</si>
  <si>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</si>
  <si>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</si>
  <si>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</si>
  <si>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</si>
  <si>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</si>
  <si>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</si>
  <si>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</si>
  <si>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</si>
  <si>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</si>
  <si>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</si>
  <si>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</si>
  <si>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</si>
  <si>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</si>
  <si>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</si>
  <si>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</si>
  <si>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</si>
  <si>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</si>
  <si>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</si>
  <si>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</si>
  <si>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</si>
  <si>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</si>
  <si>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</si>
  <si>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</si>
  <si>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</si>
  <si>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</si>
  <si>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</si>
  <si>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</si>
  <si>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</si>
  <si>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</si>
  <si>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</si>
  <si>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</si>
  <si>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</si>
  <si>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</si>
  <si>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</si>
  <si>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</si>
  <si>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</si>
  <si>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</si>
  <si>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</si>
  <si>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</si>
  <si>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</si>
  <si>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</si>
  <si>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</si>
  <si>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</si>
  <si>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</si>
  <si>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</si>
  <si>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</si>
  <si>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</si>
  <si>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</si>
  <si>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</si>
  <si>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</si>
  <si>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</si>
  <si>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</si>
  <si>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</si>
  <si>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</si>
  <si>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</si>
  <si>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</si>
  <si>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</si>
  <si>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</si>
  <si>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Cash Transfer</t>
  </si>
  <si>
    <t>RECEIVE</t>
  </si>
  <si>
    <t>vs</t>
  </si>
  <si>
    <t>AgainstCurrency</t>
  </si>
  <si>
    <t>AgainstAmount</t>
  </si>
  <si>
    <t>ACTUAL</t>
  </si>
  <si>
    <t>SELL</t>
  </si>
  <si>
    <t>PARTY</t>
  </si>
  <si>
    <t>CPTYIMP</t>
  </si>
  <si>
    <t>HSBC</t>
  </si>
  <si>
    <t>POST TYPE</t>
  </si>
  <si>
    <t>BOOK</t>
  </si>
  <si>
    <t>FORECAST</t>
  </si>
  <si>
    <t>CUSTINST</t>
  </si>
  <si>
    <t>CASHTX</t>
  </si>
  <si>
    <t>DEFAULT</t>
  </si>
  <si>
    <t>HSBCUSD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</si>
</sst>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  <numFmt numFmtId="167" formatCode="yyyy\-mm\-dd;@"/>
    <numFmt numFmtId="168" formatCode="hh: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36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20" fontId="13" fillId="0" borderId="0" xfId="0" applyNumberFormat="1" applyFont="1"/>
    <xf numFmtId="22" fontId="13" fillId="0" borderId="0" xfId="0" applyNumberFormat="1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/>
    <xf numFmtId="0" fontId="14" fillId="11" borderId="15" xfId="6" applyFont="1" applyFill="1" applyBorder="1" applyAlignment="1">
      <alignment horizontal="center"/>
    </xf>
    <xf numFmtId="0" fontId="14" fillId="11" borderId="16" xfId="6" applyFont="1" applyFill="1" applyBorder="1" applyAlignment="1">
      <alignment horizontal="center"/>
    </xf>
    <xf numFmtId="0" fontId="14" fillId="13" borderId="15" xfId="6" applyFont="1" applyFill="1" applyBorder="1" applyAlignment="1">
      <alignment horizontal="center"/>
    </xf>
    <xf numFmtId="2" fontId="14" fillId="13" borderId="15" xfId="6" applyNumberFormat="1" applyFont="1" applyFill="1" applyBorder="1" applyAlignment="1">
      <alignment horizontal="center"/>
    </xf>
    <xf numFmtId="49" fontId="14" fillId="13" borderId="15" xfId="6" applyNumberFormat="1" applyFont="1" applyFill="1" applyBorder="1" applyAlignment="1">
      <alignment horizontal="center"/>
    </xf>
    <xf numFmtId="20" fontId="13" fillId="6" borderId="0" xfId="0" applyNumberFormat="1" applyFont="1" applyFill="1"/>
    <xf numFmtId="0" fontId="13" fillId="6" borderId="0" xfId="0" applyFont="1" applyFill="1"/>
    <xf numFmtId="4" fontId="13" fillId="6" borderId="0" xfId="0" applyNumberFormat="1" applyFont="1" applyFill="1"/>
    <xf numFmtId="167" fontId="13" fillId="0" borderId="0" xfId="0" applyNumberFormat="1" applyFont="1"/>
    <xf numFmtId="22" fontId="13" fillId="14" borderId="15" xfId="0" applyNumberFormat="1" applyFont="1" applyFill="1" applyBorder="1"/>
    <xf numFmtId="0" fontId="13" fillId="14" borderId="15" xfId="0" applyFont="1" applyFill="1" applyBorder="1"/>
    <xf numFmtId="167" fontId="13" fillId="14" borderId="15" xfId="0" applyNumberFormat="1" applyFont="1" applyFill="1" applyBorder="1"/>
    <xf numFmtId="20" fontId="13" fillId="14" borderId="15" xfId="0" applyNumberFormat="1" applyFont="1" applyFill="1" applyBorder="1"/>
    <xf numFmtId="2" fontId="13" fillId="14" borderId="15" xfId="0" applyNumberFormat="1" applyFont="1" applyFill="1" applyBorder="1"/>
    <xf numFmtId="168" fontId="13" fillId="14" borderId="15" xfId="0" applyNumberFormat="1" applyFont="1" applyFill="1" applyBorder="1"/>
    <xf numFmtId="49" fontId="13" fillId="14" borderId="15" xfId="0" applyNumberFormat="1" applyFont="1" applyFill="1" applyBorder="1"/>
    <xf numFmtId="43" fontId="13" fillId="6" borderId="0" xfId="0" applyNumberFormat="1" applyFont="1" applyFill="1"/>
    <xf numFmtId="20" fontId="13" fillId="12" borderId="0" xfId="0" applyNumberFormat="1" applyFont="1" applyFill="1"/>
    <xf numFmtId="0" fontId="13" fillId="12" borderId="0" xfId="0" applyFont="1" applyFill="1"/>
    <xf numFmtId="4" fontId="13" fillId="12" borderId="0" xfId="0" applyNumberFormat="1" applyFont="1" applyFill="1"/>
    <xf numFmtId="43" fontId="13" fillId="12" borderId="0" xfId="0" applyNumberFormat="1" applyFont="1" applyFill="1"/>
    <xf numFmtId="0" fontId="13" fillId="0" borderId="0" xfId="0" applyNumberFormat="1" applyFont="1" applyAlignment="1">
      <alignment horizontal="left"/>
    </xf>
    <xf numFmtId="0" fontId="13" fillId="15" borderId="0" xfId="0" applyFont="1" applyFill="1"/>
    <xf numFmtId="22" fontId="13" fillId="15" borderId="0" xfId="0" applyNumberFormat="1" applyFont="1" applyFill="1"/>
    <xf numFmtId="167" fontId="13" fillId="15" borderId="0" xfId="0" applyNumberFormat="1" applyFont="1" applyFill="1"/>
    <xf numFmtId="20" fontId="13" fillId="15" borderId="0" xfId="0" applyNumberFormat="1" applyFont="1" applyFill="1"/>
    <xf numFmtId="22" fontId="13" fillId="15" borderId="15" xfId="0" applyNumberFormat="1" applyFont="1" applyFill="1" applyBorder="1"/>
    <xf numFmtId="0" fontId="13" fillId="15" borderId="15" xfId="0" applyFont="1" applyFill="1" applyBorder="1"/>
    <xf numFmtId="167" fontId="13" fillId="15" borderId="15" xfId="0" applyNumberFormat="1" applyFont="1" applyFill="1" applyBorder="1"/>
    <xf numFmtId="20" fontId="13" fillId="15" borderId="15" xfId="0" applyNumberFormat="1" applyFont="1" applyFill="1" applyBorder="1"/>
    <xf numFmtId="2" fontId="13" fillId="15" borderId="15" xfId="0" applyNumberFormat="1" applyFont="1" applyFill="1" applyBorder="1"/>
    <xf numFmtId="168" fontId="13" fillId="15" borderId="15" xfId="0" applyNumberFormat="1" applyFont="1" applyFill="1" applyBorder="1"/>
    <xf numFmtId="49" fontId="13" fillId="15" borderId="15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/Users/mtownsend/Documents/GitHub/ebSiena-DemoSystemData/Prospects/HomeSend/XML%20Deal%20Generator/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0ADD05FE-CB7F-534E-9CF6-AEFFA23FF1AD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" dT="2019-09-12T14:19:48.10" personId="{0ADD05FE-CB7F-534E-9CF6-AEFFA23FF1AD}" id="{7FE9F195-50B3-CB45-9385-67B1BA24CE43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sheetPr codeName="Sheet1"/>
  <dimension ref="A1:B13"/>
  <sheetViews>
    <sheetView workbookViewId="0">
      <selection activeCell="E7" sqref="E7"/>
    </sheetView>
  </sheetViews>
  <sheetFormatPr defaultColWidth="8.85546875" defaultRowHeight="15" x14ac:dyDescent="0.25"/>
  <cols>
    <col min="1" max="1" width="33.7109375" customWidth="1"/>
    <col min="2" max="2" width="85" customWidth="1"/>
  </cols>
  <sheetData>
    <row r="1" spans="1:2" x14ac:dyDescent="0.25">
      <c r="A1" s="52" t="s">
        <v>46</v>
      </c>
      <c r="B1" t="s">
        <v>47</v>
      </c>
    </row>
    <row r="2" spans="1:2" x14ac:dyDescent="0.25">
      <c r="A2" t="s">
        <v>29</v>
      </c>
      <c r="B2" t="s">
        <v>39</v>
      </c>
    </row>
    <row r="3" spans="1:2" x14ac:dyDescent="0.25">
      <c r="A3" t="s">
        <v>44</v>
      </c>
      <c r="B3" t="s">
        <v>45</v>
      </c>
    </row>
    <row r="4" spans="1:2" ht="30" x14ac:dyDescent="0.25">
      <c r="A4" t="s">
        <v>30</v>
      </c>
      <c r="B4" s="88" t="s">
        <v>49</v>
      </c>
    </row>
    <row r="5" spans="1:2" ht="34.5" customHeight="1" x14ac:dyDescent="0.25">
      <c r="A5" t="s">
        <v>31</v>
      </c>
      <c r="B5" t="s">
        <v>40</v>
      </c>
    </row>
    <row r="6" spans="1:2" x14ac:dyDescent="0.25">
      <c r="A6" t="s">
        <v>32</v>
      </c>
      <c r="B6" t="s">
        <v>41</v>
      </c>
    </row>
    <row r="7" spans="1:2" x14ac:dyDescent="0.25">
      <c r="A7" t="s">
        <v>33</v>
      </c>
      <c r="B7" t="s">
        <v>42</v>
      </c>
    </row>
    <row r="8" spans="1:2" x14ac:dyDescent="0.25">
      <c r="A8" t="s">
        <v>34</v>
      </c>
      <c r="B8" t="s">
        <v>43</v>
      </c>
    </row>
    <row r="10" spans="1:2" x14ac:dyDescent="0.25">
      <c r="A10" s="52" t="s">
        <v>35</v>
      </c>
      <c r="B10" t="s">
        <v>36</v>
      </c>
    </row>
    <row r="11" spans="1:2" x14ac:dyDescent="0.25">
      <c r="B11" t="s">
        <v>37</v>
      </c>
    </row>
    <row r="12" spans="1:2" x14ac:dyDescent="0.25">
      <c r="B12" t="s">
        <v>48</v>
      </c>
    </row>
    <row r="13" spans="1:2" x14ac:dyDescent="0.2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sheetPr codeName="Sheet2"/>
  <dimension ref="A1:P22"/>
  <sheetViews>
    <sheetView workbookViewId="0">
      <selection activeCell="D27" sqref="D27"/>
    </sheetView>
  </sheetViews>
  <sheetFormatPr defaultColWidth="8.85546875" defaultRowHeight="15" x14ac:dyDescent="0.25"/>
  <cols>
    <col min="1" max="1" width="15.140625" customWidth="1"/>
    <col min="2" max="2" width="15.85546875" bestFit="1" customWidth="1"/>
    <col min="3" max="3" width="16.42578125" customWidth="1"/>
    <col min="4" max="4" width="13.7109375" customWidth="1"/>
    <col min="5" max="5" width="11.42578125" bestFit="1" customWidth="1"/>
    <col min="6" max="7" width="19.42578125" style="12" customWidth="1"/>
    <col min="8" max="8" width="22.42578125" customWidth="1"/>
    <col min="9" max="9" width="12.28515625" customWidth="1"/>
    <col min="10" max="10" width="16.140625" customWidth="1"/>
    <col min="11" max="11" width="11.7109375" customWidth="1"/>
    <col min="12" max="12" width="9.7109375" customWidth="1"/>
    <col min="13" max="13" width="12" customWidth="1"/>
    <col min="14" max="14" width="10.42578125" customWidth="1"/>
    <col min="15" max="15" width="16" customWidth="1"/>
    <col min="16" max="16" width="14.7109375" customWidth="1"/>
  </cols>
  <sheetData>
    <row r="1" spans="1:16" ht="19.5" thickBot="1" x14ac:dyDescent="0.35">
      <c r="A1" s="1" t="s">
        <v>0</v>
      </c>
      <c r="B1" s="127" t="s">
        <v>1</v>
      </c>
      <c r="C1" s="128"/>
      <c r="D1" s="128"/>
      <c r="E1" s="129"/>
      <c r="F1" s="130" t="s">
        <v>2</v>
      </c>
      <c r="G1" s="131"/>
      <c r="H1" s="132"/>
      <c r="I1" s="130" t="s">
        <v>3</v>
      </c>
      <c r="J1" s="131"/>
      <c r="K1" s="132"/>
      <c r="L1" s="130" t="s">
        <v>4</v>
      </c>
      <c r="M1" s="131"/>
      <c r="N1" s="132"/>
      <c r="O1" s="130" t="s">
        <v>5</v>
      </c>
      <c r="P1" s="132"/>
    </row>
    <row r="2" spans="1:16" ht="15.75" thickBot="1" x14ac:dyDescent="0.3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.75" thickBot="1" x14ac:dyDescent="0.3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8" x14ac:dyDescent="0.25">
      <c r="C18" s="11">
        <f>SUM(C3:C17)</f>
        <v>47995</v>
      </c>
    </row>
    <row r="21" spans="3:8" x14ac:dyDescent="0.25">
      <c r="H21">
        <f>G3*H3</f>
        <v>28971.599999999999</v>
      </c>
    </row>
    <row r="22" spans="3:8" x14ac:dyDescent="0.25">
      <c r="H22">
        <f>G9*H9</f>
        <v>34470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sheetPr codeName="Sheet3">
    <pageSetUpPr fitToPage="1"/>
  </sheetPr>
  <dimension ref="A1:G40"/>
  <sheetViews>
    <sheetView zoomScale="60" zoomScaleNormal="60" workbookViewId="0">
      <selection activeCell="J46" sqref="J46"/>
    </sheetView>
  </sheetViews>
  <sheetFormatPr defaultColWidth="8.85546875" defaultRowHeight="15" x14ac:dyDescent="0.25"/>
  <cols>
    <col min="1" max="1" width="8" bestFit="1" customWidth="1"/>
    <col min="2" max="2" width="25.140625" customWidth="1"/>
    <col min="3" max="3" width="16.140625" customWidth="1"/>
    <col min="4" max="4" width="19.42578125" customWidth="1"/>
    <col min="6" max="6" width="24.28515625" customWidth="1"/>
    <col min="7" max="7" width="23.7109375" customWidth="1"/>
  </cols>
  <sheetData>
    <row r="1" spans="1:7" ht="15.75" thickBot="1" x14ac:dyDescent="0.3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5">
      <c r="A2" s="133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5">
      <c r="A3" s="134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5">
      <c r="A4" s="134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5">
      <c r="A5" s="134"/>
      <c r="B5" s="57" t="s">
        <v>19</v>
      </c>
      <c r="C5" s="73"/>
      <c r="D5" s="73"/>
      <c r="E5" s="69"/>
      <c r="F5" s="74"/>
      <c r="G5" s="9"/>
    </row>
    <row r="6" spans="1:7" x14ac:dyDescent="0.25">
      <c r="A6" s="134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5">
      <c r="A7" s="134"/>
      <c r="B7" s="57" t="s">
        <v>18</v>
      </c>
      <c r="C7" s="77"/>
      <c r="D7" s="77"/>
      <c r="E7" s="69"/>
      <c r="F7" s="74"/>
      <c r="G7" s="9"/>
    </row>
    <row r="8" spans="1:7" x14ac:dyDescent="0.25">
      <c r="A8" s="134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5">
      <c r="A9" s="134"/>
      <c r="B9" s="56" t="s">
        <v>3</v>
      </c>
      <c r="C9" s="77"/>
      <c r="D9" s="77"/>
      <c r="E9" s="69"/>
      <c r="F9" s="74"/>
      <c r="G9" s="9"/>
    </row>
    <row r="10" spans="1:7" x14ac:dyDescent="0.25">
      <c r="A10" s="134"/>
      <c r="B10" s="57" t="s">
        <v>18</v>
      </c>
      <c r="C10" s="77"/>
      <c r="D10" s="77"/>
      <c r="E10" s="69"/>
      <c r="F10" s="74"/>
      <c r="G10" s="9"/>
    </row>
    <row r="11" spans="1:7" x14ac:dyDescent="0.25">
      <c r="A11" s="134"/>
      <c r="B11" s="57" t="s">
        <v>19</v>
      </c>
      <c r="C11" s="77"/>
      <c r="D11" s="77"/>
      <c r="E11" s="69"/>
      <c r="F11" s="74"/>
      <c r="G11" s="9"/>
    </row>
    <row r="12" spans="1:7" x14ac:dyDescent="0.25">
      <c r="A12" s="134"/>
      <c r="B12" s="56" t="s">
        <v>21</v>
      </c>
      <c r="C12" s="77"/>
      <c r="D12" s="77"/>
      <c r="E12" s="69"/>
      <c r="F12" s="74"/>
      <c r="G12" s="9"/>
    </row>
    <row r="13" spans="1:7" x14ac:dyDescent="0.25">
      <c r="A13" s="134"/>
      <c r="B13" s="57" t="s">
        <v>18</v>
      </c>
      <c r="C13" s="77"/>
      <c r="D13" s="77"/>
      <c r="E13" s="69"/>
      <c r="F13" s="74"/>
      <c r="G13" s="9"/>
    </row>
    <row r="14" spans="1:7" x14ac:dyDescent="0.25">
      <c r="A14" s="134"/>
      <c r="B14" s="57" t="s">
        <v>19</v>
      </c>
      <c r="C14" s="77"/>
      <c r="D14" s="77"/>
      <c r="E14" s="69"/>
      <c r="F14" s="74"/>
      <c r="G14" s="9"/>
    </row>
    <row r="15" spans="1:7" x14ac:dyDescent="0.25">
      <c r="A15" s="134"/>
      <c r="B15" s="56" t="s">
        <v>4</v>
      </c>
      <c r="C15" s="77"/>
      <c r="D15" s="77"/>
      <c r="E15" s="69"/>
      <c r="F15" s="74"/>
      <c r="G15" s="9"/>
    </row>
    <row r="16" spans="1:7" x14ac:dyDescent="0.25">
      <c r="A16" s="134"/>
      <c r="B16" s="57" t="s">
        <v>18</v>
      </c>
      <c r="C16" s="77"/>
      <c r="D16" s="77"/>
      <c r="E16" s="69"/>
      <c r="F16" s="74"/>
      <c r="G16" s="9"/>
    </row>
    <row r="17" spans="1:7" x14ac:dyDescent="0.25">
      <c r="A17" s="134"/>
      <c r="B17" s="57" t="s">
        <v>19</v>
      </c>
      <c r="C17" s="77"/>
      <c r="D17" s="77"/>
      <c r="E17" s="69"/>
      <c r="F17" s="74"/>
      <c r="G17" s="9"/>
    </row>
    <row r="18" spans="1:7" x14ac:dyDescent="0.25">
      <c r="A18" s="134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5">
      <c r="A19" s="134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.75" thickBot="1" x14ac:dyDescent="0.3">
      <c r="A20" s="135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5">
      <c r="A21" s="133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5">
      <c r="A22" s="134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5">
      <c r="A23" s="134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5">
      <c r="A24" s="134"/>
      <c r="B24" s="57" t="s">
        <v>19</v>
      </c>
      <c r="C24" s="73"/>
      <c r="D24" s="73"/>
      <c r="E24" s="69"/>
      <c r="F24" s="74"/>
      <c r="G24" s="9"/>
    </row>
    <row r="25" spans="1:7" x14ac:dyDescent="0.25">
      <c r="A25" s="134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5">
      <c r="A26" s="134"/>
      <c r="B26" s="57" t="s">
        <v>18</v>
      </c>
      <c r="C26" s="77"/>
      <c r="D26" s="77"/>
      <c r="E26" s="69"/>
      <c r="F26" s="74"/>
      <c r="G26" s="9"/>
    </row>
    <row r="27" spans="1:7" x14ac:dyDescent="0.25">
      <c r="A27" s="134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5">
      <c r="A28" s="134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5">
      <c r="A29" s="134"/>
      <c r="B29" s="56" t="s">
        <v>3</v>
      </c>
      <c r="C29" s="77"/>
      <c r="D29" s="77"/>
      <c r="E29" s="69"/>
      <c r="F29" s="74"/>
      <c r="G29" s="9"/>
    </row>
    <row r="30" spans="1:7" x14ac:dyDescent="0.25">
      <c r="A30" s="134"/>
      <c r="B30" s="57" t="s">
        <v>18</v>
      </c>
      <c r="C30" s="77"/>
      <c r="D30" s="77"/>
      <c r="E30" s="69"/>
      <c r="F30" s="74"/>
      <c r="G30" s="9"/>
    </row>
    <row r="31" spans="1:7" x14ac:dyDescent="0.25">
      <c r="A31" s="134"/>
      <c r="B31" s="57" t="s">
        <v>19</v>
      </c>
      <c r="C31" s="77"/>
      <c r="D31" s="77"/>
      <c r="E31" s="69"/>
      <c r="F31" s="74"/>
      <c r="G31" s="9"/>
    </row>
    <row r="32" spans="1:7" x14ac:dyDescent="0.25">
      <c r="A32" s="134"/>
      <c r="B32" s="56" t="s">
        <v>21</v>
      </c>
      <c r="C32" s="77"/>
      <c r="D32" s="77"/>
      <c r="E32" s="69"/>
      <c r="F32" s="74"/>
      <c r="G32" s="9"/>
    </row>
    <row r="33" spans="1:7" x14ac:dyDescent="0.25">
      <c r="A33" s="134"/>
      <c r="B33" s="57" t="s">
        <v>18</v>
      </c>
      <c r="C33" s="77"/>
      <c r="D33" s="77"/>
      <c r="E33" s="69"/>
      <c r="F33" s="74"/>
      <c r="G33" s="9"/>
    </row>
    <row r="34" spans="1:7" x14ac:dyDescent="0.25">
      <c r="A34" s="134"/>
      <c r="B34" s="57" t="s">
        <v>19</v>
      </c>
      <c r="C34" s="77"/>
      <c r="D34" s="77"/>
      <c r="E34" s="69"/>
      <c r="F34" s="74"/>
      <c r="G34" s="9"/>
    </row>
    <row r="35" spans="1:7" x14ac:dyDescent="0.25">
      <c r="A35" s="134"/>
      <c r="B35" s="56" t="s">
        <v>4</v>
      </c>
      <c r="C35" s="77"/>
      <c r="D35" s="77"/>
      <c r="E35" s="69"/>
      <c r="F35" s="74"/>
      <c r="G35" s="9"/>
    </row>
    <row r="36" spans="1:7" x14ac:dyDescent="0.25">
      <c r="A36" s="134"/>
      <c r="B36" s="57" t="s">
        <v>18</v>
      </c>
      <c r="C36" s="77"/>
      <c r="D36" s="77"/>
      <c r="E36" s="69"/>
      <c r="F36" s="74"/>
      <c r="G36" s="9"/>
    </row>
    <row r="37" spans="1:7" x14ac:dyDescent="0.25">
      <c r="A37" s="134"/>
      <c r="B37" s="57" t="s">
        <v>19</v>
      </c>
      <c r="C37" s="77"/>
      <c r="D37" s="77"/>
      <c r="E37" s="69"/>
      <c r="F37" s="74"/>
      <c r="G37" s="9"/>
    </row>
    <row r="38" spans="1:7" x14ac:dyDescent="0.25">
      <c r="A38" s="134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5">
      <c r="A39" s="134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.75" thickBot="1" x14ac:dyDescent="0.3">
      <c r="A40" s="135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sheetPr codeName="Sheet4"/>
  <dimension ref="A1:AX34"/>
  <sheetViews>
    <sheetView tabSelected="1" topLeftCell="AI1" zoomScale="90" zoomScaleNormal="90" workbookViewId="0">
      <selection activeCell="AS17" sqref="AS17"/>
    </sheetView>
  </sheetViews>
  <sheetFormatPr defaultColWidth="8.85546875" defaultRowHeight="15" x14ac:dyDescent="0.25"/>
  <cols>
    <col min="1" max="1" width="11.5703125" style="89" bestFit="1" customWidth="1"/>
    <col min="2" max="2" width="38.28515625" style="93" bestFit="1" customWidth="1"/>
    <col min="3" max="3" width="16.28515625" style="93" bestFit="1" customWidth="1"/>
    <col min="4" max="4" width="15.5703125" style="93" bestFit="1" customWidth="1"/>
    <col min="5" max="5" width="10.28515625" style="93" bestFit="1" customWidth="1"/>
    <col min="6" max="6" width="8.7109375" style="93" bestFit="1" customWidth="1"/>
    <col min="7" max="7" width="6.140625" style="93" bestFit="1" customWidth="1"/>
    <col min="8" max="8" width="10" style="93" bestFit="1" customWidth="1"/>
    <col min="9" max="9" width="12.5703125" style="93" bestFit="1" customWidth="1"/>
    <col min="10" max="11" width="12.5703125" style="93" customWidth="1"/>
    <col min="12" max="12" width="6.28515625" style="93" customWidth="1"/>
    <col min="13" max="13" width="54.140625" style="93" bestFit="1" customWidth="1"/>
    <col min="14" max="14" width="38.28515625" style="93" bestFit="1" customWidth="1"/>
    <col min="15" max="15" width="54.140625" style="93" bestFit="1" customWidth="1"/>
    <col min="16" max="16" width="16.28515625" style="93" bestFit="1" customWidth="1"/>
    <col min="17" max="17" width="17.5703125" style="93" bestFit="1" customWidth="1"/>
    <col min="18" max="18" width="30.28515625" style="93" bestFit="1" customWidth="1"/>
    <col min="19" max="19" width="26.85546875" style="93" bestFit="1" customWidth="1"/>
    <col min="20" max="20" width="17.5703125" style="93" bestFit="1" customWidth="1"/>
    <col min="21" max="21" width="22.85546875" style="93" bestFit="1" customWidth="1"/>
    <col min="22" max="22" width="20.28515625" style="93" bestFit="1" customWidth="1"/>
    <col min="23" max="23" width="14.28515625" style="93" bestFit="1" customWidth="1"/>
    <col min="24" max="24" width="17.5703125" style="93" bestFit="1" customWidth="1"/>
    <col min="25" max="25" width="68.85546875" style="93" bestFit="1" customWidth="1"/>
    <col min="26" max="26" width="22.28515625" style="93" bestFit="1" customWidth="1"/>
    <col min="27" max="27" width="27.5703125" style="93" bestFit="1" customWidth="1"/>
    <col min="28" max="32" width="8.85546875" style="93"/>
    <col min="33" max="33" width="54.140625" style="93" bestFit="1" customWidth="1"/>
    <col min="34" max="34" width="38.28515625" style="93" bestFit="1" customWidth="1"/>
    <col min="35" max="35" width="54.140625" style="93" bestFit="1" customWidth="1"/>
    <col min="36" max="36" width="16.28515625" style="93" bestFit="1" customWidth="1"/>
    <col min="37" max="37" width="17.5703125" style="93" bestFit="1" customWidth="1"/>
    <col min="38" max="38" width="30.28515625" style="93" bestFit="1" customWidth="1"/>
    <col min="39" max="39" width="26.85546875" style="93" bestFit="1" customWidth="1"/>
    <col min="40" max="40" width="17.5703125" style="93" bestFit="1" customWidth="1"/>
    <col min="41" max="41" width="11.28515625" style="93" bestFit="1" customWidth="1"/>
    <col min="42" max="42" width="22.85546875" style="93" bestFit="1" customWidth="1"/>
    <col min="43" max="43" width="25.5703125" style="93" bestFit="1" customWidth="1"/>
    <col min="44" max="44" width="20.28515625" style="93" bestFit="1" customWidth="1"/>
    <col min="45" max="45" width="22.85546875" style="93" bestFit="1" customWidth="1"/>
    <col min="46" max="46" width="14.28515625" style="93" bestFit="1" customWidth="1"/>
    <col min="47" max="47" width="17.5703125" style="93" bestFit="1" customWidth="1"/>
    <col min="48" max="48" width="68.85546875" style="93" bestFit="1" customWidth="1"/>
    <col min="49" max="49" width="22.28515625" style="93" bestFit="1" customWidth="1"/>
    <col min="50" max="50" width="27.5703125" style="93" bestFit="1" customWidth="1"/>
    <col min="51" max="16384" width="8.85546875" style="93"/>
  </cols>
  <sheetData>
    <row r="1" spans="1:50" s="91" customFormat="1" x14ac:dyDescent="0.25">
      <c r="A1" s="89" t="s">
        <v>50</v>
      </c>
      <c r="B1" s="91" t="s">
        <v>51</v>
      </c>
      <c r="C1" s="92" t="s">
        <v>52</v>
      </c>
      <c r="D1" s="91" t="s">
        <v>53</v>
      </c>
      <c r="E1" s="91" t="s">
        <v>54</v>
      </c>
      <c r="F1" s="93" t="s">
        <v>8</v>
      </c>
      <c r="G1" s="93" t="s">
        <v>74</v>
      </c>
      <c r="H1" s="93" t="s">
        <v>79</v>
      </c>
      <c r="I1" s="91" t="s">
        <v>80</v>
      </c>
      <c r="J1" s="115" t="s">
        <v>82</v>
      </c>
      <c r="K1" s="115" t="s">
        <v>83</v>
      </c>
      <c r="L1" s="93"/>
      <c r="M1" s="94" t="s">
        <v>55</v>
      </c>
      <c r="N1" s="94" t="s">
        <v>56</v>
      </c>
      <c r="O1" s="94" t="s">
        <v>57</v>
      </c>
      <c r="P1" s="94" t="s">
        <v>58</v>
      </c>
      <c r="Q1" s="94" t="s">
        <v>59</v>
      </c>
      <c r="R1" s="94" t="s">
        <v>60</v>
      </c>
      <c r="S1" s="94" t="s">
        <v>61</v>
      </c>
      <c r="T1" s="94" t="s">
        <v>62</v>
      </c>
      <c r="U1" s="94" t="s">
        <v>63</v>
      </c>
      <c r="V1" s="94" t="s">
        <v>64</v>
      </c>
      <c r="W1" s="94" t="s">
        <v>65</v>
      </c>
      <c r="X1" s="94" t="s">
        <v>66</v>
      </c>
      <c r="Y1" s="94" t="s">
        <v>67</v>
      </c>
      <c r="Z1" s="95" t="s">
        <v>68</v>
      </c>
      <c r="AA1" s="95" t="s">
        <v>69</v>
      </c>
      <c r="AB1" s="93"/>
      <c r="AC1" s="93"/>
      <c r="AD1" s="93"/>
      <c r="AE1" s="93"/>
      <c r="AF1" s="93"/>
      <c r="AG1" s="96" t="s">
        <v>55</v>
      </c>
      <c r="AH1" s="96" t="s">
        <v>56</v>
      </c>
      <c r="AI1" s="96" t="s">
        <v>57</v>
      </c>
      <c r="AJ1" s="96" t="s">
        <v>58</v>
      </c>
      <c r="AK1" s="96" t="s">
        <v>59</v>
      </c>
      <c r="AL1" s="96" t="s">
        <v>60</v>
      </c>
      <c r="AM1" s="96" t="s">
        <v>61</v>
      </c>
      <c r="AN1" s="96" t="s">
        <v>62</v>
      </c>
      <c r="AO1" s="97" t="s">
        <v>8</v>
      </c>
      <c r="AP1" s="96" t="s">
        <v>63</v>
      </c>
      <c r="AQ1" s="98" t="s">
        <v>75</v>
      </c>
      <c r="AR1" s="97" t="s">
        <v>64</v>
      </c>
      <c r="AS1" s="96" t="s">
        <v>76</v>
      </c>
      <c r="AT1" s="96" t="s">
        <v>65</v>
      </c>
      <c r="AU1" s="96" t="s">
        <v>66</v>
      </c>
      <c r="AV1" s="96" t="s">
        <v>67</v>
      </c>
      <c r="AW1" s="96" t="s">
        <v>68</v>
      </c>
      <c r="AX1" s="96" t="s">
        <v>69</v>
      </c>
    </row>
    <row r="2" spans="1:50" x14ac:dyDescent="0.25">
      <c r="A2" s="99">
        <f>Instructions!A3</f>
        <v>0.34027777777777773</v>
      </c>
      <c r="B2" s="90" t="s">
        <v>70</v>
      </c>
      <c r="C2" s="100" t="str">
        <f>Instructions!B3</f>
        <v>USD</v>
      </c>
      <c r="D2" s="101">
        <f>Instructions!C3</f>
        <v>125</v>
      </c>
      <c r="E2" s="93" t="s">
        <v>71</v>
      </c>
      <c r="F2" s="90">
        <v>1.379515</v>
      </c>
      <c r="G2" s="90" t="s">
        <v>45</v>
      </c>
      <c r="H2" s="91" t="s">
        <v>81</v>
      </c>
      <c r="I2" s="91" t="str">
        <f>H2&amp;C2</f>
        <v>HSBCUSD</v>
      </c>
      <c r="J2" s="115" t="s">
        <v>84</v>
      </c>
      <c r="K2" s="115" t="s">
        <v>85</v>
      </c>
      <c r="M2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78ee279e-27ca-6a8e-6061-69915a911257-002</v>
      </c>
      <c r="N2" s="93" t="str">
        <f>B2</f>
        <v>Customer Payment Instruction</v>
      </c>
      <c r="O2" s="90" t="str">
        <f ca="1">M2</f>
        <v>78ee279e-27ca-6a8e-6061-69915a911257-002</v>
      </c>
      <c r="P2" s="93">
        <v>1</v>
      </c>
      <c r="Q2" s="102">
        <f ca="1">TODAY()</f>
        <v>43724</v>
      </c>
      <c r="R2" s="89" t="str">
        <f ca="1">"ext-u2-"&amp;TEXT(A2,"HHMM-")&amp;LOWER(DEC2HEX(TEXT(TODAY(),"YmMD")))&amp;"-"&amp;TEXT(ROW(),"0000")</f>
        <v>ext-u2-0810-2e9c4-0002</v>
      </c>
      <c r="S2" s="93" t="str">
        <f>I2</f>
        <v>HSBCUSD</v>
      </c>
      <c r="T2" s="90" t="str">
        <f>E2</f>
        <v>PAY</v>
      </c>
      <c r="U2" s="93" t="str">
        <f>C2</f>
        <v>USD</v>
      </c>
      <c r="V2" s="93">
        <f>D2</f>
        <v>125</v>
      </c>
      <c r="W2" s="93" t="str">
        <f>K2&amp;"-"&amp;LEFT(J2,1)</f>
        <v>CUSTINST-F</v>
      </c>
      <c r="X2" s="102">
        <f ca="1">Q2</f>
        <v>43724</v>
      </c>
      <c r="Y2" s="93" t="str">
        <f>"[UC3]"&amp;N2&amp;REPT(" ",28-LEN(N2))&amp;" ["&amp;TEXT(A2,"HH:MM")&amp;"]"</f>
        <v>[UC3]Customer Payment Instruction [08:10]</v>
      </c>
      <c r="Z2" s="93" t="s">
        <v>87</v>
      </c>
      <c r="AA2" s="90" t="str">
        <f ca="1">UPPER(LEFT(S2&amp;SUBSTITUTE(M2,"-",""),20))</f>
        <v>HSBCUSD78EE279E27CA6</v>
      </c>
      <c r="AG2" s="103" t="str">
        <f t="shared" ref="AG2:AM2" ca="1" si="0">M2</f>
        <v>78ee279e-27ca-6a8e-6061-69915a911257-002</v>
      </c>
      <c r="AH2" s="104" t="str">
        <f t="shared" si="0"/>
        <v>Customer Payment Instruction</v>
      </c>
      <c r="AI2" s="103" t="str">
        <f t="shared" ca="1" si="0"/>
        <v>78ee279e-27ca-6a8e-6061-69915a911257-002</v>
      </c>
      <c r="AJ2" s="104">
        <f t="shared" si="0"/>
        <v>1</v>
      </c>
      <c r="AK2" s="105">
        <f t="shared" ca="1" si="0"/>
        <v>43724</v>
      </c>
      <c r="AL2" s="106" t="str">
        <f t="shared" ca="1" si="0"/>
        <v>ext-u2-0810-2e9c4-0002</v>
      </c>
      <c r="AM2" s="104" t="str">
        <f t="shared" si="0"/>
        <v>HSBCUSD</v>
      </c>
      <c r="AN2" s="104" t="s">
        <v>78</v>
      </c>
      <c r="AO2" s="107">
        <f>F2</f>
        <v>1.379515</v>
      </c>
      <c r="AP2" s="108" t="str">
        <f>C2</f>
        <v>USD</v>
      </c>
      <c r="AQ2" s="109" t="str">
        <f>G2</f>
        <v>SGD</v>
      </c>
      <c r="AR2" s="107">
        <f>D2*F2</f>
        <v>172.43937500000001</v>
      </c>
      <c r="AS2" s="104">
        <f t="shared" ref="AS2:AS18" si="1">AR2*AO2</f>
        <v>237.88270440312502</v>
      </c>
      <c r="AT2" s="104" t="str">
        <f>W2</f>
        <v>CUSTINST-F</v>
      </c>
      <c r="AU2" s="105">
        <f ca="1">AK2</f>
        <v>43724</v>
      </c>
      <c r="AV2" s="104" t="str">
        <f>Y2</f>
        <v>[UC3]Customer Payment Instruction [08:10]</v>
      </c>
      <c r="AW2" s="104" t="s">
        <v>87</v>
      </c>
      <c r="AX2" s="103" t="str">
        <f ca="1">AA2</f>
        <v>HSBCUSD78EE279E27CA6</v>
      </c>
    </row>
    <row r="3" spans="1:50" x14ac:dyDescent="0.25">
      <c r="A3" s="99">
        <f t="shared" ref="A3:A8" si="2">A2</f>
        <v>0.34027777777777773</v>
      </c>
      <c r="B3" s="93" t="s">
        <v>70</v>
      </c>
      <c r="C3" s="100" t="s">
        <v>12</v>
      </c>
      <c r="D3" s="101">
        <v>2500</v>
      </c>
      <c r="E3" s="93" t="s">
        <v>71</v>
      </c>
      <c r="F3" s="93">
        <v>1.3795170000000001</v>
      </c>
      <c r="G3" s="90" t="s">
        <v>45</v>
      </c>
      <c r="H3" s="91" t="s">
        <v>81</v>
      </c>
      <c r="I3" s="91" t="str">
        <f t="shared" ref="I3:I17" si="3">H3&amp;C3</f>
        <v>HSBCUSD</v>
      </c>
      <c r="J3" s="115" t="s">
        <v>84</v>
      </c>
      <c r="K3" s="115" t="s">
        <v>85</v>
      </c>
      <c r="M3" s="90" t="str">
        <f t="shared" ref="M3:M34" ca="1" si="4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14e636cc-17ca-4a4c-5dc2-4ec6699347ef-003</v>
      </c>
      <c r="N3" s="93" t="str">
        <f>B3</f>
        <v>Customer Payment Instruction</v>
      </c>
      <c r="O3" s="93" t="str">
        <f ca="1">M3</f>
        <v>14e636cc-17ca-4a4c-5dc2-4ec6699347ef-003</v>
      </c>
      <c r="P3" s="93">
        <v>1</v>
      </c>
      <c r="Q3" s="102">
        <f t="shared" ref="Q3:Q34" ca="1" si="5">TODAY()</f>
        <v>43724</v>
      </c>
      <c r="R3" s="89" t="str">
        <f t="shared" ref="R3:R17" ca="1" si="6">"ext-u2-"&amp;TEXT(A3,"HHMM-")&amp;LOWER(DEC2HEX(TEXT(TODAY(),"YmMD")))&amp;"-"&amp;TEXT(ROW(),"0000")</f>
        <v>ext-u2-0810-2e9c4-0003</v>
      </c>
      <c r="S3" s="93" t="str">
        <f t="shared" ref="S3:S17" si="7">I3</f>
        <v>HSBCUSD</v>
      </c>
      <c r="T3" s="90" t="str">
        <f>E3</f>
        <v>PAY</v>
      </c>
      <c r="U3" s="93" t="str">
        <f>C3</f>
        <v>USD</v>
      </c>
      <c r="V3" s="93">
        <f>D3</f>
        <v>2500</v>
      </c>
      <c r="W3" s="93" t="str">
        <f t="shared" ref="W3:W17" si="8">K3&amp;"-"&amp;LEFT(J3,1)</f>
        <v>CUSTINST-F</v>
      </c>
      <c r="X3" s="102">
        <f ca="1">Q3</f>
        <v>43724</v>
      </c>
      <c r="Y3" s="93" t="str">
        <f t="shared" ref="Y3:Y17" si="9">"[UC3]"&amp;N3&amp;REPT(" ",28-LEN(N3))&amp;" ["&amp;TEXT(A3,"HH:MM")&amp;"]"</f>
        <v>[UC3]Customer Payment Instruction [08:10]</v>
      </c>
      <c r="Z3" s="93" t="s">
        <v>87</v>
      </c>
      <c r="AA3" s="90" t="str">
        <f t="shared" ref="AA3:AA17" ca="1" si="10">UPPER(LEFT(S3&amp;SUBSTITUTE(M3,"-",""),20))</f>
        <v>HSBCUSD14E636CC17CA4</v>
      </c>
      <c r="AG3" s="103" t="str">
        <f t="shared" ref="AG3:AG17" ca="1" si="11">M3</f>
        <v>14e636cc-17ca-4a4c-5dc2-4ec6699347ef-003</v>
      </c>
      <c r="AH3" s="104" t="str">
        <f t="shared" ref="AH3:AH17" si="12">N3</f>
        <v>Customer Payment Instruction</v>
      </c>
      <c r="AI3" s="103" t="str">
        <f t="shared" ref="AI3:AI17" ca="1" si="13">O3</f>
        <v>14e636cc-17ca-4a4c-5dc2-4ec6699347ef-003</v>
      </c>
      <c r="AJ3" s="104">
        <f t="shared" ref="AJ3:AJ17" si="14">P3</f>
        <v>1</v>
      </c>
      <c r="AK3" s="105">
        <f t="shared" ref="AK3:AK17" ca="1" si="15">Q3</f>
        <v>43724</v>
      </c>
      <c r="AL3" s="106" t="str">
        <f t="shared" ref="AL3:AL17" ca="1" si="16">R3</f>
        <v>ext-u2-0810-2e9c4-0003</v>
      </c>
      <c r="AM3" s="104" t="str">
        <f t="shared" ref="AM3:AM17" si="17">S3</f>
        <v>HSBCUSD</v>
      </c>
      <c r="AN3" s="104" t="s">
        <v>78</v>
      </c>
      <c r="AO3" s="107">
        <f t="shared" ref="AO3:AO17" si="18">F3</f>
        <v>1.3795170000000001</v>
      </c>
      <c r="AP3" s="108" t="str">
        <f t="shared" ref="AP3:AP17" si="19">C3</f>
        <v>USD</v>
      </c>
      <c r="AQ3" s="109" t="str">
        <f t="shared" ref="AQ3:AQ17" si="20">G3</f>
        <v>SGD</v>
      </c>
      <c r="AR3" s="107">
        <f t="shared" ref="AR3:AR17" si="21">D3*F3</f>
        <v>3448.7925000000005</v>
      </c>
      <c r="AS3" s="104">
        <f t="shared" si="1"/>
        <v>4757.6678832225007</v>
      </c>
      <c r="AT3" s="104" t="str">
        <f t="shared" ref="AT3:AT17" si="22">W3</f>
        <v>CUSTINST-F</v>
      </c>
      <c r="AU3" s="105">
        <f t="shared" ref="AU3:AU17" ca="1" si="23">AK3</f>
        <v>43724</v>
      </c>
      <c r="AV3" s="104" t="str">
        <f t="shared" ref="AV3:AV17" si="24">Y3</f>
        <v>[UC3]Customer Payment Instruction [08:10]</v>
      </c>
      <c r="AW3" s="104" t="s">
        <v>87</v>
      </c>
      <c r="AX3" s="103" t="str">
        <f t="shared" ref="AX3:AX17" ca="1" si="25">AA3</f>
        <v>HSBCUSD14E636CC17CA4</v>
      </c>
    </row>
    <row r="4" spans="1:50" x14ac:dyDescent="0.25">
      <c r="A4" s="99">
        <f t="shared" si="2"/>
        <v>0.34027777777777773</v>
      </c>
      <c r="B4" s="93" t="s">
        <v>70</v>
      </c>
      <c r="C4" s="100" t="s">
        <v>12</v>
      </c>
      <c r="D4" s="101">
        <v>1500</v>
      </c>
      <c r="E4" s="93" t="s">
        <v>71</v>
      </c>
      <c r="F4" s="93">
        <v>1.379499</v>
      </c>
      <c r="G4" s="90" t="s">
        <v>45</v>
      </c>
      <c r="H4" s="91" t="s">
        <v>81</v>
      </c>
      <c r="I4" s="91" t="str">
        <f t="shared" si="3"/>
        <v>HSBCUSD</v>
      </c>
      <c r="J4" s="115" t="s">
        <v>84</v>
      </c>
      <c r="K4" s="115" t="s">
        <v>85</v>
      </c>
      <c r="M4" s="90" t="str">
        <f t="shared" ca="1" si="4"/>
        <v>2d2c804b-8795-3b3b-5baa-1104f8ce2baa-004</v>
      </c>
      <c r="N4" s="93" t="str">
        <f t="shared" ref="N4:N17" si="26">B4</f>
        <v>Customer Payment Instruction</v>
      </c>
      <c r="O4" s="93" t="str">
        <f t="shared" ref="O4:O17" ca="1" si="27">M4</f>
        <v>2d2c804b-8795-3b3b-5baa-1104f8ce2baa-004</v>
      </c>
      <c r="P4" s="93">
        <v>1</v>
      </c>
      <c r="Q4" s="102">
        <f t="shared" ca="1" si="5"/>
        <v>43724</v>
      </c>
      <c r="R4" s="89" t="str">
        <f t="shared" ca="1" si="6"/>
        <v>ext-u2-0810-2e9c4-0004</v>
      </c>
      <c r="S4" s="93" t="str">
        <f t="shared" si="7"/>
        <v>HSBCUSD</v>
      </c>
      <c r="T4" s="90" t="str">
        <f t="shared" ref="T4:T17" si="28">E4</f>
        <v>PAY</v>
      </c>
      <c r="U4" s="93" t="str">
        <f t="shared" ref="U4:U17" si="29">C4</f>
        <v>USD</v>
      </c>
      <c r="V4" s="93">
        <f t="shared" ref="V4:V17" si="30">D4</f>
        <v>1500</v>
      </c>
      <c r="W4" s="93" t="str">
        <f t="shared" si="8"/>
        <v>CUSTINST-F</v>
      </c>
      <c r="X4" s="102">
        <f t="shared" ref="X4:X17" ca="1" si="31">Q4</f>
        <v>43724</v>
      </c>
      <c r="Y4" s="93" t="str">
        <f t="shared" si="9"/>
        <v>[UC3]Customer Payment Instruction [08:10]</v>
      </c>
      <c r="Z4" s="93" t="s">
        <v>87</v>
      </c>
      <c r="AA4" s="90" t="str">
        <f t="shared" ca="1" si="10"/>
        <v>HSBCUSD2D2C804B87953</v>
      </c>
      <c r="AG4" s="103" t="str">
        <f t="shared" ca="1" si="11"/>
        <v>2d2c804b-8795-3b3b-5baa-1104f8ce2baa-004</v>
      </c>
      <c r="AH4" s="104" t="str">
        <f t="shared" si="12"/>
        <v>Customer Payment Instruction</v>
      </c>
      <c r="AI4" s="103" t="str">
        <f t="shared" ca="1" si="13"/>
        <v>2d2c804b-8795-3b3b-5baa-1104f8ce2baa-004</v>
      </c>
      <c r="AJ4" s="104">
        <f t="shared" si="14"/>
        <v>1</v>
      </c>
      <c r="AK4" s="105">
        <f t="shared" ca="1" si="15"/>
        <v>43724</v>
      </c>
      <c r="AL4" s="106" t="str">
        <f t="shared" ca="1" si="16"/>
        <v>ext-u2-0810-2e9c4-0004</v>
      </c>
      <c r="AM4" s="104" t="str">
        <f t="shared" si="17"/>
        <v>HSBCUSD</v>
      </c>
      <c r="AN4" s="104" t="s">
        <v>78</v>
      </c>
      <c r="AO4" s="107">
        <f t="shared" si="18"/>
        <v>1.379499</v>
      </c>
      <c r="AP4" s="108" t="str">
        <f t="shared" si="19"/>
        <v>USD</v>
      </c>
      <c r="AQ4" s="109" t="str">
        <f t="shared" si="20"/>
        <v>SGD</v>
      </c>
      <c r="AR4" s="107">
        <f t="shared" si="21"/>
        <v>2069.2485000000001</v>
      </c>
      <c r="AS4" s="104">
        <f t="shared" si="1"/>
        <v>2854.5262365015001</v>
      </c>
      <c r="AT4" s="104" t="str">
        <f t="shared" si="22"/>
        <v>CUSTINST-F</v>
      </c>
      <c r="AU4" s="105">
        <f t="shared" ca="1" si="23"/>
        <v>43724</v>
      </c>
      <c r="AV4" s="104" t="str">
        <f t="shared" si="24"/>
        <v>[UC3]Customer Payment Instruction [08:10]</v>
      </c>
      <c r="AW4" s="104" t="s">
        <v>87</v>
      </c>
      <c r="AX4" s="103" t="str">
        <f t="shared" ca="1" si="25"/>
        <v>HSBCUSD2D2C804B87953</v>
      </c>
    </row>
    <row r="5" spans="1:50" x14ac:dyDescent="0.25">
      <c r="A5" s="99">
        <f t="shared" si="2"/>
        <v>0.34027777777777773</v>
      </c>
      <c r="B5" s="93" t="s">
        <v>70</v>
      </c>
      <c r="C5" s="100" t="s">
        <v>12</v>
      </c>
      <c r="D5" s="101">
        <v>352</v>
      </c>
      <c r="E5" s="93" t="s">
        <v>71</v>
      </c>
      <c r="F5" s="93">
        <v>1.379337</v>
      </c>
      <c r="G5" s="90" t="s">
        <v>45</v>
      </c>
      <c r="H5" s="91" t="s">
        <v>81</v>
      </c>
      <c r="I5" s="91" t="str">
        <f t="shared" si="3"/>
        <v>HSBCUSD</v>
      </c>
      <c r="J5" s="115" t="s">
        <v>84</v>
      </c>
      <c r="K5" s="115" t="s">
        <v>85</v>
      </c>
      <c r="M5" s="90" t="str">
        <f t="shared" ca="1" si="4"/>
        <v>42bd70e6-a326-1140-03e3-fbaa64103987-005</v>
      </c>
      <c r="N5" s="93" t="str">
        <f t="shared" si="26"/>
        <v>Customer Payment Instruction</v>
      </c>
      <c r="O5" s="93" t="str">
        <f t="shared" ca="1" si="27"/>
        <v>42bd70e6-a326-1140-03e3-fbaa64103987-005</v>
      </c>
      <c r="P5" s="93">
        <v>1</v>
      </c>
      <c r="Q5" s="102">
        <f t="shared" ca="1" si="5"/>
        <v>43724</v>
      </c>
      <c r="R5" s="89" t="str">
        <f t="shared" ca="1" si="6"/>
        <v>ext-u2-0810-2e9c4-0005</v>
      </c>
      <c r="S5" s="93" t="str">
        <f t="shared" si="7"/>
        <v>HSBCUSD</v>
      </c>
      <c r="T5" s="90" t="str">
        <f t="shared" si="28"/>
        <v>PAY</v>
      </c>
      <c r="U5" s="93" t="str">
        <f t="shared" si="29"/>
        <v>USD</v>
      </c>
      <c r="V5" s="93">
        <f t="shared" si="30"/>
        <v>352</v>
      </c>
      <c r="W5" s="93" t="str">
        <f t="shared" si="8"/>
        <v>CUSTINST-F</v>
      </c>
      <c r="X5" s="102">
        <f t="shared" ca="1" si="31"/>
        <v>43724</v>
      </c>
      <c r="Y5" s="93" t="str">
        <f t="shared" si="9"/>
        <v>[UC3]Customer Payment Instruction [08:10]</v>
      </c>
      <c r="Z5" s="93" t="s">
        <v>87</v>
      </c>
      <c r="AA5" s="90" t="str">
        <f t="shared" ca="1" si="10"/>
        <v>HSBCUSD42BD70E6A3261</v>
      </c>
      <c r="AG5" s="103" t="str">
        <f t="shared" ca="1" si="11"/>
        <v>42bd70e6-a326-1140-03e3-fbaa64103987-005</v>
      </c>
      <c r="AH5" s="104" t="str">
        <f t="shared" si="12"/>
        <v>Customer Payment Instruction</v>
      </c>
      <c r="AI5" s="103" t="str">
        <f t="shared" ca="1" si="13"/>
        <v>42bd70e6-a326-1140-03e3-fbaa64103987-005</v>
      </c>
      <c r="AJ5" s="104">
        <f t="shared" si="14"/>
        <v>1</v>
      </c>
      <c r="AK5" s="105">
        <f t="shared" ca="1" si="15"/>
        <v>43724</v>
      </c>
      <c r="AL5" s="106" t="str">
        <f t="shared" ca="1" si="16"/>
        <v>ext-u2-0810-2e9c4-0005</v>
      </c>
      <c r="AM5" s="104" t="str">
        <f t="shared" si="17"/>
        <v>HSBCUSD</v>
      </c>
      <c r="AN5" s="104" t="s">
        <v>78</v>
      </c>
      <c r="AO5" s="107">
        <f t="shared" si="18"/>
        <v>1.379337</v>
      </c>
      <c r="AP5" s="108" t="str">
        <f t="shared" si="19"/>
        <v>USD</v>
      </c>
      <c r="AQ5" s="109" t="str">
        <f t="shared" si="20"/>
        <v>SGD</v>
      </c>
      <c r="AR5" s="107">
        <f t="shared" si="21"/>
        <v>485.52662400000003</v>
      </c>
      <c r="AS5" s="104">
        <f t="shared" si="1"/>
        <v>669.70483696828808</v>
      </c>
      <c r="AT5" s="104" t="str">
        <f t="shared" si="22"/>
        <v>CUSTINST-F</v>
      </c>
      <c r="AU5" s="105">
        <f t="shared" ca="1" si="23"/>
        <v>43724</v>
      </c>
      <c r="AV5" s="104" t="str">
        <f t="shared" si="24"/>
        <v>[UC3]Customer Payment Instruction [08:10]</v>
      </c>
      <c r="AW5" s="104" t="s">
        <v>87</v>
      </c>
      <c r="AX5" s="103" t="str">
        <f t="shared" ca="1" si="25"/>
        <v>HSBCUSD42BD70E6A3261</v>
      </c>
    </row>
    <row r="6" spans="1:50" x14ac:dyDescent="0.25">
      <c r="A6" s="99">
        <f t="shared" si="2"/>
        <v>0.34027777777777773</v>
      </c>
      <c r="B6" s="93" t="s">
        <v>70</v>
      </c>
      <c r="C6" s="100" t="s">
        <v>12</v>
      </c>
      <c r="D6" s="101">
        <v>845</v>
      </c>
      <c r="E6" s="93" t="s">
        <v>71</v>
      </c>
      <c r="F6" s="93">
        <v>1.378911</v>
      </c>
      <c r="G6" s="90" t="s">
        <v>45</v>
      </c>
      <c r="H6" s="91" t="s">
        <v>81</v>
      </c>
      <c r="I6" s="91" t="str">
        <f t="shared" si="3"/>
        <v>HSBCUSD</v>
      </c>
      <c r="J6" s="115" t="s">
        <v>84</v>
      </c>
      <c r="K6" s="115" t="s">
        <v>85</v>
      </c>
      <c r="M6" s="90" t="str">
        <f t="shared" ca="1" si="4"/>
        <v>0cec0df4-8b22-700b-51db-b05ac96e7fed-006</v>
      </c>
      <c r="N6" s="93" t="str">
        <f t="shared" si="26"/>
        <v>Customer Payment Instruction</v>
      </c>
      <c r="O6" s="93" t="str">
        <f t="shared" ca="1" si="27"/>
        <v>0cec0df4-8b22-700b-51db-b05ac96e7fed-006</v>
      </c>
      <c r="P6" s="93">
        <v>1</v>
      </c>
      <c r="Q6" s="102">
        <f t="shared" ca="1" si="5"/>
        <v>43724</v>
      </c>
      <c r="R6" s="89" t="str">
        <f t="shared" ca="1" si="6"/>
        <v>ext-u2-0810-2e9c4-0006</v>
      </c>
      <c r="S6" s="93" t="str">
        <f t="shared" si="7"/>
        <v>HSBCUSD</v>
      </c>
      <c r="T6" s="90" t="str">
        <f t="shared" si="28"/>
        <v>PAY</v>
      </c>
      <c r="U6" s="93" t="str">
        <f t="shared" si="29"/>
        <v>USD</v>
      </c>
      <c r="V6" s="93">
        <f t="shared" si="30"/>
        <v>845</v>
      </c>
      <c r="W6" s="93" t="str">
        <f t="shared" si="8"/>
        <v>CUSTINST-F</v>
      </c>
      <c r="X6" s="102">
        <f t="shared" ca="1" si="31"/>
        <v>43724</v>
      </c>
      <c r="Y6" s="93" t="str">
        <f t="shared" si="9"/>
        <v>[UC3]Customer Payment Instruction [08:10]</v>
      </c>
      <c r="Z6" s="93" t="s">
        <v>87</v>
      </c>
      <c r="AA6" s="90" t="str">
        <f t="shared" ca="1" si="10"/>
        <v>HSBCUSD0CEC0DF48B227</v>
      </c>
      <c r="AG6" s="103" t="str">
        <f t="shared" ca="1" si="11"/>
        <v>0cec0df4-8b22-700b-51db-b05ac96e7fed-006</v>
      </c>
      <c r="AH6" s="104" t="str">
        <f t="shared" si="12"/>
        <v>Customer Payment Instruction</v>
      </c>
      <c r="AI6" s="103" t="str">
        <f t="shared" ca="1" si="13"/>
        <v>0cec0df4-8b22-700b-51db-b05ac96e7fed-006</v>
      </c>
      <c r="AJ6" s="104">
        <f t="shared" si="14"/>
        <v>1</v>
      </c>
      <c r="AK6" s="105">
        <f t="shared" ca="1" si="15"/>
        <v>43724</v>
      </c>
      <c r="AL6" s="106" t="str">
        <f t="shared" ca="1" si="16"/>
        <v>ext-u2-0810-2e9c4-0006</v>
      </c>
      <c r="AM6" s="104" t="str">
        <f t="shared" si="17"/>
        <v>HSBCUSD</v>
      </c>
      <c r="AN6" s="104" t="s">
        <v>78</v>
      </c>
      <c r="AO6" s="107">
        <f t="shared" si="18"/>
        <v>1.378911</v>
      </c>
      <c r="AP6" s="108" t="str">
        <f t="shared" si="19"/>
        <v>USD</v>
      </c>
      <c r="AQ6" s="109" t="str">
        <f t="shared" si="20"/>
        <v>SGD</v>
      </c>
      <c r="AR6" s="107">
        <f t="shared" si="21"/>
        <v>1165.179795</v>
      </c>
      <c r="AS6" s="104">
        <f t="shared" si="1"/>
        <v>1606.679236303245</v>
      </c>
      <c r="AT6" s="104" t="str">
        <f t="shared" si="22"/>
        <v>CUSTINST-F</v>
      </c>
      <c r="AU6" s="105">
        <f t="shared" ca="1" si="23"/>
        <v>43724</v>
      </c>
      <c r="AV6" s="104" t="str">
        <f t="shared" si="24"/>
        <v>[UC3]Customer Payment Instruction [08:10]</v>
      </c>
      <c r="AW6" s="104" t="s">
        <v>87</v>
      </c>
      <c r="AX6" s="103" t="str">
        <f t="shared" ca="1" si="25"/>
        <v>HSBCUSD0CEC0DF48B227</v>
      </c>
    </row>
    <row r="7" spans="1:50" x14ac:dyDescent="0.25">
      <c r="A7" s="99">
        <f t="shared" si="2"/>
        <v>0.34027777777777773</v>
      </c>
      <c r="B7" s="93" t="s">
        <v>70</v>
      </c>
      <c r="C7" s="100" t="s">
        <v>12</v>
      </c>
      <c r="D7" s="101">
        <v>15231</v>
      </c>
      <c r="E7" s="93" t="s">
        <v>71</v>
      </c>
      <c r="F7" s="93">
        <v>1.3789393999999999</v>
      </c>
      <c r="G7" s="90" t="s">
        <v>45</v>
      </c>
      <c r="H7" s="91" t="s">
        <v>81</v>
      </c>
      <c r="I7" s="91" t="str">
        <f t="shared" si="3"/>
        <v>HSBCUSD</v>
      </c>
      <c r="J7" s="115" t="s">
        <v>84</v>
      </c>
      <c r="K7" s="115" t="s">
        <v>85</v>
      </c>
      <c r="M7" s="90" t="str">
        <f t="shared" ca="1" si="4"/>
        <v>c6df3f1a-9b50-2dde-2399-a46520bd0d2e-007</v>
      </c>
      <c r="N7" s="93" t="str">
        <f t="shared" si="26"/>
        <v>Customer Payment Instruction</v>
      </c>
      <c r="O7" s="93" t="str">
        <f t="shared" ca="1" si="27"/>
        <v>c6df3f1a-9b50-2dde-2399-a46520bd0d2e-007</v>
      </c>
      <c r="P7" s="93">
        <v>1</v>
      </c>
      <c r="Q7" s="102">
        <f t="shared" ca="1" si="5"/>
        <v>43724</v>
      </c>
      <c r="R7" s="89" t="str">
        <f t="shared" ca="1" si="6"/>
        <v>ext-u2-0810-2e9c4-0007</v>
      </c>
      <c r="S7" s="93" t="str">
        <f t="shared" si="7"/>
        <v>HSBCUSD</v>
      </c>
      <c r="T7" s="90" t="str">
        <f t="shared" si="28"/>
        <v>PAY</v>
      </c>
      <c r="U7" s="93" t="str">
        <f t="shared" si="29"/>
        <v>USD</v>
      </c>
      <c r="V7" s="93">
        <f t="shared" si="30"/>
        <v>15231</v>
      </c>
      <c r="W7" s="93" t="str">
        <f t="shared" si="8"/>
        <v>CUSTINST-F</v>
      </c>
      <c r="X7" s="102">
        <f t="shared" ca="1" si="31"/>
        <v>43724</v>
      </c>
      <c r="Y7" s="93" t="str">
        <f t="shared" si="9"/>
        <v>[UC3]Customer Payment Instruction [08:10]</v>
      </c>
      <c r="Z7" s="93" t="s">
        <v>87</v>
      </c>
      <c r="AA7" s="90" t="str">
        <f t="shared" ca="1" si="10"/>
        <v>HSBCUSDC6DF3F1A9B502</v>
      </c>
      <c r="AG7" s="103" t="str">
        <f t="shared" ca="1" si="11"/>
        <v>c6df3f1a-9b50-2dde-2399-a46520bd0d2e-007</v>
      </c>
      <c r="AH7" s="104" t="str">
        <f t="shared" si="12"/>
        <v>Customer Payment Instruction</v>
      </c>
      <c r="AI7" s="103" t="str">
        <f t="shared" ca="1" si="13"/>
        <v>c6df3f1a-9b50-2dde-2399-a46520bd0d2e-007</v>
      </c>
      <c r="AJ7" s="104">
        <f t="shared" si="14"/>
        <v>1</v>
      </c>
      <c r="AK7" s="105">
        <f t="shared" ca="1" si="15"/>
        <v>43724</v>
      </c>
      <c r="AL7" s="106" t="str">
        <f t="shared" ca="1" si="16"/>
        <v>ext-u2-0810-2e9c4-0007</v>
      </c>
      <c r="AM7" s="104" t="str">
        <f t="shared" si="17"/>
        <v>HSBCUSD</v>
      </c>
      <c r="AN7" s="104" t="s">
        <v>78</v>
      </c>
      <c r="AO7" s="107">
        <f t="shared" si="18"/>
        <v>1.3789393999999999</v>
      </c>
      <c r="AP7" s="108" t="str">
        <f t="shared" si="19"/>
        <v>USD</v>
      </c>
      <c r="AQ7" s="109" t="str">
        <f t="shared" si="20"/>
        <v>SGD</v>
      </c>
      <c r="AR7" s="107">
        <f t="shared" si="21"/>
        <v>21002.6260014</v>
      </c>
      <c r="AS7" s="104">
        <f t="shared" si="1"/>
        <v>28961.348496794915</v>
      </c>
      <c r="AT7" s="104" t="str">
        <f t="shared" si="22"/>
        <v>CUSTINST-F</v>
      </c>
      <c r="AU7" s="105">
        <f t="shared" ca="1" si="23"/>
        <v>43724</v>
      </c>
      <c r="AV7" s="104" t="str">
        <f t="shared" si="24"/>
        <v>[UC3]Customer Payment Instruction [08:10]</v>
      </c>
      <c r="AW7" s="104" t="s">
        <v>87</v>
      </c>
      <c r="AX7" s="103" t="str">
        <f t="shared" ca="1" si="25"/>
        <v>HSBCUSDC6DF3F1A9B502</v>
      </c>
    </row>
    <row r="8" spans="1:50" x14ac:dyDescent="0.25">
      <c r="A8" s="99">
        <f t="shared" si="2"/>
        <v>0.34027777777777773</v>
      </c>
      <c r="B8" s="91" t="s">
        <v>72</v>
      </c>
      <c r="C8" s="100" t="str">
        <f>Instructions!F3</f>
        <v>USD</v>
      </c>
      <c r="D8" s="110">
        <f>Instructions!G3</f>
        <v>21000</v>
      </c>
      <c r="E8" s="93" t="s">
        <v>73</v>
      </c>
      <c r="G8" s="90" t="s">
        <v>45</v>
      </c>
      <c r="H8" s="91" t="s">
        <v>81</v>
      </c>
      <c r="I8" s="91" t="str">
        <f t="shared" si="3"/>
        <v>HSBCUSD</v>
      </c>
      <c r="J8" s="115" t="s">
        <v>84</v>
      </c>
      <c r="K8" s="115" t="s">
        <v>86</v>
      </c>
      <c r="M8" s="90" t="str">
        <f t="shared" ca="1" si="4"/>
        <v>c96da570-6678-9906-751f-988c0c307aa0-008</v>
      </c>
      <c r="N8" s="93" t="str">
        <f t="shared" si="26"/>
        <v>Cash Transfer</v>
      </c>
      <c r="O8" s="93" t="str">
        <f t="shared" ca="1" si="27"/>
        <v>c96da570-6678-9906-751f-988c0c307aa0-008</v>
      </c>
      <c r="P8" s="93">
        <v>1</v>
      </c>
      <c r="Q8" s="102">
        <f t="shared" ca="1" si="5"/>
        <v>43724</v>
      </c>
      <c r="R8" s="89" t="str">
        <f t="shared" ca="1" si="6"/>
        <v>ext-u2-0810-2e9c4-0008</v>
      </c>
      <c r="S8" s="93" t="str">
        <f t="shared" si="7"/>
        <v>HSBCUSD</v>
      </c>
      <c r="T8" s="90" t="str">
        <f t="shared" si="28"/>
        <v>RECEIVE</v>
      </c>
      <c r="U8" s="93" t="str">
        <f t="shared" si="29"/>
        <v>USD</v>
      </c>
      <c r="V8" s="93">
        <f t="shared" si="30"/>
        <v>21000</v>
      </c>
      <c r="W8" s="93" t="str">
        <f t="shared" si="8"/>
        <v>CASHTX-F</v>
      </c>
      <c r="X8" s="102">
        <f t="shared" ca="1" si="31"/>
        <v>43724</v>
      </c>
      <c r="Y8" s="93" t="str">
        <f t="shared" si="9"/>
        <v>[UC3]Cash Transfer                [08:10]</v>
      </c>
      <c r="Z8" s="93" t="s">
        <v>87</v>
      </c>
      <c r="AA8" s="90" t="str">
        <f t="shared" ca="1" si="10"/>
        <v>HSBCUSDC96DA57066789</v>
      </c>
      <c r="AG8" s="103" t="str">
        <f t="shared" ca="1" si="11"/>
        <v>c96da570-6678-9906-751f-988c0c307aa0-008</v>
      </c>
      <c r="AH8" s="104" t="str">
        <f t="shared" si="12"/>
        <v>Cash Transfer</v>
      </c>
      <c r="AI8" s="103" t="str">
        <f t="shared" ca="1" si="13"/>
        <v>c96da570-6678-9906-751f-988c0c307aa0-008</v>
      </c>
      <c r="AJ8" s="104">
        <f t="shared" si="14"/>
        <v>1</v>
      </c>
      <c r="AK8" s="105">
        <f t="shared" ca="1" si="15"/>
        <v>43724</v>
      </c>
      <c r="AL8" s="106" t="str">
        <f t="shared" ca="1" si="16"/>
        <v>ext-u2-0810-2e9c4-0008</v>
      </c>
      <c r="AM8" s="104" t="str">
        <f t="shared" si="17"/>
        <v>HSBCUSD</v>
      </c>
      <c r="AN8" s="104" t="s">
        <v>78</v>
      </c>
      <c r="AO8" s="107">
        <f t="shared" si="18"/>
        <v>0</v>
      </c>
      <c r="AP8" s="108" t="str">
        <f t="shared" si="19"/>
        <v>USD</v>
      </c>
      <c r="AQ8" s="109" t="str">
        <f t="shared" si="20"/>
        <v>SGD</v>
      </c>
      <c r="AR8" s="107">
        <f t="shared" si="21"/>
        <v>0</v>
      </c>
      <c r="AS8" s="104">
        <f t="shared" si="1"/>
        <v>0</v>
      </c>
      <c r="AT8" s="104" t="str">
        <f t="shared" si="22"/>
        <v>CASHTX-F</v>
      </c>
      <c r="AU8" s="105">
        <f t="shared" ca="1" si="23"/>
        <v>43724</v>
      </c>
      <c r="AV8" s="104" t="str">
        <f t="shared" si="24"/>
        <v>[UC3]Cash Transfer                [08:10]</v>
      </c>
      <c r="AW8" s="104" t="s">
        <v>87</v>
      </c>
      <c r="AX8" s="103" t="str">
        <f t="shared" ca="1" si="25"/>
        <v>HSBCUSDC96DA57066789</v>
      </c>
    </row>
    <row r="9" spans="1:50" x14ac:dyDescent="0.25">
      <c r="A9" s="111">
        <f>Instructions!A9</f>
        <v>0.38194444444444442</v>
      </c>
      <c r="B9" s="93" t="s">
        <v>70</v>
      </c>
      <c r="C9" s="112" t="s">
        <v>12</v>
      </c>
      <c r="D9" s="113">
        <v>715</v>
      </c>
      <c r="E9" s="93" t="s">
        <v>71</v>
      </c>
      <c r="F9" s="93">
        <v>1.3788005999999999</v>
      </c>
      <c r="G9" s="90" t="s">
        <v>45</v>
      </c>
      <c r="H9" s="91" t="s">
        <v>81</v>
      </c>
      <c r="I9" s="91" t="str">
        <f t="shared" si="3"/>
        <v>HSBCUSD</v>
      </c>
      <c r="J9" s="115" t="s">
        <v>84</v>
      </c>
      <c r="K9" s="115" t="s">
        <v>85</v>
      </c>
      <c r="M9" s="90" t="str">
        <f t="shared" ca="1" si="4"/>
        <v>d23fa03c-8c00-7736-399b-8538ff666bdb-009</v>
      </c>
      <c r="N9" s="93" t="str">
        <f t="shared" si="26"/>
        <v>Customer Payment Instruction</v>
      </c>
      <c r="O9" s="93" t="str">
        <f t="shared" ca="1" si="27"/>
        <v>d23fa03c-8c00-7736-399b-8538ff666bdb-009</v>
      </c>
      <c r="P9" s="93">
        <v>1</v>
      </c>
      <c r="Q9" s="102">
        <f t="shared" ca="1" si="5"/>
        <v>43724</v>
      </c>
      <c r="R9" s="89" t="str">
        <f t="shared" ca="1" si="6"/>
        <v>ext-u2-0910-2e9c4-0009</v>
      </c>
      <c r="S9" s="93" t="str">
        <f t="shared" si="7"/>
        <v>HSBCUSD</v>
      </c>
      <c r="T9" s="90" t="str">
        <f t="shared" si="28"/>
        <v>PAY</v>
      </c>
      <c r="U9" s="93" t="str">
        <f t="shared" si="29"/>
        <v>USD</v>
      </c>
      <c r="V9" s="93">
        <f t="shared" si="30"/>
        <v>715</v>
      </c>
      <c r="W9" s="93" t="str">
        <f t="shared" si="8"/>
        <v>CUSTINST-F</v>
      </c>
      <c r="X9" s="102">
        <f t="shared" ca="1" si="31"/>
        <v>43724</v>
      </c>
      <c r="Y9" s="93" t="str">
        <f t="shared" si="9"/>
        <v>[UC3]Customer Payment Instruction [09:10]</v>
      </c>
      <c r="Z9" s="93" t="s">
        <v>87</v>
      </c>
      <c r="AA9" s="90" t="str">
        <f t="shared" ca="1" si="10"/>
        <v>HSBCUSDD23FA03C8C007</v>
      </c>
      <c r="AG9" s="103" t="str">
        <f t="shared" ca="1" si="11"/>
        <v>d23fa03c-8c00-7736-399b-8538ff666bdb-009</v>
      </c>
      <c r="AH9" s="104" t="str">
        <f t="shared" si="12"/>
        <v>Customer Payment Instruction</v>
      </c>
      <c r="AI9" s="103" t="str">
        <f t="shared" ca="1" si="13"/>
        <v>d23fa03c-8c00-7736-399b-8538ff666bdb-009</v>
      </c>
      <c r="AJ9" s="104">
        <f t="shared" si="14"/>
        <v>1</v>
      </c>
      <c r="AK9" s="105">
        <f t="shared" ca="1" si="15"/>
        <v>43724</v>
      </c>
      <c r="AL9" s="106" t="str">
        <f t="shared" ca="1" si="16"/>
        <v>ext-u2-0910-2e9c4-0009</v>
      </c>
      <c r="AM9" s="104" t="str">
        <f t="shared" si="17"/>
        <v>HSBCUSD</v>
      </c>
      <c r="AN9" s="104" t="s">
        <v>78</v>
      </c>
      <c r="AO9" s="107">
        <f t="shared" si="18"/>
        <v>1.3788005999999999</v>
      </c>
      <c r="AP9" s="108" t="str">
        <f t="shared" si="19"/>
        <v>USD</v>
      </c>
      <c r="AQ9" s="109" t="str">
        <f t="shared" si="20"/>
        <v>SGD</v>
      </c>
      <c r="AR9" s="107">
        <f t="shared" si="21"/>
        <v>985.84242899999992</v>
      </c>
      <c r="AS9" s="104">
        <f t="shared" si="1"/>
        <v>1359.2801326106571</v>
      </c>
      <c r="AT9" s="104" t="str">
        <f t="shared" si="22"/>
        <v>CUSTINST-F</v>
      </c>
      <c r="AU9" s="105">
        <f t="shared" ca="1" si="23"/>
        <v>43724</v>
      </c>
      <c r="AV9" s="104" t="str">
        <f t="shared" si="24"/>
        <v>[UC3]Customer Payment Instruction [09:10]</v>
      </c>
      <c r="AW9" s="104" t="s">
        <v>87</v>
      </c>
      <c r="AX9" s="103" t="str">
        <f t="shared" ca="1" si="25"/>
        <v>HSBCUSDD23FA03C8C007</v>
      </c>
    </row>
    <row r="10" spans="1:50" x14ac:dyDescent="0.25">
      <c r="A10" s="111">
        <f t="shared" ref="A10:A17" si="32">A9</f>
        <v>0.38194444444444442</v>
      </c>
      <c r="B10" s="93" t="s">
        <v>70</v>
      </c>
      <c r="C10" s="112" t="s">
        <v>12</v>
      </c>
      <c r="D10" s="113">
        <v>100</v>
      </c>
      <c r="E10" s="93" t="s">
        <v>71</v>
      </c>
      <c r="F10" s="93">
        <v>1.3786617999999999</v>
      </c>
      <c r="G10" s="90" t="s">
        <v>45</v>
      </c>
      <c r="H10" s="91" t="s">
        <v>81</v>
      </c>
      <c r="I10" s="91" t="str">
        <f t="shared" si="3"/>
        <v>HSBCUSD</v>
      </c>
      <c r="J10" s="115" t="s">
        <v>84</v>
      </c>
      <c r="K10" s="115" t="s">
        <v>85</v>
      </c>
      <c r="M10" s="90" t="str">
        <f t="shared" ca="1" si="4"/>
        <v>394ef153-7aa0-679c-161b-61cf33afa1a7-010</v>
      </c>
      <c r="N10" s="93" t="str">
        <f t="shared" si="26"/>
        <v>Customer Payment Instruction</v>
      </c>
      <c r="O10" s="93" t="str">
        <f t="shared" ca="1" si="27"/>
        <v>394ef153-7aa0-679c-161b-61cf33afa1a7-010</v>
      </c>
      <c r="P10" s="93">
        <v>1</v>
      </c>
      <c r="Q10" s="102">
        <f t="shared" ca="1" si="5"/>
        <v>43724</v>
      </c>
      <c r="R10" s="89" t="str">
        <f t="shared" ca="1" si="6"/>
        <v>ext-u2-0910-2e9c4-0010</v>
      </c>
      <c r="S10" s="93" t="str">
        <f t="shared" si="7"/>
        <v>HSBCUSD</v>
      </c>
      <c r="T10" s="90" t="str">
        <f t="shared" si="28"/>
        <v>PAY</v>
      </c>
      <c r="U10" s="93" t="str">
        <f t="shared" si="29"/>
        <v>USD</v>
      </c>
      <c r="V10" s="93">
        <f t="shared" si="30"/>
        <v>100</v>
      </c>
      <c r="W10" s="93" t="str">
        <f t="shared" si="8"/>
        <v>CUSTINST-F</v>
      </c>
      <c r="X10" s="102">
        <f t="shared" ca="1" si="31"/>
        <v>43724</v>
      </c>
      <c r="Y10" s="93" t="str">
        <f t="shared" si="9"/>
        <v>[UC3]Customer Payment Instruction [09:10]</v>
      </c>
      <c r="Z10" s="93" t="s">
        <v>87</v>
      </c>
      <c r="AA10" s="90" t="str">
        <f t="shared" ca="1" si="10"/>
        <v>HSBCUSD394EF1537AA06</v>
      </c>
      <c r="AG10" s="103" t="str">
        <f t="shared" ca="1" si="11"/>
        <v>394ef153-7aa0-679c-161b-61cf33afa1a7-010</v>
      </c>
      <c r="AH10" s="104" t="str">
        <f t="shared" si="12"/>
        <v>Customer Payment Instruction</v>
      </c>
      <c r="AI10" s="103" t="str">
        <f t="shared" ca="1" si="13"/>
        <v>394ef153-7aa0-679c-161b-61cf33afa1a7-010</v>
      </c>
      <c r="AJ10" s="104">
        <f t="shared" si="14"/>
        <v>1</v>
      </c>
      <c r="AK10" s="105">
        <f t="shared" ca="1" si="15"/>
        <v>43724</v>
      </c>
      <c r="AL10" s="106" t="str">
        <f t="shared" ca="1" si="16"/>
        <v>ext-u2-0910-2e9c4-0010</v>
      </c>
      <c r="AM10" s="104" t="str">
        <f t="shared" si="17"/>
        <v>HSBCUSD</v>
      </c>
      <c r="AN10" s="104" t="s">
        <v>78</v>
      </c>
      <c r="AO10" s="107">
        <f t="shared" si="18"/>
        <v>1.3786617999999999</v>
      </c>
      <c r="AP10" s="108" t="str">
        <f t="shared" si="19"/>
        <v>USD</v>
      </c>
      <c r="AQ10" s="109" t="str">
        <f t="shared" si="20"/>
        <v>SGD</v>
      </c>
      <c r="AR10" s="107">
        <f t="shared" si="21"/>
        <v>137.86617999999999</v>
      </c>
      <c r="AS10" s="104">
        <f t="shared" si="1"/>
        <v>190.07083587792397</v>
      </c>
      <c r="AT10" s="104" t="str">
        <f t="shared" si="22"/>
        <v>CUSTINST-F</v>
      </c>
      <c r="AU10" s="105">
        <f t="shared" ca="1" si="23"/>
        <v>43724</v>
      </c>
      <c r="AV10" s="104" t="str">
        <f t="shared" si="24"/>
        <v>[UC3]Customer Payment Instruction [09:10]</v>
      </c>
      <c r="AW10" s="104" t="s">
        <v>87</v>
      </c>
      <c r="AX10" s="103" t="str">
        <f t="shared" ca="1" si="25"/>
        <v>HSBCUSD394EF1537AA06</v>
      </c>
    </row>
    <row r="11" spans="1:50" x14ac:dyDescent="0.25">
      <c r="A11" s="111">
        <f t="shared" si="32"/>
        <v>0.38194444444444442</v>
      </c>
      <c r="B11" s="93" t="s">
        <v>70</v>
      </c>
      <c r="C11" s="112" t="s">
        <v>12</v>
      </c>
      <c r="D11" s="113">
        <v>20000</v>
      </c>
      <c r="E11" s="93" t="s">
        <v>71</v>
      </c>
      <c r="F11" s="93">
        <v>1.3785229999999999</v>
      </c>
      <c r="G11" s="90" t="s">
        <v>45</v>
      </c>
      <c r="H11" s="91" t="s">
        <v>81</v>
      </c>
      <c r="I11" s="91" t="str">
        <f t="shared" si="3"/>
        <v>HSBCUSD</v>
      </c>
      <c r="J11" s="115" t="s">
        <v>84</v>
      </c>
      <c r="K11" s="115" t="s">
        <v>85</v>
      </c>
      <c r="M11" s="90" t="str">
        <f t="shared" ca="1" si="4"/>
        <v>fc97065e-2a9f-4fff-0e40-fc36acf735bf-011</v>
      </c>
      <c r="N11" s="93" t="str">
        <f t="shared" si="26"/>
        <v>Customer Payment Instruction</v>
      </c>
      <c r="O11" s="93" t="str">
        <f t="shared" ca="1" si="27"/>
        <v>fc97065e-2a9f-4fff-0e40-fc36acf735bf-011</v>
      </c>
      <c r="P11" s="93">
        <v>1</v>
      </c>
      <c r="Q11" s="102">
        <f t="shared" ca="1" si="5"/>
        <v>43724</v>
      </c>
      <c r="R11" s="89" t="str">
        <f t="shared" ca="1" si="6"/>
        <v>ext-u2-0910-2e9c4-0011</v>
      </c>
      <c r="S11" s="93" t="str">
        <f t="shared" si="7"/>
        <v>HSBCUSD</v>
      </c>
      <c r="T11" s="90" t="str">
        <f t="shared" si="28"/>
        <v>PAY</v>
      </c>
      <c r="U11" s="93" t="str">
        <f t="shared" si="29"/>
        <v>USD</v>
      </c>
      <c r="V11" s="93">
        <f t="shared" si="30"/>
        <v>20000</v>
      </c>
      <c r="W11" s="93" t="str">
        <f t="shared" si="8"/>
        <v>CUSTINST-F</v>
      </c>
      <c r="X11" s="102">
        <f t="shared" ca="1" si="31"/>
        <v>43724</v>
      </c>
      <c r="Y11" s="93" t="str">
        <f t="shared" si="9"/>
        <v>[UC3]Customer Payment Instruction [09:10]</v>
      </c>
      <c r="Z11" s="93" t="s">
        <v>87</v>
      </c>
      <c r="AA11" s="90" t="str">
        <f t="shared" ca="1" si="10"/>
        <v>HSBCUSDFC97065E2A9F4</v>
      </c>
      <c r="AG11" s="103" t="str">
        <f t="shared" ca="1" si="11"/>
        <v>fc97065e-2a9f-4fff-0e40-fc36acf735bf-011</v>
      </c>
      <c r="AH11" s="104" t="str">
        <f t="shared" si="12"/>
        <v>Customer Payment Instruction</v>
      </c>
      <c r="AI11" s="103" t="str">
        <f t="shared" ca="1" si="13"/>
        <v>fc97065e-2a9f-4fff-0e40-fc36acf735bf-011</v>
      </c>
      <c r="AJ11" s="104">
        <f t="shared" si="14"/>
        <v>1</v>
      </c>
      <c r="AK11" s="105">
        <f t="shared" ca="1" si="15"/>
        <v>43724</v>
      </c>
      <c r="AL11" s="106" t="str">
        <f t="shared" ca="1" si="16"/>
        <v>ext-u2-0910-2e9c4-0011</v>
      </c>
      <c r="AM11" s="104" t="str">
        <f t="shared" si="17"/>
        <v>HSBCUSD</v>
      </c>
      <c r="AN11" s="104" t="s">
        <v>78</v>
      </c>
      <c r="AO11" s="107">
        <f t="shared" si="18"/>
        <v>1.3785229999999999</v>
      </c>
      <c r="AP11" s="108" t="str">
        <f t="shared" si="19"/>
        <v>USD</v>
      </c>
      <c r="AQ11" s="109" t="str">
        <f t="shared" si="20"/>
        <v>SGD</v>
      </c>
      <c r="AR11" s="107">
        <f t="shared" si="21"/>
        <v>27570.46</v>
      </c>
      <c r="AS11" s="104">
        <f t="shared" si="1"/>
        <v>38006.51323058</v>
      </c>
      <c r="AT11" s="104" t="str">
        <f t="shared" si="22"/>
        <v>CUSTINST-F</v>
      </c>
      <c r="AU11" s="105">
        <f t="shared" ca="1" si="23"/>
        <v>43724</v>
      </c>
      <c r="AV11" s="104" t="str">
        <f t="shared" si="24"/>
        <v>[UC3]Customer Payment Instruction [09:10]</v>
      </c>
      <c r="AW11" s="104" t="s">
        <v>87</v>
      </c>
      <c r="AX11" s="103" t="str">
        <f t="shared" ca="1" si="25"/>
        <v>HSBCUSDFC97065E2A9F4</v>
      </c>
    </row>
    <row r="12" spans="1:50" x14ac:dyDescent="0.25">
      <c r="A12" s="111">
        <f t="shared" si="32"/>
        <v>0.38194444444444442</v>
      </c>
      <c r="B12" s="93" t="s">
        <v>70</v>
      </c>
      <c r="C12" s="112" t="s">
        <v>12</v>
      </c>
      <c r="D12" s="113">
        <v>1500</v>
      </c>
      <c r="E12" s="93" t="s">
        <v>71</v>
      </c>
      <c r="F12" s="93">
        <v>1.3783841999999999</v>
      </c>
      <c r="G12" s="90" t="s">
        <v>45</v>
      </c>
      <c r="H12" s="91" t="s">
        <v>81</v>
      </c>
      <c r="I12" s="91" t="str">
        <f t="shared" si="3"/>
        <v>HSBCUSD</v>
      </c>
      <c r="J12" s="115" t="s">
        <v>84</v>
      </c>
      <c r="K12" s="115" t="s">
        <v>85</v>
      </c>
      <c r="M12" s="90" t="str">
        <f t="shared" ca="1" si="4"/>
        <v>787f6930-9bfd-41a2-4f45-85ac314a6b3d-012</v>
      </c>
      <c r="N12" s="93" t="str">
        <f t="shared" si="26"/>
        <v>Customer Payment Instruction</v>
      </c>
      <c r="O12" s="93" t="str">
        <f t="shared" ca="1" si="27"/>
        <v>787f6930-9bfd-41a2-4f45-85ac314a6b3d-012</v>
      </c>
      <c r="P12" s="93">
        <v>1</v>
      </c>
      <c r="Q12" s="102">
        <f t="shared" ca="1" si="5"/>
        <v>43724</v>
      </c>
      <c r="R12" s="89" t="str">
        <f t="shared" ca="1" si="6"/>
        <v>ext-u2-0910-2e9c4-0012</v>
      </c>
      <c r="S12" s="93" t="str">
        <f t="shared" si="7"/>
        <v>HSBCUSD</v>
      </c>
      <c r="T12" s="90" t="str">
        <f t="shared" si="28"/>
        <v>PAY</v>
      </c>
      <c r="U12" s="93" t="str">
        <f t="shared" si="29"/>
        <v>USD</v>
      </c>
      <c r="V12" s="93">
        <f t="shared" si="30"/>
        <v>1500</v>
      </c>
      <c r="W12" s="93" t="str">
        <f t="shared" si="8"/>
        <v>CUSTINST-F</v>
      </c>
      <c r="X12" s="102">
        <f t="shared" ca="1" si="31"/>
        <v>43724</v>
      </c>
      <c r="Y12" s="93" t="str">
        <f t="shared" si="9"/>
        <v>[UC3]Customer Payment Instruction [09:10]</v>
      </c>
      <c r="Z12" s="93" t="s">
        <v>87</v>
      </c>
      <c r="AA12" s="90" t="str">
        <f t="shared" ca="1" si="10"/>
        <v>HSBCUSD787F69309BFD4</v>
      </c>
      <c r="AG12" s="103" t="str">
        <f t="shared" ca="1" si="11"/>
        <v>787f6930-9bfd-41a2-4f45-85ac314a6b3d-012</v>
      </c>
      <c r="AH12" s="104" t="str">
        <f t="shared" si="12"/>
        <v>Customer Payment Instruction</v>
      </c>
      <c r="AI12" s="103" t="str">
        <f t="shared" ca="1" si="13"/>
        <v>787f6930-9bfd-41a2-4f45-85ac314a6b3d-012</v>
      </c>
      <c r="AJ12" s="104">
        <f t="shared" si="14"/>
        <v>1</v>
      </c>
      <c r="AK12" s="105">
        <f t="shared" ca="1" si="15"/>
        <v>43724</v>
      </c>
      <c r="AL12" s="106" t="str">
        <f t="shared" ca="1" si="16"/>
        <v>ext-u2-0910-2e9c4-0012</v>
      </c>
      <c r="AM12" s="104" t="str">
        <f t="shared" si="17"/>
        <v>HSBCUSD</v>
      </c>
      <c r="AN12" s="104" t="s">
        <v>78</v>
      </c>
      <c r="AO12" s="107">
        <f t="shared" si="18"/>
        <v>1.3783841999999999</v>
      </c>
      <c r="AP12" s="108" t="str">
        <f t="shared" si="19"/>
        <v>USD</v>
      </c>
      <c r="AQ12" s="109" t="str">
        <f t="shared" si="20"/>
        <v>SGD</v>
      </c>
      <c r="AR12" s="107">
        <f t="shared" si="21"/>
        <v>2067.5762999999997</v>
      </c>
      <c r="AS12" s="104">
        <f t="shared" si="1"/>
        <v>2849.9145042144596</v>
      </c>
      <c r="AT12" s="104" t="str">
        <f t="shared" si="22"/>
        <v>CUSTINST-F</v>
      </c>
      <c r="AU12" s="105">
        <f t="shared" ca="1" si="23"/>
        <v>43724</v>
      </c>
      <c r="AV12" s="104" t="str">
        <f t="shared" si="24"/>
        <v>[UC3]Customer Payment Instruction [09:10]</v>
      </c>
      <c r="AW12" s="104" t="s">
        <v>87</v>
      </c>
      <c r="AX12" s="103" t="str">
        <f t="shared" ca="1" si="25"/>
        <v>HSBCUSD787F69309BFD4</v>
      </c>
    </row>
    <row r="13" spans="1:50" x14ac:dyDescent="0.25">
      <c r="A13" s="111">
        <f t="shared" si="32"/>
        <v>0.38194444444444442</v>
      </c>
      <c r="B13" s="93" t="s">
        <v>70</v>
      </c>
      <c r="C13" s="112" t="s">
        <v>12</v>
      </c>
      <c r="D13" s="113">
        <v>950</v>
      </c>
      <c r="E13" s="93" t="s">
        <v>71</v>
      </c>
      <c r="F13" s="93">
        <v>1.3782454</v>
      </c>
      <c r="G13" s="90" t="s">
        <v>45</v>
      </c>
      <c r="H13" s="91" t="s">
        <v>81</v>
      </c>
      <c r="I13" s="91" t="str">
        <f t="shared" si="3"/>
        <v>HSBCUSD</v>
      </c>
      <c r="J13" s="115" t="s">
        <v>84</v>
      </c>
      <c r="K13" s="115" t="s">
        <v>85</v>
      </c>
      <c r="M13" s="90" t="str">
        <f t="shared" ca="1" si="4"/>
        <v>6acaaebc-04d9-8706-02d1-4be7cad050e9-013</v>
      </c>
      <c r="N13" s="93" t="str">
        <f t="shared" si="26"/>
        <v>Customer Payment Instruction</v>
      </c>
      <c r="O13" s="93" t="str">
        <f t="shared" ca="1" si="27"/>
        <v>6acaaebc-04d9-8706-02d1-4be7cad050e9-013</v>
      </c>
      <c r="P13" s="93">
        <v>1</v>
      </c>
      <c r="Q13" s="102">
        <f t="shared" ca="1" si="5"/>
        <v>43724</v>
      </c>
      <c r="R13" s="89" t="str">
        <f t="shared" ca="1" si="6"/>
        <v>ext-u2-0910-2e9c4-0013</v>
      </c>
      <c r="S13" s="93" t="str">
        <f t="shared" si="7"/>
        <v>HSBCUSD</v>
      </c>
      <c r="T13" s="90" t="str">
        <f t="shared" si="28"/>
        <v>PAY</v>
      </c>
      <c r="U13" s="93" t="str">
        <f t="shared" si="29"/>
        <v>USD</v>
      </c>
      <c r="V13" s="93">
        <f t="shared" si="30"/>
        <v>950</v>
      </c>
      <c r="W13" s="93" t="str">
        <f t="shared" si="8"/>
        <v>CUSTINST-F</v>
      </c>
      <c r="X13" s="102">
        <f t="shared" ca="1" si="31"/>
        <v>43724</v>
      </c>
      <c r="Y13" s="93" t="str">
        <f t="shared" si="9"/>
        <v>[UC3]Customer Payment Instruction [09:10]</v>
      </c>
      <c r="Z13" s="93" t="s">
        <v>87</v>
      </c>
      <c r="AA13" s="90" t="str">
        <f t="shared" ca="1" si="10"/>
        <v>HSBCUSD6ACAAEBC04D98</v>
      </c>
      <c r="AG13" s="103" t="str">
        <f t="shared" ca="1" si="11"/>
        <v>6acaaebc-04d9-8706-02d1-4be7cad050e9-013</v>
      </c>
      <c r="AH13" s="104" t="str">
        <f t="shared" si="12"/>
        <v>Customer Payment Instruction</v>
      </c>
      <c r="AI13" s="103" t="str">
        <f t="shared" ca="1" si="13"/>
        <v>6acaaebc-04d9-8706-02d1-4be7cad050e9-013</v>
      </c>
      <c r="AJ13" s="104">
        <f t="shared" si="14"/>
        <v>1</v>
      </c>
      <c r="AK13" s="105">
        <f t="shared" ca="1" si="15"/>
        <v>43724</v>
      </c>
      <c r="AL13" s="106" t="str">
        <f t="shared" ca="1" si="16"/>
        <v>ext-u2-0910-2e9c4-0013</v>
      </c>
      <c r="AM13" s="104" t="str">
        <f t="shared" si="17"/>
        <v>HSBCUSD</v>
      </c>
      <c r="AN13" s="104" t="s">
        <v>78</v>
      </c>
      <c r="AO13" s="107">
        <f t="shared" si="18"/>
        <v>1.3782454</v>
      </c>
      <c r="AP13" s="108" t="str">
        <f t="shared" si="19"/>
        <v>USD</v>
      </c>
      <c r="AQ13" s="109" t="str">
        <f t="shared" si="20"/>
        <v>SGD</v>
      </c>
      <c r="AR13" s="107">
        <f t="shared" si="21"/>
        <v>1309.33313</v>
      </c>
      <c r="AS13" s="104">
        <f t="shared" si="1"/>
        <v>1804.5823634901019</v>
      </c>
      <c r="AT13" s="104" t="str">
        <f t="shared" si="22"/>
        <v>CUSTINST-F</v>
      </c>
      <c r="AU13" s="105">
        <f t="shared" ca="1" si="23"/>
        <v>43724</v>
      </c>
      <c r="AV13" s="104" t="str">
        <f t="shared" si="24"/>
        <v>[UC3]Customer Payment Instruction [09:10]</v>
      </c>
      <c r="AW13" s="104" t="s">
        <v>87</v>
      </c>
      <c r="AX13" s="103" t="str">
        <f t="shared" ca="1" si="25"/>
        <v>HSBCUSD6ACAAEBC04D98</v>
      </c>
    </row>
    <row r="14" spans="1:50" x14ac:dyDescent="0.25">
      <c r="A14" s="111">
        <f t="shared" si="32"/>
        <v>0.38194444444444442</v>
      </c>
      <c r="B14" s="93" t="s">
        <v>70</v>
      </c>
      <c r="C14" s="112" t="s">
        <v>12</v>
      </c>
      <c r="D14" s="113">
        <v>751</v>
      </c>
      <c r="E14" s="93" t="s">
        <v>71</v>
      </c>
      <c r="F14" s="93">
        <v>1.3781066</v>
      </c>
      <c r="G14" s="90" t="s">
        <v>45</v>
      </c>
      <c r="H14" s="91" t="s">
        <v>81</v>
      </c>
      <c r="I14" s="91" t="str">
        <f t="shared" si="3"/>
        <v>HSBCUSD</v>
      </c>
      <c r="J14" s="115" t="s">
        <v>84</v>
      </c>
      <c r="K14" s="115" t="s">
        <v>85</v>
      </c>
      <c r="M14" s="90" t="str">
        <f t="shared" ca="1" si="4"/>
        <v>dcbed833-19e9-656e-10d3-98df3840067e-014</v>
      </c>
      <c r="N14" s="93" t="str">
        <f t="shared" si="26"/>
        <v>Customer Payment Instruction</v>
      </c>
      <c r="O14" s="93" t="str">
        <f t="shared" ca="1" si="27"/>
        <v>dcbed833-19e9-656e-10d3-98df3840067e-014</v>
      </c>
      <c r="P14" s="93">
        <v>1</v>
      </c>
      <c r="Q14" s="102">
        <f t="shared" ca="1" si="5"/>
        <v>43724</v>
      </c>
      <c r="R14" s="89" t="str">
        <f t="shared" ca="1" si="6"/>
        <v>ext-u2-0910-2e9c4-0014</v>
      </c>
      <c r="S14" s="93" t="str">
        <f t="shared" si="7"/>
        <v>HSBCUSD</v>
      </c>
      <c r="T14" s="90" t="str">
        <f t="shared" si="28"/>
        <v>PAY</v>
      </c>
      <c r="U14" s="93" t="str">
        <f t="shared" si="29"/>
        <v>USD</v>
      </c>
      <c r="V14" s="93">
        <f t="shared" si="30"/>
        <v>751</v>
      </c>
      <c r="W14" s="93" t="str">
        <f t="shared" si="8"/>
        <v>CUSTINST-F</v>
      </c>
      <c r="X14" s="102">
        <f t="shared" ca="1" si="31"/>
        <v>43724</v>
      </c>
      <c r="Y14" s="93" t="str">
        <f t="shared" si="9"/>
        <v>[UC3]Customer Payment Instruction [09:10]</v>
      </c>
      <c r="Z14" s="93" t="s">
        <v>87</v>
      </c>
      <c r="AA14" s="90" t="str">
        <f t="shared" ca="1" si="10"/>
        <v>HSBCUSDDCBED83319E96</v>
      </c>
      <c r="AG14" s="103" t="str">
        <f t="shared" ca="1" si="11"/>
        <v>dcbed833-19e9-656e-10d3-98df3840067e-014</v>
      </c>
      <c r="AH14" s="104" t="str">
        <f t="shared" si="12"/>
        <v>Customer Payment Instruction</v>
      </c>
      <c r="AI14" s="103" t="str">
        <f t="shared" ca="1" si="13"/>
        <v>dcbed833-19e9-656e-10d3-98df3840067e-014</v>
      </c>
      <c r="AJ14" s="104">
        <f t="shared" si="14"/>
        <v>1</v>
      </c>
      <c r="AK14" s="105">
        <f t="shared" ca="1" si="15"/>
        <v>43724</v>
      </c>
      <c r="AL14" s="106" t="str">
        <f t="shared" ca="1" si="16"/>
        <v>ext-u2-0910-2e9c4-0014</v>
      </c>
      <c r="AM14" s="104" t="str">
        <f t="shared" si="17"/>
        <v>HSBCUSD</v>
      </c>
      <c r="AN14" s="104" t="s">
        <v>78</v>
      </c>
      <c r="AO14" s="107">
        <f t="shared" si="18"/>
        <v>1.3781066</v>
      </c>
      <c r="AP14" s="108" t="str">
        <f t="shared" si="19"/>
        <v>USD</v>
      </c>
      <c r="AQ14" s="109" t="str">
        <f t="shared" si="20"/>
        <v>SGD</v>
      </c>
      <c r="AR14" s="107">
        <f t="shared" si="21"/>
        <v>1034.9580566</v>
      </c>
      <c r="AS14" s="104">
        <f t="shared" si="1"/>
        <v>1426.2825285236336</v>
      </c>
      <c r="AT14" s="104" t="str">
        <f t="shared" si="22"/>
        <v>CUSTINST-F</v>
      </c>
      <c r="AU14" s="105">
        <f t="shared" ca="1" si="23"/>
        <v>43724</v>
      </c>
      <c r="AV14" s="104" t="str">
        <f t="shared" si="24"/>
        <v>[UC3]Customer Payment Instruction [09:10]</v>
      </c>
      <c r="AW14" s="104" t="s">
        <v>87</v>
      </c>
      <c r="AX14" s="103" t="str">
        <f t="shared" ca="1" si="25"/>
        <v>HSBCUSDDCBED83319E96</v>
      </c>
    </row>
    <row r="15" spans="1:50" x14ac:dyDescent="0.25">
      <c r="A15" s="111">
        <f t="shared" si="32"/>
        <v>0.38194444444444442</v>
      </c>
      <c r="B15" s="93" t="s">
        <v>70</v>
      </c>
      <c r="C15" s="112" t="s">
        <v>12</v>
      </c>
      <c r="D15" s="113">
        <v>3252</v>
      </c>
      <c r="E15" s="93" t="s">
        <v>71</v>
      </c>
      <c r="F15" s="93">
        <v>1.3779678</v>
      </c>
      <c r="G15" s="90" t="s">
        <v>45</v>
      </c>
      <c r="H15" s="91" t="s">
        <v>81</v>
      </c>
      <c r="I15" s="91" t="str">
        <f t="shared" si="3"/>
        <v>HSBCUSD</v>
      </c>
      <c r="J15" s="115" t="s">
        <v>84</v>
      </c>
      <c r="K15" s="115" t="s">
        <v>85</v>
      </c>
      <c r="M15" s="90" t="str">
        <f t="shared" ca="1" si="4"/>
        <v>f7229cc0-90f0-95c7-8b55-c5adcfe551b2-015</v>
      </c>
      <c r="N15" s="93" t="str">
        <f t="shared" si="26"/>
        <v>Customer Payment Instruction</v>
      </c>
      <c r="O15" s="93" t="str">
        <f t="shared" ca="1" si="27"/>
        <v>f7229cc0-90f0-95c7-8b55-c5adcfe551b2-015</v>
      </c>
      <c r="P15" s="93">
        <v>1</v>
      </c>
      <c r="Q15" s="102">
        <f t="shared" ca="1" si="5"/>
        <v>43724</v>
      </c>
      <c r="R15" s="89" t="str">
        <f t="shared" ca="1" si="6"/>
        <v>ext-u2-0910-2e9c4-0015</v>
      </c>
      <c r="S15" s="93" t="str">
        <f t="shared" si="7"/>
        <v>HSBCUSD</v>
      </c>
      <c r="T15" s="90" t="str">
        <f t="shared" si="28"/>
        <v>PAY</v>
      </c>
      <c r="U15" s="93" t="str">
        <f t="shared" si="29"/>
        <v>USD</v>
      </c>
      <c r="V15" s="93">
        <f t="shared" si="30"/>
        <v>3252</v>
      </c>
      <c r="W15" s="93" t="str">
        <f t="shared" si="8"/>
        <v>CUSTINST-F</v>
      </c>
      <c r="X15" s="102">
        <f t="shared" ca="1" si="31"/>
        <v>43724</v>
      </c>
      <c r="Y15" s="93" t="str">
        <f t="shared" si="9"/>
        <v>[UC3]Customer Payment Instruction [09:10]</v>
      </c>
      <c r="Z15" s="93" t="s">
        <v>87</v>
      </c>
      <c r="AA15" s="90" t="str">
        <f t="shared" ca="1" si="10"/>
        <v>HSBCUSDF7229CC090F09</v>
      </c>
      <c r="AG15" s="103" t="str">
        <f t="shared" ca="1" si="11"/>
        <v>f7229cc0-90f0-95c7-8b55-c5adcfe551b2-015</v>
      </c>
      <c r="AH15" s="104" t="str">
        <f t="shared" si="12"/>
        <v>Customer Payment Instruction</v>
      </c>
      <c r="AI15" s="103" t="str">
        <f t="shared" ca="1" si="13"/>
        <v>f7229cc0-90f0-95c7-8b55-c5adcfe551b2-015</v>
      </c>
      <c r="AJ15" s="104">
        <f t="shared" si="14"/>
        <v>1</v>
      </c>
      <c r="AK15" s="105">
        <f t="shared" ca="1" si="15"/>
        <v>43724</v>
      </c>
      <c r="AL15" s="106" t="str">
        <f t="shared" ca="1" si="16"/>
        <v>ext-u2-0910-2e9c4-0015</v>
      </c>
      <c r="AM15" s="104" t="str">
        <f t="shared" si="17"/>
        <v>HSBCUSD</v>
      </c>
      <c r="AN15" s="104" t="s">
        <v>78</v>
      </c>
      <c r="AO15" s="107">
        <f t="shared" si="18"/>
        <v>1.3779678</v>
      </c>
      <c r="AP15" s="108" t="str">
        <f t="shared" si="19"/>
        <v>USD</v>
      </c>
      <c r="AQ15" s="109" t="str">
        <f t="shared" si="20"/>
        <v>SGD</v>
      </c>
      <c r="AR15" s="107">
        <f t="shared" si="21"/>
        <v>4481.1512855999999</v>
      </c>
      <c r="AS15" s="104">
        <f t="shared" si="1"/>
        <v>6174.8821784854035</v>
      </c>
      <c r="AT15" s="104" t="str">
        <f t="shared" si="22"/>
        <v>CUSTINST-F</v>
      </c>
      <c r="AU15" s="105">
        <f t="shared" ca="1" si="23"/>
        <v>43724</v>
      </c>
      <c r="AV15" s="104" t="str">
        <f t="shared" si="24"/>
        <v>[UC3]Customer Payment Instruction [09:10]</v>
      </c>
      <c r="AW15" s="104" t="s">
        <v>87</v>
      </c>
      <c r="AX15" s="103" t="str">
        <f t="shared" ca="1" si="25"/>
        <v>HSBCUSDF7229CC090F09</v>
      </c>
    </row>
    <row r="16" spans="1:50" x14ac:dyDescent="0.25">
      <c r="A16" s="111">
        <f t="shared" si="32"/>
        <v>0.38194444444444442</v>
      </c>
      <c r="B16" s="93" t="s">
        <v>70</v>
      </c>
      <c r="C16" s="112" t="s">
        <v>12</v>
      </c>
      <c r="D16" s="113">
        <v>174</v>
      </c>
      <c r="E16" s="93" t="s">
        <v>71</v>
      </c>
      <c r="F16" s="93">
        <v>1.377829</v>
      </c>
      <c r="G16" s="90" t="s">
        <v>45</v>
      </c>
      <c r="H16" s="91" t="s">
        <v>81</v>
      </c>
      <c r="I16" s="91" t="str">
        <f t="shared" si="3"/>
        <v>HSBCUSD</v>
      </c>
      <c r="J16" s="115" t="s">
        <v>84</v>
      </c>
      <c r="K16" s="115" t="s">
        <v>85</v>
      </c>
      <c r="M16" s="90" t="str">
        <f t="shared" ca="1" si="4"/>
        <v>4bf68700-3c1c-9fe9-29d7-2623f8740866-016</v>
      </c>
      <c r="N16" s="93" t="str">
        <f t="shared" si="26"/>
        <v>Customer Payment Instruction</v>
      </c>
      <c r="O16" s="93" t="str">
        <f t="shared" ca="1" si="27"/>
        <v>4bf68700-3c1c-9fe9-29d7-2623f8740866-016</v>
      </c>
      <c r="P16" s="93">
        <v>1</v>
      </c>
      <c r="Q16" s="102">
        <f t="shared" ca="1" si="5"/>
        <v>43724</v>
      </c>
      <c r="R16" s="89" t="str">
        <f t="shared" ca="1" si="6"/>
        <v>ext-u2-0910-2e9c4-0016</v>
      </c>
      <c r="S16" s="93" t="str">
        <f t="shared" si="7"/>
        <v>HSBCUSD</v>
      </c>
      <c r="T16" s="90" t="str">
        <f t="shared" si="28"/>
        <v>PAY</v>
      </c>
      <c r="U16" s="93" t="str">
        <f t="shared" si="29"/>
        <v>USD</v>
      </c>
      <c r="V16" s="93">
        <f t="shared" si="30"/>
        <v>174</v>
      </c>
      <c r="W16" s="93" t="str">
        <f t="shared" si="8"/>
        <v>CUSTINST-F</v>
      </c>
      <c r="X16" s="102">
        <f t="shared" ca="1" si="31"/>
        <v>43724</v>
      </c>
      <c r="Y16" s="93" t="str">
        <f t="shared" si="9"/>
        <v>[UC3]Customer Payment Instruction [09:10]</v>
      </c>
      <c r="Z16" s="93" t="s">
        <v>87</v>
      </c>
      <c r="AA16" s="90" t="str">
        <f t="shared" ca="1" si="10"/>
        <v>HSBCUSD4BF687003C1C9</v>
      </c>
      <c r="AG16" s="103" t="str">
        <f t="shared" ca="1" si="11"/>
        <v>4bf68700-3c1c-9fe9-29d7-2623f8740866-016</v>
      </c>
      <c r="AH16" s="104" t="str">
        <f t="shared" si="12"/>
        <v>Customer Payment Instruction</v>
      </c>
      <c r="AI16" s="103" t="str">
        <f t="shared" ca="1" si="13"/>
        <v>4bf68700-3c1c-9fe9-29d7-2623f8740866-016</v>
      </c>
      <c r="AJ16" s="104">
        <f t="shared" si="14"/>
        <v>1</v>
      </c>
      <c r="AK16" s="105">
        <f t="shared" ca="1" si="15"/>
        <v>43724</v>
      </c>
      <c r="AL16" s="106" t="str">
        <f t="shared" ca="1" si="16"/>
        <v>ext-u2-0910-2e9c4-0016</v>
      </c>
      <c r="AM16" s="104" t="str">
        <f t="shared" si="17"/>
        <v>HSBCUSD</v>
      </c>
      <c r="AN16" s="104" t="s">
        <v>78</v>
      </c>
      <c r="AO16" s="107">
        <f t="shared" si="18"/>
        <v>1.377829</v>
      </c>
      <c r="AP16" s="108" t="str">
        <f t="shared" si="19"/>
        <v>USD</v>
      </c>
      <c r="AQ16" s="109" t="str">
        <f t="shared" si="20"/>
        <v>SGD</v>
      </c>
      <c r="AR16" s="107">
        <f t="shared" si="21"/>
        <v>239.74224599999999</v>
      </c>
      <c r="AS16" s="104">
        <f t="shared" si="1"/>
        <v>330.32381906393397</v>
      </c>
      <c r="AT16" s="104" t="str">
        <f t="shared" si="22"/>
        <v>CUSTINST-F</v>
      </c>
      <c r="AU16" s="105">
        <f t="shared" ca="1" si="23"/>
        <v>43724</v>
      </c>
      <c r="AV16" s="104" t="str">
        <f t="shared" si="24"/>
        <v>[UC3]Customer Payment Instruction [09:10]</v>
      </c>
      <c r="AW16" s="104" t="s">
        <v>87</v>
      </c>
      <c r="AX16" s="103" t="str">
        <f t="shared" ca="1" si="25"/>
        <v>HSBCUSD4BF687003C1C9</v>
      </c>
    </row>
    <row r="17" spans="1:50" x14ac:dyDescent="0.25">
      <c r="A17" s="111">
        <f t="shared" si="32"/>
        <v>0.38194444444444442</v>
      </c>
      <c r="B17" s="93" t="str">
        <f>B8</f>
        <v>Cash Transfer</v>
      </c>
      <c r="C17" s="112" t="str">
        <f>Instructions!F9</f>
        <v>USD</v>
      </c>
      <c r="D17" s="114">
        <f>Instructions!G9</f>
        <v>25000</v>
      </c>
      <c r="E17" s="93" t="str">
        <f>E8</f>
        <v>RECEIVE</v>
      </c>
      <c r="G17" s="90" t="s">
        <v>45</v>
      </c>
      <c r="H17" s="91" t="s">
        <v>81</v>
      </c>
      <c r="I17" s="91" t="str">
        <f t="shared" si="3"/>
        <v>HSBCUSD</v>
      </c>
      <c r="J17" s="115" t="s">
        <v>84</v>
      </c>
      <c r="K17" s="115" t="s">
        <v>86</v>
      </c>
      <c r="M17" s="90" t="str">
        <f t="shared" ca="1" si="4"/>
        <v>4071c71a-6c86-9929-a372-223a220ba3ea-017</v>
      </c>
      <c r="N17" s="93" t="str">
        <f t="shared" si="26"/>
        <v>Cash Transfer</v>
      </c>
      <c r="O17" s="93" t="str">
        <f t="shared" ca="1" si="27"/>
        <v>4071c71a-6c86-9929-a372-223a220ba3ea-017</v>
      </c>
      <c r="P17" s="93">
        <v>1</v>
      </c>
      <c r="Q17" s="102">
        <f t="shared" ca="1" si="5"/>
        <v>43724</v>
      </c>
      <c r="R17" s="89" t="str">
        <f t="shared" ca="1" si="6"/>
        <v>ext-u2-0910-2e9c4-0017</v>
      </c>
      <c r="S17" s="93" t="str">
        <f t="shared" si="7"/>
        <v>HSBCUSD</v>
      </c>
      <c r="T17" s="90" t="str">
        <f t="shared" si="28"/>
        <v>RECEIVE</v>
      </c>
      <c r="U17" s="93" t="str">
        <f t="shared" si="29"/>
        <v>USD</v>
      </c>
      <c r="V17" s="93">
        <f t="shared" si="30"/>
        <v>25000</v>
      </c>
      <c r="W17" s="93" t="str">
        <f t="shared" si="8"/>
        <v>CASHTX-F</v>
      </c>
      <c r="X17" s="102">
        <f t="shared" ca="1" si="31"/>
        <v>43724</v>
      </c>
      <c r="Y17" s="93" t="str">
        <f t="shared" si="9"/>
        <v>[UC3]Cash Transfer                [09:10]</v>
      </c>
      <c r="Z17" s="93" t="s">
        <v>87</v>
      </c>
      <c r="AA17" s="90" t="str">
        <f t="shared" ca="1" si="10"/>
        <v>HSBCUSD4071C71A6C869</v>
      </c>
      <c r="AG17" s="103" t="str">
        <f t="shared" ca="1" si="11"/>
        <v>4071c71a-6c86-9929-a372-223a220ba3ea-017</v>
      </c>
      <c r="AH17" s="104" t="str">
        <f t="shared" si="12"/>
        <v>Cash Transfer</v>
      </c>
      <c r="AI17" s="103" t="str">
        <f t="shared" ca="1" si="13"/>
        <v>4071c71a-6c86-9929-a372-223a220ba3ea-017</v>
      </c>
      <c r="AJ17" s="104">
        <f t="shared" si="14"/>
        <v>1</v>
      </c>
      <c r="AK17" s="105">
        <f t="shared" ca="1" si="15"/>
        <v>43724</v>
      </c>
      <c r="AL17" s="106" t="str">
        <f t="shared" ca="1" si="16"/>
        <v>ext-u2-0910-2e9c4-0017</v>
      </c>
      <c r="AM17" s="104" t="str">
        <f t="shared" si="17"/>
        <v>HSBCUSD</v>
      </c>
      <c r="AN17" s="104" t="s">
        <v>78</v>
      </c>
      <c r="AO17" s="107">
        <f t="shared" si="18"/>
        <v>0</v>
      </c>
      <c r="AP17" s="108" t="str">
        <f t="shared" si="19"/>
        <v>USD</v>
      </c>
      <c r="AQ17" s="109" t="str">
        <f t="shared" si="20"/>
        <v>SGD</v>
      </c>
      <c r="AR17" s="107">
        <f t="shared" si="21"/>
        <v>0</v>
      </c>
      <c r="AS17" s="104">
        <f t="shared" si="1"/>
        <v>0</v>
      </c>
      <c r="AT17" s="104" t="str">
        <f t="shared" si="22"/>
        <v>CASHTX-F</v>
      </c>
      <c r="AU17" s="105">
        <f t="shared" ca="1" si="23"/>
        <v>43724</v>
      </c>
      <c r="AV17" s="104" t="str">
        <f t="shared" si="24"/>
        <v>[UC3]Cash Transfer                [09:10]</v>
      </c>
      <c r="AW17" s="104" t="s">
        <v>87</v>
      </c>
      <c r="AX17" s="103" t="str">
        <f t="shared" ca="1" si="25"/>
        <v>HSBCUSD4071C71A6C869</v>
      </c>
    </row>
    <row r="18" spans="1:50" s="116" customFormat="1" x14ac:dyDescent="0.25">
      <c r="A18" s="119"/>
      <c r="M18" s="117" t="str">
        <f t="shared" ca="1" si="4"/>
        <v>7aa61421-0a46-1e10-894f-8d4e3e7269c4-018</v>
      </c>
      <c r="N18" s="116">
        <f t="shared" ref="N18:N34" si="33">B18</f>
        <v>0</v>
      </c>
      <c r="O18" s="116" t="str">
        <f t="shared" ref="O18:O34" ca="1" si="34">M18</f>
        <v>7aa61421-0a46-1e10-894f-8d4e3e7269c4-018</v>
      </c>
      <c r="P18" s="116">
        <v>2</v>
      </c>
      <c r="Q18" s="118">
        <f t="shared" ca="1" si="5"/>
        <v>43724</v>
      </c>
      <c r="R18" s="119" t="str">
        <f t="shared" ref="R18:R34" ca="1" si="35">"ext-u2-"&amp;TEXT(A18,"HHMM-")&amp;LOWER(DEC2HEX(TEXT(TODAY(),"YmMD")))&amp;"-"&amp;TEXT(ROW(),"0000")</f>
        <v>ext-u2-0000-2e9c4-0018</v>
      </c>
      <c r="S18" s="116">
        <f t="shared" ref="S18:S34" si="36">I18</f>
        <v>0</v>
      </c>
      <c r="T18" s="117">
        <f t="shared" ref="T18:T34" si="37">E18</f>
        <v>0</v>
      </c>
      <c r="U18" s="116">
        <f t="shared" ref="U18:U34" si="38">C18</f>
        <v>0</v>
      </c>
      <c r="V18" s="116">
        <f t="shared" ref="V18:V34" si="39">D18</f>
        <v>0</v>
      </c>
      <c r="W18" s="116" t="str">
        <f t="shared" ref="W18:W34" si="40">K18&amp;"-"&amp;LEFT(J18,1)</f>
        <v>-</v>
      </c>
      <c r="X18" s="118">
        <f t="shared" ref="X18:X34" ca="1" si="41">Q18</f>
        <v>43724</v>
      </c>
      <c r="Y18" s="116" t="str">
        <f t="shared" ref="Y18:Y34" si="42">"[UC3]"&amp;N18&amp;REPT(" ",28-LEN(N18))&amp;" ["&amp;TEXT(A18,"HH:MM")&amp;"]"</f>
        <v>[UC3]0                            [00:00]</v>
      </c>
      <c r="Z18" s="116" t="s">
        <v>87</v>
      </c>
      <c r="AA18" s="117" t="str">
        <f t="shared" ref="AA18:AA34" ca="1" si="43">UPPER(LEFT(S18&amp;SUBSTITUTE(M18,"-",""),20))</f>
        <v>07AA614210A461E10894</v>
      </c>
      <c r="AG18" s="120" t="str">
        <f t="shared" ref="AG18:AG34" ca="1" si="44">M18</f>
        <v>7aa61421-0a46-1e10-894f-8d4e3e7269c4-018</v>
      </c>
      <c r="AH18" s="121">
        <f t="shared" ref="AH18:AH34" si="45">N18</f>
        <v>0</v>
      </c>
      <c r="AI18" s="120" t="str">
        <f t="shared" ref="AI18:AI34" ca="1" si="46">O18</f>
        <v>7aa61421-0a46-1e10-894f-8d4e3e7269c4-018</v>
      </c>
      <c r="AJ18" s="121">
        <f>P18</f>
        <v>2</v>
      </c>
      <c r="AK18" s="122">
        <f t="shared" ref="AK18:AK34" ca="1" si="47">Q18</f>
        <v>43724</v>
      </c>
      <c r="AL18" s="123" t="str">
        <f t="shared" ref="AL18:AL34" ca="1" si="48">R18</f>
        <v>ext-u2-0000-2e9c4-0018</v>
      </c>
      <c r="AM18" s="121">
        <f t="shared" ref="AM18:AM34" si="49">S18</f>
        <v>0</v>
      </c>
      <c r="AN18" s="121" t="s">
        <v>78</v>
      </c>
      <c r="AO18" s="124">
        <f t="shared" ref="AO18:AO34" si="50">F18</f>
        <v>0</v>
      </c>
      <c r="AP18" s="125">
        <f t="shared" ref="AP18:AP34" si="51">C18</f>
        <v>0</v>
      </c>
      <c r="AQ18" s="126">
        <f t="shared" ref="AQ18:AQ34" si="52">G18</f>
        <v>0</v>
      </c>
      <c r="AR18" s="124">
        <f t="shared" ref="AR18:AR34" si="53">D18*F18</f>
        <v>0</v>
      </c>
      <c r="AS18" s="121">
        <f t="shared" si="1"/>
        <v>0</v>
      </c>
      <c r="AT18" s="121" t="str">
        <f t="shared" ref="AT18:AT34" si="54">W18</f>
        <v>-</v>
      </c>
      <c r="AU18" s="122">
        <f t="shared" ref="AU18:AU34" ca="1" si="55">AK18</f>
        <v>43724</v>
      </c>
      <c r="AV18" s="121" t="str">
        <f t="shared" ref="AV18:AV34" si="56">Y18</f>
        <v>[UC3]0                            [00:00]</v>
      </c>
      <c r="AW18" s="121" t="s">
        <v>87</v>
      </c>
      <c r="AX18" s="120" t="str">
        <f t="shared" ref="AX18:AX34" ca="1" si="57">AA18</f>
        <v>07AA614210A461E10894</v>
      </c>
    </row>
    <row r="19" spans="1:50" x14ac:dyDescent="0.25">
      <c r="A19" s="89">
        <v>0.34027777777777773</v>
      </c>
      <c r="B19" s="93" t="s">
        <v>70</v>
      </c>
      <c r="C19" s="93" t="s">
        <v>12</v>
      </c>
      <c r="D19" s="93">
        <v>125</v>
      </c>
      <c r="E19" s="93" t="s">
        <v>71</v>
      </c>
      <c r="F19" s="93">
        <v>1.379515</v>
      </c>
      <c r="G19" s="93" t="s">
        <v>45</v>
      </c>
      <c r="H19" s="93" t="s">
        <v>81</v>
      </c>
      <c r="I19" s="93" t="s">
        <v>88</v>
      </c>
      <c r="J19" s="93" t="s">
        <v>77</v>
      </c>
      <c r="K19" s="93" t="s">
        <v>85</v>
      </c>
      <c r="M19" s="90" t="str">
        <f t="shared" ca="1" si="4"/>
        <v>c60585c0-24ab-8854-3a04-d0cbca147206-019</v>
      </c>
      <c r="N19" s="93" t="str">
        <f t="shared" si="33"/>
        <v>Customer Payment Instruction</v>
      </c>
      <c r="O19" s="93" t="str">
        <f t="shared" ca="1" si="34"/>
        <v>c60585c0-24ab-8854-3a04-d0cbca147206-019</v>
      </c>
      <c r="P19" s="93" t="e">
        <f>#REF!</f>
        <v>#REF!</v>
      </c>
      <c r="Q19" s="102">
        <f t="shared" ca="1" si="5"/>
        <v>43724</v>
      </c>
      <c r="R19" s="89" t="str">
        <f t="shared" ca="1" si="35"/>
        <v>ext-u2-0810-2e9c4-0019</v>
      </c>
      <c r="S19" s="93" t="str">
        <f t="shared" si="36"/>
        <v>HSBCUSD</v>
      </c>
      <c r="T19" s="90" t="str">
        <f t="shared" si="37"/>
        <v>PAY</v>
      </c>
      <c r="U19" s="93" t="str">
        <f t="shared" si="38"/>
        <v>USD</v>
      </c>
      <c r="V19" s="93">
        <f t="shared" si="39"/>
        <v>125</v>
      </c>
      <c r="W19" s="93" t="str">
        <f t="shared" si="40"/>
        <v>CUSTINST-A</v>
      </c>
      <c r="X19" s="102">
        <f t="shared" ca="1" si="41"/>
        <v>43724</v>
      </c>
      <c r="Y19" s="93" t="str">
        <f t="shared" si="42"/>
        <v>[UC3]Customer Payment Instruction [08:10]</v>
      </c>
      <c r="Z19" s="93" t="s">
        <v>87</v>
      </c>
      <c r="AA19" s="90" t="str">
        <f t="shared" ca="1" si="43"/>
        <v>HSBCUSDC60585C024AB8</v>
      </c>
      <c r="AG19" s="103" t="str">
        <f t="shared" ca="1" si="44"/>
        <v>c60585c0-24ab-8854-3a04-d0cbca147206-019</v>
      </c>
      <c r="AH19" s="104" t="str">
        <f t="shared" si="45"/>
        <v>Customer Payment Instruction</v>
      </c>
      <c r="AI19" s="103" t="str">
        <f t="shared" ca="1" si="46"/>
        <v>c60585c0-24ab-8854-3a04-d0cbca147206-019</v>
      </c>
      <c r="AJ19" s="104">
        <f>AJ$2</f>
        <v>1</v>
      </c>
      <c r="AK19" s="105">
        <f t="shared" ca="1" si="47"/>
        <v>43724</v>
      </c>
      <c r="AL19" s="106" t="str">
        <f t="shared" ca="1" si="48"/>
        <v>ext-u2-0810-2e9c4-0019</v>
      </c>
      <c r="AM19" s="104" t="str">
        <f t="shared" si="49"/>
        <v>HSBCUSD</v>
      </c>
      <c r="AN19" s="104" t="s">
        <v>78</v>
      </c>
      <c r="AO19" s="107">
        <f t="shared" si="50"/>
        <v>1.379515</v>
      </c>
      <c r="AP19" s="108" t="str">
        <f t="shared" si="51"/>
        <v>USD</v>
      </c>
      <c r="AQ19" s="109" t="str">
        <f t="shared" si="52"/>
        <v>SGD</v>
      </c>
      <c r="AR19" s="107">
        <f t="shared" si="53"/>
        <v>172.43937500000001</v>
      </c>
      <c r="AS19" s="104">
        <f t="shared" ref="AS19:AS25" si="58">AR19*AO19</f>
        <v>237.88270440312502</v>
      </c>
      <c r="AT19" s="104" t="str">
        <f t="shared" si="54"/>
        <v>CUSTINST-A</v>
      </c>
      <c r="AU19" s="105">
        <f t="shared" ca="1" si="55"/>
        <v>43724</v>
      </c>
      <c r="AV19" s="104" t="str">
        <f t="shared" si="56"/>
        <v>[UC3]Customer Payment Instruction [08:10]</v>
      </c>
      <c r="AW19" s="104" t="s">
        <v>87</v>
      </c>
      <c r="AX19" s="103" t="str">
        <f t="shared" ca="1" si="57"/>
        <v>HSBCUSDC60585C024AB8</v>
      </c>
    </row>
    <row r="20" spans="1:50" x14ac:dyDescent="0.25">
      <c r="A20" s="89">
        <v>0.34027777777777773</v>
      </c>
      <c r="B20" s="93" t="s">
        <v>70</v>
      </c>
      <c r="C20" s="93" t="s">
        <v>12</v>
      </c>
      <c r="D20" s="93">
        <v>2500</v>
      </c>
      <c r="E20" s="93" t="s">
        <v>71</v>
      </c>
      <c r="F20" s="93">
        <v>1.3795170000000001</v>
      </c>
      <c r="G20" s="93" t="s">
        <v>45</v>
      </c>
      <c r="H20" s="93" t="s">
        <v>81</v>
      </c>
      <c r="I20" s="93" t="s">
        <v>88</v>
      </c>
      <c r="J20" s="93" t="s">
        <v>77</v>
      </c>
      <c r="K20" s="93" t="s">
        <v>85</v>
      </c>
      <c r="M20" s="90" t="str">
        <f t="shared" ca="1" si="4"/>
        <v>a2728cf7-3fdb-5654-0dee-b62d87c891c5-020</v>
      </c>
      <c r="N20" s="93" t="str">
        <f t="shared" si="33"/>
        <v>Customer Payment Instruction</v>
      </c>
      <c r="O20" s="93" t="str">
        <f t="shared" ca="1" si="34"/>
        <v>a2728cf7-3fdb-5654-0dee-b62d87c891c5-020</v>
      </c>
      <c r="P20" s="93">
        <f>P$2</f>
        <v>1</v>
      </c>
      <c r="Q20" s="102">
        <f t="shared" ca="1" si="5"/>
        <v>43724</v>
      </c>
      <c r="R20" s="89" t="str">
        <f t="shared" ca="1" si="35"/>
        <v>ext-u2-0810-2e9c4-0020</v>
      </c>
      <c r="S20" s="93" t="str">
        <f t="shared" si="36"/>
        <v>HSBCUSD</v>
      </c>
      <c r="T20" s="90" t="str">
        <f t="shared" si="37"/>
        <v>PAY</v>
      </c>
      <c r="U20" s="93" t="str">
        <f t="shared" si="38"/>
        <v>USD</v>
      </c>
      <c r="V20" s="93">
        <f t="shared" si="39"/>
        <v>2500</v>
      </c>
      <c r="W20" s="93" t="str">
        <f t="shared" si="40"/>
        <v>CUSTINST-A</v>
      </c>
      <c r="X20" s="102">
        <f t="shared" ca="1" si="41"/>
        <v>43724</v>
      </c>
      <c r="Y20" s="93" t="str">
        <f t="shared" si="42"/>
        <v>[UC3]Customer Payment Instruction [08:10]</v>
      </c>
      <c r="Z20" s="93" t="s">
        <v>87</v>
      </c>
      <c r="AA20" s="90" t="str">
        <f t="shared" ca="1" si="43"/>
        <v>HSBCUSDA2728CF73FDB5</v>
      </c>
      <c r="AG20" s="103" t="str">
        <f t="shared" ca="1" si="44"/>
        <v>a2728cf7-3fdb-5654-0dee-b62d87c891c5-020</v>
      </c>
      <c r="AH20" s="104" t="str">
        <f t="shared" si="45"/>
        <v>Customer Payment Instruction</v>
      </c>
      <c r="AI20" s="103" t="str">
        <f t="shared" ca="1" si="46"/>
        <v>a2728cf7-3fdb-5654-0dee-b62d87c891c5-020</v>
      </c>
      <c r="AJ20" s="104">
        <f t="shared" ref="AJ20:AJ34" si="59">AJ$2</f>
        <v>1</v>
      </c>
      <c r="AK20" s="105">
        <f t="shared" ca="1" si="47"/>
        <v>43724</v>
      </c>
      <c r="AL20" s="106" t="str">
        <f t="shared" ca="1" si="48"/>
        <v>ext-u2-0810-2e9c4-0020</v>
      </c>
      <c r="AM20" s="104" t="str">
        <f t="shared" si="49"/>
        <v>HSBCUSD</v>
      </c>
      <c r="AN20" s="104" t="s">
        <v>78</v>
      </c>
      <c r="AO20" s="107">
        <f t="shared" si="50"/>
        <v>1.3795170000000001</v>
      </c>
      <c r="AP20" s="108" t="str">
        <f t="shared" si="51"/>
        <v>USD</v>
      </c>
      <c r="AQ20" s="109" t="str">
        <f t="shared" si="52"/>
        <v>SGD</v>
      </c>
      <c r="AR20" s="107">
        <f t="shared" si="53"/>
        <v>3448.7925000000005</v>
      </c>
      <c r="AS20" s="104">
        <f t="shared" si="58"/>
        <v>4757.6678832225007</v>
      </c>
      <c r="AT20" s="104" t="str">
        <f t="shared" si="54"/>
        <v>CUSTINST-A</v>
      </c>
      <c r="AU20" s="105">
        <f t="shared" ca="1" si="55"/>
        <v>43724</v>
      </c>
      <c r="AV20" s="104" t="str">
        <f t="shared" si="56"/>
        <v>[UC3]Customer Payment Instruction [08:10]</v>
      </c>
      <c r="AW20" s="104" t="s">
        <v>87</v>
      </c>
      <c r="AX20" s="103" t="str">
        <f t="shared" ca="1" si="57"/>
        <v>HSBCUSDA2728CF73FDB5</v>
      </c>
    </row>
    <row r="21" spans="1:50" x14ac:dyDescent="0.25">
      <c r="A21" s="89">
        <v>0.34027777777777773</v>
      </c>
      <c r="B21" s="93" t="s">
        <v>70</v>
      </c>
      <c r="C21" s="93" t="s">
        <v>12</v>
      </c>
      <c r="D21" s="93">
        <v>1500</v>
      </c>
      <c r="E21" s="93" t="s">
        <v>71</v>
      </c>
      <c r="F21" s="93">
        <v>1.379499</v>
      </c>
      <c r="G21" s="93" t="s">
        <v>45</v>
      </c>
      <c r="H21" s="93" t="s">
        <v>81</v>
      </c>
      <c r="I21" s="93" t="s">
        <v>88</v>
      </c>
      <c r="J21" s="93" t="s">
        <v>77</v>
      </c>
      <c r="K21" s="93" t="s">
        <v>85</v>
      </c>
      <c r="M21" s="90" t="str">
        <f t="shared" ca="1" si="4"/>
        <v>303ba58a-5f15-926a-6eb7-c628925c8bd5-021</v>
      </c>
      <c r="N21" s="93" t="str">
        <f t="shared" si="33"/>
        <v>Customer Payment Instruction</v>
      </c>
      <c r="O21" s="93" t="str">
        <f t="shared" ca="1" si="34"/>
        <v>303ba58a-5f15-926a-6eb7-c628925c8bd5-021</v>
      </c>
      <c r="P21" s="93" t="e">
        <f t="shared" ref="P21:P34" si="60">P19</f>
        <v>#REF!</v>
      </c>
      <c r="Q21" s="102">
        <f t="shared" ca="1" si="5"/>
        <v>43724</v>
      </c>
      <c r="R21" s="89" t="str">
        <f t="shared" ca="1" si="35"/>
        <v>ext-u2-0810-2e9c4-0021</v>
      </c>
      <c r="S21" s="93" t="str">
        <f t="shared" si="36"/>
        <v>HSBCUSD</v>
      </c>
      <c r="T21" s="90" t="str">
        <f t="shared" si="37"/>
        <v>PAY</v>
      </c>
      <c r="U21" s="93" t="str">
        <f t="shared" si="38"/>
        <v>USD</v>
      </c>
      <c r="V21" s="93">
        <f t="shared" si="39"/>
        <v>1500</v>
      </c>
      <c r="W21" s="93" t="str">
        <f t="shared" si="40"/>
        <v>CUSTINST-A</v>
      </c>
      <c r="X21" s="102">
        <f t="shared" ca="1" si="41"/>
        <v>43724</v>
      </c>
      <c r="Y21" s="93" t="str">
        <f t="shared" si="42"/>
        <v>[UC3]Customer Payment Instruction [08:10]</v>
      </c>
      <c r="Z21" s="93" t="s">
        <v>87</v>
      </c>
      <c r="AA21" s="90" t="str">
        <f t="shared" ca="1" si="43"/>
        <v>HSBCUSD303BA58A5F159</v>
      </c>
      <c r="AG21" s="103" t="str">
        <f t="shared" ca="1" si="44"/>
        <v>303ba58a-5f15-926a-6eb7-c628925c8bd5-021</v>
      </c>
      <c r="AH21" s="104" t="str">
        <f t="shared" si="45"/>
        <v>Customer Payment Instruction</v>
      </c>
      <c r="AI21" s="103" t="str">
        <f t="shared" ca="1" si="46"/>
        <v>303ba58a-5f15-926a-6eb7-c628925c8bd5-021</v>
      </c>
      <c r="AJ21" s="104">
        <f t="shared" si="59"/>
        <v>1</v>
      </c>
      <c r="AK21" s="105">
        <f t="shared" ca="1" si="47"/>
        <v>43724</v>
      </c>
      <c r="AL21" s="106" t="str">
        <f t="shared" ca="1" si="48"/>
        <v>ext-u2-0810-2e9c4-0021</v>
      </c>
      <c r="AM21" s="104" t="str">
        <f t="shared" si="49"/>
        <v>HSBCUSD</v>
      </c>
      <c r="AN21" s="104" t="s">
        <v>78</v>
      </c>
      <c r="AO21" s="107">
        <f t="shared" si="50"/>
        <v>1.379499</v>
      </c>
      <c r="AP21" s="108" t="str">
        <f t="shared" si="51"/>
        <v>USD</v>
      </c>
      <c r="AQ21" s="109" t="str">
        <f t="shared" si="52"/>
        <v>SGD</v>
      </c>
      <c r="AR21" s="107">
        <f t="shared" si="53"/>
        <v>2069.2485000000001</v>
      </c>
      <c r="AS21" s="104">
        <f t="shared" si="58"/>
        <v>2854.5262365015001</v>
      </c>
      <c r="AT21" s="104" t="str">
        <f t="shared" si="54"/>
        <v>CUSTINST-A</v>
      </c>
      <c r="AU21" s="105">
        <f t="shared" ca="1" si="55"/>
        <v>43724</v>
      </c>
      <c r="AV21" s="104" t="str">
        <f t="shared" si="56"/>
        <v>[UC3]Customer Payment Instruction [08:10]</v>
      </c>
      <c r="AW21" s="104" t="s">
        <v>87</v>
      </c>
      <c r="AX21" s="103" t="str">
        <f t="shared" ca="1" si="57"/>
        <v>HSBCUSD303BA58A5F159</v>
      </c>
    </row>
    <row r="22" spans="1:50" x14ac:dyDescent="0.25">
      <c r="A22" s="89">
        <v>0.34027777777777773</v>
      </c>
      <c r="B22" s="93" t="s">
        <v>70</v>
      </c>
      <c r="C22" s="93" t="s">
        <v>12</v>
      </c>
      <c r="D22" s="93">
        <v>352</v>
      </c>
      <c r="E22" s="93" t="s">
        <v>71</v>
      </c>
      <c r="F22" s="93">
        <v>1.379337</v>
      </c>
      <c r="G22" s="93" t="s">
        <v>45</v>
      </c>
      <c r="H22" s="93" t="s">
        <v>81</v>
      </c>
      <c r="I22" s="93" t="s">
        <v>88</v>
      </c>
      <c r="J22" s="93" t="s">
        <v>77</v>
      </c>
      <c r="K22" s="93" t="s">
        <v>85</v>
      </c>
      <c r="M22" s="90" t="str">
        <f t="shared" ca="1" si="4"/>
        <v>5bca54a5-39fc-341f-319c-221ce8a95630-022</v>
      </c>
      <c r="N22" s="93" t="str">
        <f t="shared" si="33"/>
        <v>Customer Payment Instruction</v>
      </c>
      <c r="O22" s="93" t="str">
        <f t="shared" ca="1" si="34"/>
        <v>5bca54a5-39fc-341f-319c-221ce8a95630-022</v>
      </c>
      <c r="P22" s="93">
        <f t="shared" si="60"/>
        <v>1</v>
      </c>
      <c r="Q22" s="102">
        <f t="shared" ca="1" si="5"/>
        <v>43724</v>
      </c>
      <c r="R22" s="89" t="str">
        <f t="shared" ca="1" si="35"/>
        <v>ext-u2-0810-2e9c4-0022</v>
      </c>
      <c r="S22" s="93" t="str">
        <f t="shared" si="36"/>
        <v>HSBCUSD</v>
      </c>
      <c r="T22" s="90" t="str">
        <f t="shared" si="37"/>
        <v>PAY</v>
      </c>
      <c r="U22" s="93" t="str">
        <f t="shared" si="38"/>
        <v>USD</v>
      </c>
      <c r="V22" s="93">
        <f t="shared" si="39"/>
        <v>352</v>
      </c>
      <c r="W22" s="93" t="str">
        <f t="shared" si="40"/>
        <v>CUSTINST-A</v>
      </c>
      <c r="X22" s="102">
        <f t="shared" ca="1" si="41"/>
        <v>43724</v>
      </c>
      <c r="Y22" s="93" t="str">
        <f t="shared" si="42"/>
        <v>[UC3]Customer Payment Instruction [08:10]</v>
      </c>
      <c r="Z22" s="93" t="s">
        <v>87</v>
      </c>
      <c r="AA22" s="90" t="str">
        <f t="shared" ca="1" si="43"/>
        <v>HSBCUSD5BCA54A539FC3</v>
      </c>
      <c r="AG22" s="103" t="str">
        <f t="shared" ca="1" si="44"/>
        <v>5bca54a5-39fc-341f-319c-221ce8a95630-022</v>
      </c>
      <c r="AH22" s="104" t="str">
        <f t="shared" si="45"/>
        <v>Customer Payment Instruction</v>
      </c>
      <c r="AI22" s="103" t="str">
        <f t="shared" ca="1" si="46"/>
        <v>5bca54a5-39fc-341f-319c-221ce8a95630-022</v>
      </c>
      <c r="AJ22" s="104">
        <f t="shared" si="59"/>
        <v>1</v>
      </c>
      <c r="AK22" s="105">
        <f t="shared" ca="1" si="47"/>
        <v>43724</v>
      </c>
      <c r="AL22" s="106" t="str">
        <f t="shared" ca="1" si="48"/>
        <v>ext-u2-0810-2e9c4-0022</v>
      </c>
      <c r="AM22" s="104" t="str">
        <f t="shared" si="49"/>
        <v>HSBCUSD</v>
      </c>
      <c r="AN22" s="104" t="s">
        <v>78</v>
      </c>
      <c r="AO22" s="107">
        <f t="shared" si="50"/>
        <v>1.379337</v>
      </c>
      <c r="AP22" s="108" t="str">
        <f t="shared" si="51"/>
        <v>USD</v>
      </c>
      <c r="AQ22" s="109" t="str">
        <f t="shared" si="52"/>
        <v>SGD</v>
      </c>
      <c r="AR22" s="107">
        <f t="shared" si="53"/>
        <v>485.52662400000003</v>
      </c>
      <c r="AS22" s="104">
        <f t="shared" si="58"/>
        <v>669.70483696828808</v>
      </c>
      <c r="AT22" s="104" t="str">
        <f t="shared" si="54"/>
        <v>CUSTINST-A</v>
      </c>
      <c r="AU22" s="105">
        <f t="shared" ca="1" si="55"/>
        <v>43724</v>
      </c>
      <c r="AV22" s="104" t="str">
        <f t="shared" si="56"/>
        <v>[UC3]Customer Payment Instruction [08:10]</v>
      </c>
      <c r="AW22" s="104" t="s">
        <v>87</v>
      </c>
      <c r="AX22" s="103" t="str">
        <f t="shared" ca="1" si="57"/>
        <v>HSBCUSD5BCA54A539FC3</v>
      </c>
    </row>
    <row r="23" spans="1:50" x14ac:dyDescent="0.25">
      <c r="A23" s="89">
        <v>0.34027777777777773</v>
      </c>
      <c r="B23" s="93" t="s">
        <v>70</v>
      </c>
      <c r="C23" s="93" t="s">
        <v>12</v>
      </c>
      <c r="D23" s="93">
        <v>845</v>
      </c>
      <c r="E23" s="93" t="s">
        <v>71</v>
      </c>
      <c r="F23" s="93">
        <v>1.378911</v>
      </c>
      <c r="G23" s="93" t="s">
        <v>45</v>
      </c>
      <c r="H23" s="93" t="s">
        <v>81</v>
      </c>
      <c r="I23" s="93" t="s">
        <v>88</v>
      </c>
      <c r="J23" s="93" t="s">
        <v>77</v>
      </c>
      <c r="K23" s="93" t="s">
        <v>85</v>
      </c>
      <c r="M23" s="90" t="str">
        <f t="shared" ca="1" si="4"/>
        <v>f8338f64-a651-0ec5-6574-ec38dbb07517-023</v>
      </c>
      <c r="N23" s="93" t="str">
        <f t="shared" si="33"/>
        <v>Customer Payment Instruction</v>
      </c>
      <c r="O23" s="93" t="str">
        <f t="shared" ca="1" si="34"/>
        <v>f8338f64-a651-0ec5-6574-ec38dbb07517-023</v>
      </c>
      <c r="P23" s="93" t="e">
        <f t="shared" si="60"/>
        <v>#REF!</v>
      </c>
      <c r="Q23" s="102">
        <f t="shared" ca="1" si="5"/>
        <v>43724</v>
      </c>
      <c r="R23" s="89" t="str">
        <f t="shared" ca="1" si="35"/>
        <v>ext-u2-0810-2e9c4-0023</v>
      </c>
      <c r="S23" s="93" t="str">
        <f t="shared" si="36"/>
        <v>HSBCUSD</v>
      </c>
      <c r="T23" s="90" t="str">
        <f t="shared" si="37"/>
        <v>PAY</v>
      </c>
      <c r="U23" s="93" t="str">
        <f t="shared" si="38"/>
        <v>USD</v>
      </c>
      <c r="V23" s="93">
        <f t="shared" si="39"/>
        <v>845</v>
      </c>
      <c r="W23" s="93" t="str">
        <f t="shared" si="40"/>
        <v>CUSTINST-A</v>
      </c>
      <c r="X23" s="102">
        <f t="shared" ca="1" si="41"/>
        <v>43724</v>
      </c>
      <c r="Y23" s="93" t="str">
        <f t="shared" si="42"/>
        <v>[UC3]Customer Payment Instruction [08:10]</v>
      </c>
      <c r="Z23" s="93" t="s">
        <v>87</v>
      </c>
      <c r="AA23" s="90" t="str">
        <f t="shared" ca="1" si="43"/>
        <v>HSBCUSDF8338F64A6510</v>
      </c>
      <c r="AG23" s="103" t="str">
        <f t="shared" ca="1" si="44"/>
        <v>f8338f64-a651-0ec5-6574-ec38dbb07517-023</v>
      </c>
      <c r="AH23" s="104" t="str">
        <f t="shared" si="45"/>
        <v>Customer Payment Instruction</v>
      </c>
      <c r="AI23" s="103" t="str">
        <f t="shared" ca="1" si="46"/>
        <v>f8338f64-a651-0ec5-6574-ec38dbb07517-023</v>
      </c>
      <c r="AJ23" s="104">
        <f t="shared" si="59"/>
        <v>1</v>
      </c>
      <c r="AK23" s="105">
        <f t="shared" ca="1" si="47"/>
        <v>43724</v>
      </c>
      <c r="AL23" s="106" t="str">
        <f t="shared" ca="1" si="48"/>
        <v>ext-u2-0810-2e9c4-0023</v>
      </c>
      <c r="AM23" s="104" t="str">
        <f t="shared" si="49"/>
        <v>HSBCUSD</v>
      </c>
      <c r="AN23" s="104" t="s">
        <v>78</v>
      </c>
      <c r="AO23" s="107">
        <f t="shared" si="50"/>
        <v>1.378911</v>
      </c>
      <c r="AP23" s="108" t="str">
        <f t="shared" si="51"/>
        <v>USD</v>
      </c>
      <c r="AQ23" s="109" t="str">
        <f t="shared" si="52"/>
        <v>SGD</v>
      </c>
      <c r="AR23" s="107">
        <f t="shared" si="53"/>
        <v>1165.179795</v>
      </c>
      <c r="AS23" s="104">
        <f t="shared" si="58"/>
        <v>1606.679236303245</v>
      </c>
      <c r="AT23" s="104" t="str">
        <f t="shared" si="54"/>
        <v>CUSTINST-A</v>
      </c>
      <c r="AU23" s="105">
        <f t="shared" ca="1" si="55"/>
        <v>43724</v>
      </c>
      <c r="AV23" s="104" t="str">
        <f t="shared" si="56"/>
        <v>[UC3]Customer Payment Instruction [08:10]</v>
      </c>
      <c r="AW23" s="104" t="s">
        <v>87</v>
      </c>
      <c r="AX23" s="103" t="str">
        <f t="shared" ca="1" si="57"/>
        <v>HSBCUSDF8338F64A6510</v>
      </c>
    </row>
    <row r="24" spans="1:50" x14ac:dyDescent="0.25">
      <c r="A24" s="89">
        <v>0.34027777777777773</v>
      </c>
      <c r="B24" s="93" t="s">
        <v>70</v>
      </c>
      <c r="C24" s="93" t="s">
        <v>12</v>
      </c>
      <c r="D24" s="93">
        <v>15231</v>
      </c>
      <c r="E24" s="93" t="s">
        <v>71</v>
      </c>
      <c r="F24" s="93">
        <v>1.3789393999999999</v>
      </c>
      <c r="G24" s="93" t="s">
        <v>45</v>
      </c>
      <c r="H24" s="93" t="s">
        <v>81</v>
      </c>
      <c r="I24" s="93" t="s">
        <v>88</v>
      </c>
      <c r="J24" s="93" t="s">
        <v>77</v>
      </c>
      <c r="K24" s="93" t="s">
        <v>85</v>
      </c>
      <c r="M24" s="90" t="str">
        <f t="shared" ca="1" si="4"/>
        <v>61bb78a8-73bb-20c9-2585-ca23d5791fff-024</v>
      </c>
      <c r="N24" s="93" t="str">
        <f t="shared" si="33"/>
        <v>Customer Payment Instruction</v>
      </c>
      <c r="O24" s="93" t="str">
        <f t="shared" ca="1" si="34"/>
        <v>61bb78a8-73bb-20c9-2585-ca23d5791fff-024</v>
      </c>
      <c r="P24" s="93">
        <f t="shared" si="60"/>
        <v>1</v>
      </c>
      <c r="Q24" s="102">
        <f t="shared" ca="1" si="5"/>
        <v>43724</v>
      </c>
      <c r="R24" s="89" t="str">
        <f t="shared" ca="1" si="35"/>
        <v>ext-u2-0810-2e9c4-0024</v>
      </c>
      <c r="S24" s="93" t="str">
        <f t="shared" si="36"/>
        <v>HSBCUSD</v>
      </c>
      <c r="T24" s="90" t="str">
        <f t="shared" si="37"/>
        <v>PAY</v>
      </c>
      <c r="U24" s="93" t="str">
        <f t="shared" si="38"/>
        <v>USD</v>
      </c>
      <c r="V24" s="93">
        <f t="shared" si="39"/>
        <v>15231</v>
      </c>
      <c r="W24" s="93" t="str">
        <f t="shared" si="40"/>
        <v>CUSTINST-A</v>
      </c>
      <c r="X24" s="102">
        <f t="shared" ca="1" si="41"/>
        <v>43724</v>
      </c>
      <c r="Y24" s="93" t="str">
        <f t="shared" si="42"/>
        <v>[UC3]Customer Payment Instruction [08:10]</v>
      </c>
      <c r="Z24" s="93" t="s">
        <v>87</v>
      </c>
      <c r="AA24" s="90" t="str">
        <f t="shared" ca="1" si="43"/>
        <v>HSBCUSD61BB78A873BB2</v>
      </c>
      <c r="AG24" s="103" t="str">
        <f t="shared" ca="1" si="44"/>
        <v>61bb78a8-73bb-20c9-2585-ca23d5791fff-024</v>
      </c>
      <c r="AH24" s="104" t="str">
        <f t="shared" si="45"/>
        <v>Customer Payment Instruction</v>
      </c>
      <c r="AI24" s="103" t="str">
        <f t="shared" ca="1" si="46"/>
        <v>61bb78a8-73bb-20c9-2585-ca23d5791fff-024</v>
      </c>
      <c r="AJ24" s="104">
        <f t="shared" si="59"/>
        <v>1</v>
      </c>
      <c r="AK24" s="105">
        <f t="shared" ca="1" si="47"/>
        <v>43724</v>
      </c>
      <c r="AL24" s="106" t="str">
        <f t="shared" ca="1" si="48"/>
        <v>ext-u2-0810-2e9c4-0024</v>
      </c>
      <c r="AM24" s="104" t="str">
        <f t="shared" si="49"/>
        <v>HSBCUSD</v>
      </c>
      <c r="AN24" s="104" t="s">
        <v>78</v>
      </c>
      <c r="AO24" s="107">
        <f t="shared" si="50"/>
        <v>1.3789393999999999</v>
      </c>
      <c r="AP24" s="108" t="str">
        <f t="shared" si="51"/>
        <v>USD</v>
      </c>
      <c r="AQ24" s="109" t="str">
        <f t="shared" si="52"/>
        <v>SGD</v>
      </c>
      <c r="AR24" s="107">
        <f t="shared" si="53"/>
        <v>21002.6260014</v>
      </c>
      <c r="AS24" s="104">
        <f t="shared" si="58"/>
        <v>28961.348496794915</v>
      </c>
      <c r="AT24" s="104" t="str">
        <f t="shared" si="54"/>
        <v>CUSTINST-A</v>
      </c>
      <c r="AU24" s="105">
        <f t="shared" ca="1" si="55"/>
        <v>43724</v>
      </c>
      <c r="AV24" s="104" t="str">
        <f t="shared" si="56"/>
        <v>[UC3]Customer Payment Instruction [08:10]</v>
      </c>
      <c r="AW24" s="104" t="s">
        <v>87</v>
      </c>
      <c r="AX24" s="103" t="str">
        <f t="shared" ca="1" si="57"/>
        <v>HSBCUSD61BB78A873BB2</v>
      </c>
    </row>
    <row r="25" spans="1:50" x14ac:dyDescent="0.25">
      <c r="A25" s="89">
        <v>0.34027777777777773</v>
      </c>
      <c r="B25" s="93" t="s">
        <v>72</v>
      </c>
      <c r="C25" s="93" t="s">
        <v>12</v>
      </c>
      <c r="D25" s="93">
        <v>21000</v>
      </c>
      <c r="E25" s="93" t="s">
        <v>73</v>
      </c>
      <c r="G25" s="93" t="s">
        <v>45</v>
      </c>
      <c r="H25" s="93" t="s">
        <v>81</v>
      </c>
      <c r="I25" s="93" t="s">
        <v>88</v>
      </c>
      <c r="J25" s="93" t="s">
        <v>77</v>
      </c>
      <c r="K25" s="93" t="s">
        <v>86</v>
      </c>
      <c r="M25" s="90" t="str">
        <f t="shared" ca="1" si="4"/>
        <v>30be769e-2cc4-7ced-34f8-6e1c9a9d0c30-025</v>
      </c>
      <c r="N25" s="93" t="str">
        <f t="shared" si="33"/>
        <v>Cash Transfer</v>
      </c>
      <c r="O25" s="93" t="str">
        <f t="shared" ca="1" si="34"/>
        <v>30be769e-2cc4-7ced-34f8-6e1c9a9d0c30-025</v>
      </c>
      <c r="P25" s="93" t="e">
        <f t="shared" si="60"/>
        <v>#REF!</v>
      </c>
      <c r="Q25" s="102">
        <f t="shared" ca="1" si="5"/>
        <v>43724</v>
      </c>
      <c r="R25" s="89" t="str">
        <f t="shared" ca="1" si="35"/>
        <v>ext-u2-0810-2e9c4-0025</v>
      </c>
      <c r="S25" s="93" t="str">
        <f t="shared" si="36"/>
        <v>HSBCUSD</v>
      </c>
      <c r="T25" s="90" t="str">
        <f t="shared" si="37"/>
        <v>RECEIVE</v>
      </c>
      <c r="U25" s="93" t="str">
        <f t="shared" si="38"/>
        <v>USD</v>
      </c>
      <c r="V25" s="93">
        <f t="shared" si="39"/>
        <v>21000</v>
      </c>
      <c r="W25" s="93" t="str">
        <f t="shared" si="40"/>
        <v>CASHTX-A</v>
      </c>
      <c r="X25" s="102">
        <f t="shared" ca="1" si="41"/>
        <v>43724</v>
      </c>
      <c r="Y25" s="93" t="str">
        <f t="shared" si="42"/>
        <v>[UC3]Cash Transfer                [08:10]</v>
      </c>
      <c r="Z25" s="93" t="s">
        <v>87</v>
      </c>
      <c r="AA25" s="90" t="str">
        <f t="shared" ca="1" si="43"/>
        <v>HSBCUSD30BE769E2CC47</v>
      </c>
      <c r="AG25" s="103" t="str">
        <f t="shared" ca="1" si="44"/>
        <v>30be769e-2cc4-7ced-34f8-6e1c9a9d0c30-025</v>
      </c>
      <c r="AH25" s="104" t="str">
        <f t="shared" si="45"/>
        <v>Cash Transfer</v>
      </c>
      <c r="AI25" s="103" t="str">
        <f t="shared" ca="1" si="46"/>
        <v>30be769e-2cc4-7ced-34f8-6e1c9a9d0c30-025</v>
      </c>
      <c r="AJ25" s="104">
        <f t="shared" si="59"/>
        <v>1</v>
      </c>
      <c r="AK25" s="105">
        <f t="shared" ca="1" si="47"/>
        <v>43724</v>
      </c>
      <c r="AL25" s="106" t="str">
        <f t="shared" ca="1" si="48"/>
        <v>ext-u2-0810-2e9c4-0025</v>
      </c>
      <c r="AM25" s="104" t="str">
        <f t="shared" si="49"/>
        <v>HSBCUSD</v>
      </c>
      <c r="AN25" s="104" t="s">
        <v>78</v>
      </c>
      <c r="AO25" s="107">
        <f t="shared" si="50"/>
        <v>0</v>
      </c>
      <c r="AP25" s="108" t="str">
        <f t="shared" si="51"/>
        <v>USD</v>
      </c>
      <c r="AQ25" s="109" t="str">
        <f t="shared" si="52"/>
        <v>SGD</v>
      </c>
      <c r="AR25" s="107">
        <f t="shared" si="53"/>
        <v>0</v>
      </c>
      <c r="AS25" s="104">
        <f t="shared" si="58"/>
        <v>0</v>
      </c>
      <c r="AT25" s="104" t="str">
        <f t="shared" si="54"/>
        <v>CASHTX-A</v>
      </c>
      <c r="AU25" s="105">
        <f t="shared" ca="1" si="55"/>
        <v>43724</v>
      </c>
      <c r="AV25" s="104" t="str">
        <f t="shared" si="56"/>
        <v>[UC3]Cash Transfer                [08:10]</v>
      </c>
      <c r="AW25" s="104" t="s">
        <v>87</v>
      </c>
      <c r="AX25" s="103" t="str">
        <f t="shared" ca="1" si="57"/>
        <v>HSBCUSD30BE769E2CC47</v>
      </c>
    </row>
    <row r="26" spans="1:50" x14ac:dyDescent="0.25">
      <c r="A26" s="89">
        <v>0.38194444444444442</v>
      </c>
      <c r="B26" s="93" t="s">
        <v>70</v>
      </c>
      <c r="C26" s="93" t="s">
        <v>12</v>
      </c>
      <c r="D26" s="93">
        <v>715</v>
      </c>
      <c r="E26" s="93" t="s">
        <v>71</v>
      </c>
      <c r="F26" s="93">
        <v>1.3788005999999999</v>
      </c>
      <c r="G26" s="93" t="s">
        <v>45</v>
      </c>
      <c r="H26" s="93" t="s">
        <v>81</v>
      </c>
      <c r="I26" s="93" t="s">
        <v>88</v>
      </c>
      <c r="J26" s="93" t="s">
        <v>77</v>
      </c>
      <c r="K26" s="93" t="s">
        <v>85</v>
      </c>
      <c r="M26" s="90" t="str">
        <f t="shared" ca="1" si="4"/>
        <v>4cb3bae4-7bcb-5eef-0005-fa3c1b208680-026</v>
      </c>
      <c r="N26" s="93" t="str">
        <f t="shared" si="33"/>
        <v>Customer Payment Instruction</v>
      </c>
      <c r="O26" s="93" t="str">
        <f t="shared" ca="1" si="34"/>
        <v>4cb3bae4-7bcb-5eef-0005-fa3c1b208680-026</v>
      </c>
      <c r="P26" s="93">
        <f t="shared" si="60"/>
        <v>1</v>
      </c>
      <c r="Q26" s="102">
        <f t="shared" ca="1" si="5"/>
        <v>43724</v>
      </c>
      <c r="R26" s="89" t="str">
        <f t="shared" ca="1" si="35"/>
        <v>ext-u2-0910-2e9c4-0026</v>
      </c>
      <c r="S26" s="93" t="str">
        <f t="shared" si="36"/>
        <v>HSBCUSD</v>
      </c>
      <c r="T26" s="90" t="str">
        <f t="shared" si="37"/>
        <v>PAY</v>
      </c>
      <c r="U26" s="93" t="str">
        <f t="shared" si="38"/>
        <v>USD</v>
      </c>
      <c r="V26" s="93">
        <f t="shared" si="39"/>
        <v>715</v>
      </c>
      <c r="W26" s="93" t="str">
        <f t="shared" si="40"/>
        <v>CUSTINST-A</v>
      </c>
      <c r="X26" s="102">
        <f t="shared" ca="1" si="41"/>
        <v>43724</v>
      </c>
      <c r="Y26" s="93" t="str">
        <f t="shared" si="42"/>
        <v>[UC3]Customer Payment Instruction [09:10]</v>
      </c>
      <c r="Z26" s="93" t="s">
        <v>87</v>
      </c>
      <c r="AA26" s="90" t="str">
        <f t="shared" ca="1" si="43"/>
        <v>HSBCUSD4CB3BAE47BCB5</v>
      </c>
      <c r="AG26" s="103" t="str">
        <f t="shared" ca="1" si="44"/>
        <v>4cb3bae4-7bcb-5eef-0005-fa3c1b208680-026</v>
      </c>
      <c r="AH26" s="104" t="str">
        <f t="shared" si="45"/>
        <v>Customer Payment Instruction</v>
      </c>
      <c r="AI26" s="103" t="str">
        <f t="shared" ca="1" si="46"/>
        <v>4cb3bae4-7bcb-5eef-0005-fa3c1b208680-026</v>
      </c>
      <c r="AJ26" s="104">
        <f t="shared" si="59"/>
        <v>1</v>
      </c>
      <c r="AK26" s="105">
        <f t="shared" ca="1" si="47"/>
        <v>43724</v>
      </c>
      <c r="AL26" s="106" t="str">
        <f t="shared" ca="1" si="48"/>
        <v>ext-u2-0910-2e9c4-0026</v>
      </c>
      <c r="AM26" s="104" t="str">
        <f t="shared" si="49"/>
        <v>HSBCUSD</v>
      </c>
      <c r="AN26" s="104" t="s">
        <v>78</v>
      </c>
      <c r="AO26" s="107">
        <f t="shared" si="50"/>
        <v>1.3788005999999999</v>
      </c>
      <c r="AP26" s="108" t="str">
        <f t="shared" si="51"/>
        <v>USD</v>
      </c>
      <c r="AQ26" s="109" t="str">
        <f t="shared" si="52"/>
        <v>SGD</v>
      </c>
      <c r="AR26" s="107">
        <f>D26</f>
        <v>715</v>
      </c>
      <c r="AS26" s="104">
        <f>AR26*AO26</f>
        <v>985.84242899999992</v>
      </c>
      <c r="AT26" s="104" t="str">
        <f t="shared" si="54"/>
        <v>CUSTINST-A</v>
      </c>
      <c r="AU26" s="105">
        <f t="shared" ca="1" si="55"/>
        <v>43724</v>
      </c>
      <c r="AV26" s="104" t="str">
        <f t="shared" si="56"/>
        <v>[UC3]Customer Payment Instruction [09:10]</v>
      </c>
      <c r="AW26" s="104" t="s">
        <v>87</v>
      </c>
      <c r="AX26" s="103" t="str">
        <f t="shared" ca="1" si="57"/>
        <v>HSBCUSD4CB3BAE47BCB5</v>
      </c>
    </row>
    <row r="27" spans="1:50" x14ac:dyDescent="0.25">
      <c r="A27" s="89">
        <v>0.38194444444444442</v>
      </c>
      <c r="B27" s="93" t="s">
        <v>70</v>
      </c>
      <c r="C27" s="93" t="s">
        <v>12</v>
      </c>
      <c r="D27" s="93">
        <v>100</v>
      </c>
      <c r="E27" s="93" t="s">
        <v>71</v>
      </c>
      <c r="F27" s="93">
        <v>1.3786617999999999</v>
      </c>
      <c r="G27" s="93" t="s">
        <v>45</v>
      </c>
      <c r="H27" s="93" t="s">
        <v>81</v>
      </c>
      <c r="I27" s="93" t="s">
        <v>88</v>
      </c>
      <c r="J27" s="93" t="s">
        <v>77</v>
      </c>
      <c r="K27" s="93" t="s">
        <v>85</v>
      </c>
      <c r="M27" s="90" t="str">
        <f t="shared" ca="1" si="4"/>
        <v>ad40df7d-7dbc-8731-1093-ceff586315e2-027</v>
      </c>
      <c r="N27" s="93" t="str">
        <f t="shared" si="33"/>
        <v>Customer Payment Instruction</v>
      </c>
      <c r="O27" s="93" t="str">
        <f t="shared" ca="1" si="34"/>
        <v>ad40df7d-7dbc-8731-1093-ceff586315e2-027</v>
      </c>
      <c r="P27" s="93" t="e">
        <f t="shared" si="60"/>
        <v>#REF!</v>
      </c>
      <c r="Q27" s="102">
        <f t="shared" ca="1" si="5"/>
        <v>43724</v>
      </c>
      <c r="R27" s="89" t="str">
        <f t="shared" ca="1" si="35"/>
        <v>ext-u2-0910-2e9c4-0027</v>
      </c>
      <c r="S27" s="93" t="str">
        <f t="shared" si="36"/>
        <v>HSBCUSD</v>
      </c>
      <c r="T27" s="90" t="str">
        <f t="shared" si="37"/>
        <v>PAY</v>
      </c>
      <c r="U27" s="93" t="str">
        <f t="shared" si="38"/>
        <v>USD</v>
      </c>
      <c r="V27" s="93">
        <f t="shared" si="39"/>
        <v>100</v>
      </c>
      <c r="W27" s="93" t="str">
        <f t="shared" si="40"/>
        <v>CUSTINST-A</v>
      </c>
      <c r="X27" s="102">
        <f t="shared" ca="1" si="41"/>
        <v>43724</v>
      </c>
      <c r="Y27" s="93" t="str">
        <f t="shared" si="42"/>
        <v>[UC3]Customer Payment Instruction [09:10]</v>
      </c>
      <c r="Z27" s="93" t="s">
        <v>87</v>
      </c>
      <c r="AA27" s="90" t="str">
        <f t="shared" ca="1" si="43"/>
        <v>HSBCUSDAD40DF7D7DBC8</v>
      </c>
      <c r="AG27" s="103" t="str">
        <f t="shared" ca="1" si="44"/>
        <v>ad40df7d-7dbc-8731-1093-ceff586315e2-027</v>
      </c>
      <c r="AH27" s="104" t="str">
        <f t="shared" si="45"/>
        <v>Customer Payment Instruction</v>
      </c>
      <c r="AI27" s="103" t="str">
        <f t="shared" ca="1" si="46"/>
        <v>ad40df7d-7dbc-8731-1093-ceff586315e2-027</v>
      </c>
      <c r="AJ27" s="104">
        <f t="shared" si="59"/>
        <v>1</v>
      </c>
      <c r="AK27" s="105">
        <f t="shared" ca="1" si="47"/>
        <v>43724</v>
      </c>
      <c r="AL27" s="106" t="str">
        <f t="shared" ca="1" si="48"/>
        <v>ext-u2-0910-2e9c4-0027</v>
      </c>
      <c r="AM27" s="104" t="str">
        <f t="shared" si="49"/>
        <v>HSBCUSD</v>
      </c>
      <c r="AN27" s="104" t="s">
        <v>78</v>
      </c>
      <c r="AO27" s="107">
        <f t="shared" si="50"/>
        <v>1.3786617999999999</v>
      </c>
      <c r="AP27" s="108" t="str">
        <f t="shared" si="51"/>
        <v>USD</v>
      </c>
      <c r="AQ27" s="109" t="str">
        <f t="shared" si="52"/>
        <v>SGD</v>
      </c>
      <c r="AR27" s="107">
        <f t="shared" si="53"/>
        <v>137.86617999999999</v>
      </c>
      <c r="AS27" s="104">
        <f t="shared" ref="AS27:AS34" si="61">AR27*AO27</f>
        <v>190.07083587792397</v>
      </c>
      <c r="AT27" s="104" t="str">
        <f t="shared" si="54"/>
        <v>CUSTINST-A</v>
      </c>
      <c r="AU27" s="105">
        <f t="shared" ca="1" si="55"/>
        <v>43724</v>
      </c>
      <c r="AV27" s="104" t="str">
        <f t="shared" si="56"/>
        <v>[UC3]Customer Payment Instruction [09:10]</v>
      </c>
      <c r="AW27" s="104" t="s">
        <v>87</v>
      </c>
      <c r="AX27" s="103" t="str">
        <f t="shared" ca="1" si="57"/>
        <v>HSBCUSDAD40DF7D7DBC8</v>
      </c>
    </row>
    <row r="28" spans="1:50" x14ac:dyDescent="0.25">
      <c r="A28" s="89">
        <v>0.38194444444444442</v>
      </c>
      <c r="B28" s="93" t="s">
        <v>70</v>
      </c>
      <c r="C28" s="93" t="s">
        <v>12</v>
      </c>
      <c r="D28" s="93">
        <v>20000</v>
      </c>
      <c r="E28" s="93" t="s">
        <v>71</v>
      </c>
      <c r="F28" s="93">
        <v>1.3785229999999999</v>
      </c>
      <c r="G28" s="93" t="s">
        <v>45</v>
      </c>
      <c r="H28" s="93" t="s">
        <v>81</v>
      </c>
      <c r="I28" s="93" t="s">
        <v>88</v>
      </c>
      <c r="J28" s="93" t="s">
        <v>77</v>
      </c>
      <c r="K28" s="93" t="s">
        <v>85</v>
      </c>
      <c r="M28" s="90" t="str">
        <f t="shared" ca="1" si="4"/>
        <v>d5542f0a-0f79-6ece-1104-be3ebf443a24-028</v>
      </c>
      <c r="N28" s="93" t="str">
        <f t="shared" si="33"/>
        <v>Customer Payment Instruction</v>
      </c>
      <c r="O28" s="93" t="str">
        <f t="shared" ca="1" si="34"/>
        <v>d5542f0a-0f79-6ece-1104-be3ebf443a24-028</v>
      </c>
      <c r="P28" s="93">
        <f t="shared" si="60"/>
        <v>1</v>
      </c>
      <c r="Q28" s="102">
        <f t="shared" ca="1" si="5"/>
        <v>43724</v>
      </c>
      <c r="R28" s="89" t="str">
        <f t="shared" ca="1" si="35"/>
        <v>ext-u2-0910-2e9c4-0028</v>
      </c>
      <c r="S28" s="93" t="str">
        <f t="shared" si="36"/>
        <v>HSBCUSD</v>
      </c>
      <c r="T28" s="90" t="str">
        <f t="shared" si="37"/>
        <v>PAY</v>
      </c>
      <c r="U28" s="93" t="str">
        <f t="shared" si="38"/>
        <v>USD</v>
      </c>
      <c r="V28" s="93">
        <f t="shared" si="39"/>
        <v>20000</v>
      </c>
      <c r="W28" s="93" t="str">
        <f t="shared" si="40"/>
        <v>CUSTINST-A</v>
      </c>
      <c r="X28" s="102">
        <f t="shared" ca="1" si="41"/>
        <v>43724</v>
      </c>
      <c r="Y28" s="93" t="str">
        <f t="shared" si="42"/>
        <v>[UC3]Customer Payment Instruction [09:10]</v>
      </c>
      <c r="Z28" s="93" t="s">
        <v>87</v>
      </c>
      <c r="AA28" s="90" t="str">
        <f t="shared" ca="1" si="43"/>
        <v>HSBCUSDD5542F0A0F796</v>
      </c>
      <c r="AG28" s="103" t="str">
        <f t="shared" ca="1" si="44"/>
        <v>d5542f0a-0f79-6ece-1104-be3ebf443a24-028</v>
      </c>
      <c r="AH28" s="104" t="str">
        <f t="shared" si="45"/>
        <v>Customer Payment Instruction</v>
      </c>
      <c r="AI28" s="103" t="str">
        <f t="shared" ca="1" si="46"/>
        <v>d5542f0a-0f79-6ece-1104-be3ebf443a24-028</v>
      </c>
      <c r="AJ28" s="104">
        <f t="shared" si="59"/>
        <v>1</v>
      </c>
      <c r="AK28" s="105">
        <f t="shared" ca="1" si="47"/>
        <v>43724</v>
      </c>
      <c r="AL28" s="106" t="str">
        <f t="shared" ca="1" si="48"/>
        <v>ext-u2-0910-2e9c4-0028</v>
      </c>
      <c r="AM28" s="104" t="str">
        <f t="shared" si="49"/>
        <v>HSBCUSD</v>
      </c>
      <c r="AN28" s="104" t="s">
        <v>78</v>
      </c>
      <c r="AO28" s="107">
        <f t="shared" si="50"/>
        <v>1.3785229999999999</v>
      </c>
      <c r="AP28" s="108" t="str">
        <f t="shared" si="51"/>
        <v>USD</v>
      </c>
      <c r="AQ28" s="109" t="str">
        <f t="shared" si="52"/>
        <v>SGD</v>
      </c>
      <c r="AR28" s="107">
        <f t="shared" si="53"/>
        <v>27570.46</v>
      </c>
      <c r="AS28" s="104">
        <f t="shared" si="61"/>
        <v>38006.51323058</v>
      </c>
      <c r="AT28" s="104" t="str">
        <f t="shared" si="54"/>
        <v>CUSTINST-A</v>
      </c>
      <c r="AU28" s="105">
        <f t="shared" ca="1" si="55"/>
        <v>43724</v>
      </c>
      <c r="AV28" s="104" t="str">
        <f t="shared" si="56"/>
        <v>[UC3]Customer Payment Instruction [09:10]</v>
      </c>
      <c r="AW28" s="104" t="s">
        <v>87</v>
      </c>
      <c r="AX28" s="103" t="str">
        <f t="shared" ca="1" si="57"/>
        <v>HSBCUSDD5542F0A0F796</v>
      </c>
    </row>
    <row r="29" spans="1:50" x14ac:dyDescent="0.25">
      <c r="A29" s="89">
        <v>0.38194444444444442</v>
      </c>
      <c r="B29" s="93" t="s">
        <v>70</v>
      </c>
      <c r="C29" s="93" t="s">
        <v>12</v>
      </c>
      <c r="D29" s="93">
        <v>1500</v>
      </c>
      <c r="E29" s="93" t="s">
        <v>71</v>
      </c>
      <c r="F29" s="93">
        <v>1.3783841999999999</v>
      </c>
      <c r="G29" s="93" t="s">
        <v>45</v>
      </c>
      <c r="H29" s="93" t="s">
        <v>81</v>
      </c>
      <c r="I29" s="93" t="s">
        <v>88</v>
      </c>
      <c r="J29" s="93" t="s">
        <v>77</v>
      </c>
      <c r="K29" s="93" t="s">
        <v>85</v>
      </c>
      <c r="M29" s="90" t="str">
        <f t="shared" ca="1" si="4"/>
        <v>d5b84272-8ea3-4636-69ca-deb3fa620927-029</v>
      </c>
      <c r="N29" s="93" t="str">
        <f t="shared" si="33"/>
        <v>Customer Payment Instruction</v>
      </c>
      <c r="O29" s="93" t="str">
        <f t="shared" ca="1" si="34"/>
        <v>d5b84272-8ea3-4636-69ca-deb3fa620927-029</v>
      </c>
      <c r="P29" s="93" t="e">
        <f t="shared" si="60"/>
        <v>#REF!</v>
      </c>
      <c r="Q29" s="102">
        <f t="shared" ca="1" si="5"/>
        <v>43724</v>
      </c>
      <c r="R29" s="89" t="str">
        <f t="shared" ca="1" si="35"/>
        <v>ext-u2-0910-2e9c4-0029</v>
      </c>
      <c r="S29" s="93" t="str">
        <f t="shared" si="36"/>
        <v>HSBCUSD</v>
      </c>
      <c r="T29" s="90" t="str">
        <f t="shared" si="37"/>
        <v>PAY</v>
      </c>
      <c r="U29" s="93" t="str">
        <f t="shared" si="38"/>
        <v>USD</v>
      </c>
      <c r="V29" s="93">
        <f t="shared" si="39"/>
        <v>1500</v>
      </c>
      <c r="W29" s="93" t="str">
        <f t="shared" si="40"/>
        <v>CUSTINST-A</v>
      </c>
      <c r="X29" s="102">
        <f t="shared" ca="1" si="41"/>
        <v>43724</v>
      </c>
      <c r="Y29" s="93" t="str">
        <f t="shared" si="42"/>
        <v>[UC3]Customer Payment Instruction [09:10]</v>
      </c>
      <c r="Z29" s="93" t="s">
        <v>87</v>
      </c>
      <c r="AA29" s="90" t="str">
        <f t="shared" ca="1" si="43"/>
        <v>HSBCUSDD5B842728EA34</v>
      </c>
      <c r="AG29" s="103" t="str">
        <f t="shared" ca="1" si="44"/>
        <v>d5b84272-8ea3-4636-69ca-deb3fa620927-029</v>
      </c>
      <c r="AH29" s="104" t="str">
        <f t="shared" si="45"/>
        <v>Customer Payment Instruction</v>
      </c>
      <c r="AI29" s="103" t="str">
        <f t="shared" ca="1" si="46"/>
        <v>d5b84272-8ea3-4636-69ca-deb3fa620927-029</v>
      </c>
      <c r="AJ29" s="104">
        <f t="shared" si="59"/>
        <v>1</v>
      </c>
      <c r="AK29" s="105">
        <f t="shared" ca="1" si="47"/>
        <v>43724</v>
      </c>
      <c r="AL29" s="106" t="str">
        <f t="shared" ca="1" si="48"/>
        <v>ext-u2-0910-2e9c4-0029</v>
      </c>
      <c r="AM29" s="104" t="str">
        <f t="shared" si="49"/>
        <v>HSBCUSD</v>
      </c>
      <c r="AN29" s="104" t="s">
        <v>78</v>
      </c>
      <c r="AO29" s="107">
        <f t="shared" si="50"/>
        <v>1.3783841999999999</v>
      </c>
      <c r="AP29" s="108" t="str">
        <f t="shared" si="51"/>
        <v>USD</v>
      </c>
      <c r="AQ29" s="109" t="str">
        <f t="shared" si="52"/>
        <v>SGD</v>
      </c>
      <c r="AR29" s="107">
        <f t="shared" si="53"/>
        <v>2067.5762999999997</v>
      </c>
      <c r="AS29" s="104">
        <f t="shared" si="61"/>
        <v>2849.9145042144596</v>
      </c>
      <c r="AT29" s="104" t="str">
        <f t="shared" si="54"/>
        <v>CUSTINST-A</v>
      </c>
      <c r="AU29" s="105">
        <f t="shared" ca="1" si="55"/>
        <v>43724</v>
      </c>
      <c r="AV29" s="104" t="str">
        <f t="shared" si="56"/>
        <v>[UC3]Customer Payment Instruction [09:10]</v>
      </c>
      <c r="AW29" s="104" t="s">
        <v>87</v>
      </c>
      <c r="AX29" s="103" t="str">
        <f t="shared" ca="1" si="57"/>
        <v>HSBCUSDD5B842728EA34</v>
      </c>
    </row>
    <row r="30" spans="1:50" x14ac:dyDescent="0.25">
      <c r="A30" s="89">
        <v>0.38194444444444442</v>
      </c>
      <c r="B30" s="93" t="s">
        <v>70</v>
      </c>
      <c r="C30" s="93" t="s">
        <v>12</v>
      </c>
      <c r="D30" s="93">
        <v>950</v>
      </c>
      <c r="E30" s="93" t="s">
        <v>71</v>
      </c>
      <c r="F30" s="93">
        <v>1.3782454</v>
      </c>
      <c r="G30" s="93" t="s">
        <v>45</v>
      </c>
      <c r="H30" s="93" t="s">
        <v>81</v>
      </c>
      <c r="I30" s="93" t="s">
        <v>88</v>
      </c>
      <c r="J30" s="93" t="s">
        <v>77</v>
      </c>
      <c r="K30" s="93" t="s">
        <v>85</v>
      </c>
      <c r="M30" s="90" t="str">
        <f t="shared" ca="1" si="4"/>
        <v>c36e9c29-02c1-21f5-17ee-35f3383470d7-030</v>
      </c>
      <c r="N30" s="93" t="str">
        <f t="shared" si="33"/>
        <v>Customer Payment Instruction</v>
      </c>
      <c r="O30" s="93" t="str">
        <f t="shared" ca="1" si="34"/>
        <v>c36e9c29-02c1-21f5-17ee-35f3383470d7-030</v>
      </c>
      <c r="P30" s="93">
        <f t="shared" si="60"/>
        <v>1</v>
      </c>
      <c r="Q30" s="102">
        <f t="shared" ca="1" si="5"/>
        <v>43724</v>
      </c>
      <c r="R30" s="89" t="str">
        <f t="shared" ca="1" si="35"/>
        <v>ext-u2-0910-2e9c4-0030</v>
      </c>
      <c r="S30" s="93" t="str">
        <f t="shared" si="36"/>
        <v>HSBCUSD</v>
      </c>
      <c r="T30" s="90" t="str">
        <f t="shared" si="37"/>
        <v>PAY</v>
      </c>
      <c r="U30" s="93" t="str">
        <f t="shared" si="38"/>
        <v>USD</v>
      </c>
      <c r="V30" s="93">
        <f t="shared" si="39"/>
        <v>950</v>
      </c>
      <c r="W30" s="93" t="str">
        <f t="shared" si="40"/>
        <v>CUSTINST-A</v>
      </c>
      <c r="X30" s="102">
        <f t="shared" ca="1" si="41"/>
        <v>43724</v>
      </c>
      <c r="Y30" s="93" t="str">
        <f t="shared" si="42"/>
        <v>[UC3]Customer Payment Instruction [09:10]</v>
      </c>
      <c r="Z30" s="93" t="s">
        <v>87</v>
      </c>
      <c r="AA30" s="90" t="str">
        <f t="shared" ca="1" si="43"/>
        <v>HSBCUSDC36E9C2902C12</v>
      </c>
      <c r="AG30" s="103" t="str">
        <f t="shared" ca="1" si="44"/>
        <v>c36e9c29-02c1-21f5-17ee-35f3383470d7-030</v>
      </c>
      <c r="AH30" s="104" t="str">
        <f t="shared" si="45"/>
        <v>Customer Payment Instruction</v>
      </c>
      <c r="AI30" s="103" t="str">
        <f t="shared" ca="1" si="46"/>
        <v>c36e9c29-02c1-21f5-17ee-35f3383470d7-030</v>
      </c>
      <c r="AJ30" s="104">
        <f t="shared" si="59"/>
        <v>1</v>
      </c>
      <c r="AK30" s="105">
        <f t="shared" ca="1" si="47"/>
        <v>43724</v>
      </c>
      <c r="AL30" s="106" t="str">
        <f t="shared" ca="1" si="48"/>
        <v>ext-u2-0910-2e9c4-0030</v>
      </c>
      <c r="AM30" s="104" t="str">
        <f t="shared" si="49"/>
        <v>HSBCUSD</v>
      </c>
      <c r="AN30" s="104" t="s">
        <v>78</v>
      </c>
      <c r="AO30" s="107">
        <f t="shared" si="50"/>
        <v>1.3782454</v>
      </c>
      <c r="AP30" s="108" t="str">
        <f t="shared" si="51"/>
        <v>USD</v>
      </c>
      <c r="AQ30" s="109" t="str">
        <f t="shared" si="52"/>
        <v>SGD</v>
      </c>
      <c r="AR30" s="107">
        <f t="shared" si="53"/>
        <v>1309.33313</v>
      </c>
      <c r="AS30" s="104">
        <f t="shared" si="61"/>
        <v>1804.5823634901019</v>
      </c>
      <c r="AT30" s="104" t="str">
        <f t="shared" si="54"/>
        <v>CUSTINST-A</v>
      </c>
      <c r="AU30" s="105">
        <f t="shared" ca="1" si="55"/>
        <v>43724</v>
      </c>
      <c r="AV30" s="104" t="str">
        <f t="shared" si="56"/>
        <v>[UC3]Customer Payment Instruction [09:10]</v>
      </c>
      <c r="AW30" s="104" t="s">
        <v>87</v>
      </c>
      <c r="AX30" s="103" t="str">
        <f t="shared" ca="1" si="57"/>
        <v>HSBCUSDC36E9C2902C12</v>
      </c>
    </row>
    <row r="31" spans="1:50" x14ac:dyDescent="0.25">
      <c r="A31" s="89">
        <v>0.38194444444444442</v>
      </c>
      <c r="B31" s="93" t="s">
        <v>70</v>
      </c>
      <c r="C31" s="93" t="s">
        <v>12</v>
      </c>
      <c r="D31" s="93">
        <v>751</v>
      </c>
      <c r="E31" s="93" t="s">
        <v>71</v>
      </c>
      <c r="F31" s="93">
        <v>1.3781066</v>
      </c>
      <c r="G31" s="93" t="s">
        <v>45</v>
      </c>
      <c r="H31" s="93" t="s">
        <v>81</v>
      </c>
      <c r="I31" s="93" t="s">
        <v>88</v>
      </c>
      <c r="J31" s="93" t="s">
        <v>77</v>
      </c>
      <c r="K31" s="93" t="s">
        <v>85</v>
      </c>
      <c r="M31" s="90" t="str">
        <f t="shared" ca="1" si="4"/>
        <v>af37952c-66a1-5f9c-5e2b-f2a07f796fd9-031</v>
      </c>
      <c r="N31" s="93" t="str">
        <f t="shared" si="33"/>
        <v>Customer Payment Instruction</v>
      </c>
      <c r="O31" s="93" t="str">
        <f t="shared" ca="1" si="34"/>
        <v>af37952c-66a1-5f9c-5e2b-f2a07f796fd9-031</v>
      </c>
      <c r="P31" s="93" t="e">
        <f t="shared" si="60"/>
        <v>#REF!</v>
      </c>
      <c r="Q31" s="102">
        <f t="shared" ca="1" si="5"/>
        <v>43724</v>
      </c>
      <c r="R31" s="89" t="str">
        <f t="shared" ca="1" si="35"/>
        <v>ext-u2-0910-2e9c4-0031</v>
      </c>
      <c r="S31" s="93" t="str">
        <f t="shared" si="36"/>
        <v>HSBCUSD</v>
      </c>
      <c r="T31" s="90" t="str">
        <f t="shared" si="37"/>
        <v>PAY</v>
      </c>
      <c r="U31" s="93" t="str">
        <f t="shared" si="38"/>
        <v>USD</v>
      </c>
      <c r="V31" s="93">
        <f t="shared" si="39"/>
        <v>751</v>
      </c>
      <c r="W31" s="93" t="str">
        <f t="shared" si="40"/>
        <v>CUSTINST-A</v>
      </c>
      <c r="X31" s="102">
        <f t="shared" ca="1" si="41"/>
        <v>43724</v>
      </c>
      <c r="Y31" s="93" t="str">
        <f t="shared" si="42"/>
        <v>[UC3]Customer Payment Instruction [09:10]</v>
      </c>
      <c r="Z31" s="93" t="s">
        <v>87</v>
      </c>
      <c r="AA31" s="90" t="str">
        <f t="shared" ca="1" si="43"/>
        <v>HSBCUSDAF37952C66A15</v>
      </c>
      <c r="AG31" s="103" t="str">
        <f t="shared" ca="1" si="44"/>
        <v>af37952c-66a1-5f9c-5e2b-f2a07f796fd9-031</v>
      </c>
      <c r="AH31" s="104" t="str">
        <f t="shared" si="45"/>
        <v>Customer Payment Instruction</v>
      </c>
      <c r="AI31" s="103" t="str">
        <f t="shared" ca="1" si="46"/>
        <v>af37952c-66a1-5f9c-5e2b-f2a07f796fd9-031</v>
      </c>
      <c r="AJ31" s="104">
        <f t="shared" si="59"/>
        <v>1</v>
      </c>
      <c r="AK31" s="105">
        <f t="shared" ca="1" si="47"/>
        <v>43724</v>
      </c>
      <c r="AL31" s="106" t="str">
        <f t="shared" ca="1" si="48"/>
        <v>ext-u2-0910-2e9c4-0031</v>
      </c>
      <c r="AM31" s="104" t="str">
        <f t="shared" si="49"/>
        <v>HSBCUSD</v>
      </c>
      <c r="AN31" s="104" t="s">
        <v>78</v>
      </c>
      <c r="AO31" s="107">
        <f t="shared" si="50"/>
        <v>1.3781066</v>
      </c>
      <c r="AP31" s="108" t="str">
        <f t="shared" si="51"/>
        <v>USD</v>
      </c>
      <c r="AQ31" s="109" t="str">
        <f t="shared" si="52"/>
        <v>SGD</v>
      </c>
      <c r="AR31" s="107">
        <f t="shared" si="53"/>
        <v>1034.9580566</v>
      </c>
      <c r="AS31" s="104">
        <f t="shared" si="61"/>
        <v>1426.2825285236336</v>
      </c>
      <c r="AT31" s="104" t="str">
        <f t="shared" si="54"/>
        <v>CUSTINST-A</v>
      </c>
      <c r="AU31" s="105">
        <f t="shared" ca="1" si="55"/>
        <v>43724</v>
      </c>
      <c r="AV31" s="104" t="str">
        <f t="shared" si="56"/>
        <v>[UC3]Customer Payment Instruction [09:10]</v>
      </c>
      <c r="AW31" s="104" t="s">
        <v>87</v>
      </c>
      <c r="AX31" s="103" t="str">
        <f t="shared" ca="1" si="57"/>
        <v>HSBCUSDAF37952C66A15</v>
      </c>
    </row>
    <row r="32" spans="1:50" x14ac:dyDescent="0.25">
      <c r="A32" s="89">
        <v>0.38194444444444442</v>
      </c>
      <c r="B32" s="93" t="s">
        <v>70</v>
      </c>
      <c r="C32" s="93" t="s">
        <v>12</v>
      </c>
      <c r="D32" s="93">
        <v>3252</v>
      </c>
      <c r="E32" s="93" t="s">
        <v>71</v>
      </c>
      <c r="F32" s="93">
        <v>1.3779678</v>
      </c>
      <c r="G32" s="93" t="s">
        <v>45</v>
      </c>
      <c r="H32" s="93" t="s">
        <v>81</v>
      </c>
      <c r="I32" s="93" t="s">
        <v>88</v>
      </c>
      <c r="J32" s="93" t="s">
        <v>77</v>
      </c>
      <c r="K32" s="93" t="s">
        <v>85</v>
      </c>
      <c r="M32" s="90" t="str">
        <f t="shared" ca="1" si="4"/>
        <v>9d3557c7-7bfd-a161-2af1-dc19273494f1-032</v>
      </c>
      <c r="N32" s="93" t="str">
        <f t="shared" si="33"/>
        <v>Customer Payment Instruction</v>
      </c>
      <c r="O32" s="93" t="str">
        <f t="shared" ca="1" si="34"/>
        <v>9d3557c7-7bfd-a161-2af1-dc19273494f1-032</v>
      </c>
      <c r="P32" s="93">
        <f t="shared" si="60"/>
        <v>1</v>
      </c>
      <c r="Q32" s="102">
        <f t="shared" ca="1" si="5"/>
        <v>43724</v>
      </c>
      <c r="R32" s="89" t="str">
        <f t="shared" ca="1" si="35"/>
        <v>ext-u2-0910-2e9c4-0032</v>
      </c>
      <c r="S32" s="93" t="str">
        <f t="shared" si="36"/>
        <v>HSBCUSD</v>
      </c>
      <c r="T32" s="90" t="str">
        <f t="shared" si="37"/>
        <v>PAY</v>
      </c>
      <c r="U32" s="93" t="str">
        <f t="shared" si="38"/>
        <v>USD</v>
      </c>
      <c r="V32" s="93">
        <f t="shared" si="39"/>
        <v>3252</v>
      </c>
      <c r="W32" s="93" t="str">
        <f t="shared" si="40"/>
        <v>CUSTINST-A</v>
      </c>
      <c r="X32" s="102">
        <f t="shared" ca="1" si="41"/>
        <v>43724</v>
      </c>
      <c r="Y32" s="93" t="str">
        <f t="shared" si="42"/>
        <v>[UC3]Customer Payment Instruction [09:10]</v>
      </c>
      <c r="Z32" s="93" t="s">
        <v>87</v>
      </c>
      <c r="AA32" s="90" t="str">
        <f t="shared" ca="1" si="43"/>
        <v>HSBCUSD9D3557C77BFDA</v>
      </c>
      <c r="AG32" s="103" t="str">
        <f t="shared" ca="1" si="44"/>
        <v>9d3557c7-7bfd-a161-2af1-dc19273494f1-032</v>
      </c>
      <c r="AH32" s="104" t="str">
        <f t="shared" si="45"/>
        <v>Customer Payment Instruction</v>
      </c>
      <c r="AI32" s="103" t="str">
        <f t="shared" ca="1" si="46"/>
        <v>9d3557c7-7bfd-a161-2af1-dc19273494f1-032</v>
      </c>
      <c r="AJ32" s="104">
        <f t="shared" si="59"/>
        <v>1</v>
      </c>
      <c r="AK32" s="105">
        <f t="shared" ca="1" si="47"/>
        <v>43724</v>
      </c>
      <c r="AL32" s="106" t="str">
        <f t="shared" ca="1" si="48"/>
        <v>ext-u2-0910-2e9c4-0032</v>
      </c>
      <c r="AM32" s="104" t="str">
        <f t="shared" si="49"/>
        <v>HSBCUSD</v>
      </c>
      <c r="AN32" s="104" t="s">
        <v>78</v>
      </c>
      <c r="AO32" s="107">
        <f t="shared" si="50"/>
        <v>1.3779678</v>
      </c>
      <c r="AP32" s="108" t="str">
        <f t="shared" si="51"/>
        <v>USD</v>
      </c>
      <c r="AQ32" s="109" t="str">
        <f t="shared" si="52"/>
        <v>SGD</v>
      </c>
      <c r="AR32" s="107">
        <f t="shared" si="53"/>
        <v>4481.1512855999999</v>
      </c>
      <c r="AS32" s="104">
        <f t="shared" si="61"/>
        <v>6174.8821784854035</v>
      </c>
      <c r="AT32" s="104" t="str">
        <f t="shared" si="54"/>
        <v>CUSTINST-A</v>
      </c>
      <c r="AU32" s="105">
        <f t="shared" ca="1" si="55"/>
        <v>43724</v>
      </c>
      <c r="AV32" s="104" t="str">
        <f t="shared" si="56"/>
        <v>[UC3]Customer Payment Instruction [09:10]</v>
      </c>
      <c r="AW32" s="104" t="s">
        <v>87</v>
      </c>
      <c r="AX32" s="103" t="str">
        <f t="shared" ca="1" si="57"/>
        <v>HSBCUSD9D3557C77BFDA</v>
      </c>
    </row>
    <row r="33" spans="1:50" x14ac:dyDescent="0.25">
      <c r="A33" s="89">
        <v>0.38194444444444442</v>
      </c>
      <c r="B33" s="93" t="s">
        <v>70</v>
      </c>
      <c r="C33" s="93" t="s">
        <v>12</v>
      </c>
      <c r="D33" s="93">
        <v>174</v>
      </c>
      <c r="E33" s="93" t="s">
        <v>71</v>
      </c>
      <c r="F33" s="93">
        <v>1.377829</v>
      </c>
      <c r="G33" s="93" t="s">
        <v>45</v>
      </c>
      <c r="H33" s="93" t="s">
        <v>81</v>
      </c>
      <c r="I33" s="93" t="s">
        <v>88</v>
      </c>
      <c r="J33" s="93" t="s">
        <v>77</v>
      </c>
      <c r="K33" s="93" t="s">
        <v>85</v>
      </c>
      <c r="M33" s="90" t="str">
        <f t="shared" ca="1" si="4"/>
        <v>fffd7fba-80a4-7a61-0eba-f099fd111410-033</v>
      </c>
      <c r="N33" s="93" t="str">
        <f t="shared" si="33"/>
        <v>Customer Payment Instruction</v>
      </c>
      <c r="O33" s="93" t="str">
        <f t="shared" ca="1" si="34"/>
        <v>fffd7fba-80a4-7a61-0eba-f099fd111410-033</v>
      </c>
      <c r="P33" s="93" t="e">
        <f t="shared" si="60"/>
        <v>#REF!</v>
      </c>
      <c r="Q33" s="102">
        <f t="shared" ca="1" si="5"/>
        <v>43724</v>
      </c>
      <c r="R33" s="89" t="str">
        <f t="shared" ca="1" si="35"/>
        <v>ext-u2-0910-2e9c4-0033</v>
      </c>
      <c r="S33" s="93" t="str">
        <f t="shared" si="36"/>
        <v>HSBCUSD</v>
      </c>
      <c r="T33" s="90" t="str">
        <f t="shared" si="37"/>
        <v>PAY</v>
      </c>
      <c r="U33" s="93" t="str">
        <f t="shared" si="38"/>
        <v>USD</v>
      </c>
      <c r="V33" s="93">
        <f t="shared" si="39"/>
        <v>174</v>
      </c>
      <c r="W33" s="93" t="str">
        <f t="shared" si="40"/>
        <v>CUSTINST-A</v>
      </c>
      <c r="X33" s="102">
        <f t="shared" ca="1" si="41"/>
        <v>43724</v>
      </c>
      <c r="Y33" s="93" t="str">
        <f t="shared" si="42"/>
        <v>[UC3]Customer Payment Instruction [09:10]</v>
      </c>
      <c r="Z33" s="93" t="s">
        <v>87</v>
      </c>
      <c r="AA33" s="90" t="str">
        <f t="shared" ca="1" si="43"/>
        <v>HSBCUSDFFFD7FBA80A47</v>
      </c>
      <c r="AG33" s="103" t="str">
        <f t="shared" ca="1" si="44"/>
        <v>fffd7fba-80a4-7a61-0eba-f099fd111410-033</v>
      </c>
      <c r="AH33" s="104" t="str">
        <f t="shared" si="45"/>
        <v>Customer Payment Instruction</v>
      </c>
      <c r="AI33" s="103" t="str">
        <f t="shared" ca="1" si="46"/>
        <v>fffd7fba-80a4-7a61-0eba-f099fd111410-033</v>
      </c>
      <c r="AJ33" s="104">
        <f t="shared" si="59"/>
        <v>1</v>
      </c>
      <c r="AK33" s="105">
        <f t="shared" ca="1" si="47"/>
        <v>43724</v>
      </c>
      <c r="AL33" s="106" t="str">
        <f t="shared" ca="1" si="48"/>
        <v>ext-u2-0910-2e9c4-0033</v>
      </c>
      <c r="AM33" s="104" t="str">
        <f t="shared" si="49"/>
        <v>HSBCUSD</v>
      </c>
      <c r="AN33" s="104" t="s">
        <v>78</v>
      </c>
      <c r="AO33" s="107">
        <f t="shared" si="50"/>
        <v>1.377829</v>
      </c>
      <c r="AP33" s="108" t="str">
        <f t="shared" si="51"/>
        <v>USD</v>
      </c>
      <c r="AQ33" s="109" t="str">
        <f t="shared" si="52"/>
        <v>SGD</v>
      </c>
      <c r="AR33" s="107">
        <f t="shared" si="53"/>
        <v>239.74224599999999</v>
      </c>
      <c r="AS33" s="104">
        <f t="shared" si="61"/>
        <v>330.32381906393397</v>
      </c>
      <c r="AT33" s="104" t="str">
        <f t="shared" si="54"/>
        <v>CUSTINST-A</v>
      </c>
      <c r="AU33" s="105">
        <f t="shared" ca="1" si="55"/>
        <v>43724</v>
      </c>
      <c r="AV33" s="104" t="str">
        <f t="shared" si="56"/>
        <v>[UC3]Customer Payment Instruction [09:10]</v>
      </c>
      <c r="AW33" s="104" t="s">
        <v>87</v>
      </c>
      <c r="AX33" s="103" t="str">
        <f t="shared" ca="1" si="57"/>
        <v>HSBCUSDFFFD7FBA80A47</v>
      </c>
    </row>
    <row r="34" spans="1:50" x14ac:dyDescent="0.25">
      <c r="A34" s="89">
        <v>0.38194444444444442</v>
      </c>
      <c r="B34" s="93" t="s">
        <v>72</v>
      </c>
      <c r="C34" s="93" t="s">
        <v>12</v>
      </c>
      <c r="D34" s="93">
        <v>25000</v>
      </c>
      <c r="E34" s="93" t="s">
        <v>73</v>
      </c>
      <c r="G34" s="93" t="s">
        <v>45</v>
      </c>
      <c r="H34" s="93" t="s">
        <v>81</v>
      </c>
      <c r="I34" s="93" t="s">
        <v>88</v>
      </c>
      <c r="J34" s="93" t="s">
        <v>77</v>
      </c>
      <c r="K34" s="93" t="s">
        <v>86</v>
      </c>
      <c r="M34" s="90" t="str">
        <f t="shared" ca="1" si="4"/>
        <v>dac456cc-14c6-98bb-2d84-cabdfe692724-034</v>
      </c>
      <c r="N34" s="93" t="str">
        <f t="shared" si="33"/>
        <v>Cash Transfer</v>
      </c>
      <c r="O34" s="93" t="str">
        <f t="shared" ca="1" si="34"/>
        <v>dac456cc-14c6-98bb-2d84-cabdfe692724-034</v>
      </c>
      <c r="P34" s="93">
        <f t="shared" si="60"/>
        <v>1</v>
      </c>
      <c r="Q34" s="102">
        <f t="shared" ca="1" si="5"/>
        <v>43724</v>
      </c>
      <c r="R34" s="89" t="str">
        <f t="shared" ca="1" si="35"/>
        <v>ext-u2-0910-2e9c4-0034</v>
      </c>
      <c r="S34" s="93" t="str">
        <f t="shared" si="36"/>
        <v>HSBCUSD</v>
      </c>
      <c r="T34" s="90" t="str">
        <f t="shared" si="37"/>
        <v>RECEIVE</v>
      </c>
      <c r="U34" s="93" t="str">
        <f t="shared" si="38"/>
        <v>USD</v>
      </c>
      <c r="V34" s="93">
        <f t="shared" si="39"/>
        <v>25000</v>
      </c>
      <c r="W34" s="93" t="str">
        <f t="shared" si="40"/>
        <v>CASHTX-A</v>
      </c>
      <c r="X34" s="102">
        <f t="shared" ca="1" si="41"/>
        <v>43724</v>
      </c>
      <c r="Y34" s="93" t="str">
        <f t="shared" si="42"/>
        <v>[UC3]Cash Transfer                [09:10]</v>
      </c>
      <c r="Z34" s="93" t="s">
        <v>87</v>
      </c>
      <c r="AA34" s="90" t="str">
        <f t="shared" ca="1" si="43"/>
        <v>HSBCUSDDAC456CC14C69</v>
      </c>
      <c r="AG34" s="103" t="str">
        <f t="shared" ca="1" si="44"/>
        <v>dac456cc-14c6-98bb-2d84-cabdfe692724-034</v>
      </c>
      <c r="AH34" s="104" t="str">
        <f t="shared" si="45"/>
        <v>Cash Transfer</v>
      </c>
      <c r="AI34" s="103" t="str">
        <f t="shared" ca="1" si="46"/>
        <v>dac456cc-14c6-98bb-2d84-cabdfe692724-034</v>
      </c>
      <c r="AJ34" s="104">
        <f t="shared" si="59"/>
        <v>1</v>
      </c>
      <c r="AK34" s="105">
        <f t="shared" ca="1" si="47"/>
        <v>43724</v>
      </c>
      <c r="AL34" s="106" t="str">
        <f t="shared" ca="1" si="48"/>
        <v>ext-u2-0910-2e9c4-0034</v>
      </c>
      <c r="AM34" s="104" t="str">
        <f t="shared" si="49"/>
        <v>HSBCUSD</v>
      </c>
      <c r="AN34" s="104" t="s">
        <v>78</v>
      </c>
      <c r="AO34" s="107">
        <f t="shared" si="50"/>
        <v>0</v>
      </c>
      <c r="AP34" s="108" t="str">
        <f t="shared" si="51"/>
        <v>USD</v>
      </c>
      <c r="AQ34" s="109" t="str">
        <f t="shared" si="52"/>
        <v>SGD</v>
      </c>
      <c r="AR34" s="107">
        <f t="shared" si="53"/>
        <v>0</v>
      </c>
      <c r="AS34" s="104">
        <f t="shared" si="61"/>
        <v>0</v>
      </c>
      <c r="AT34" s="104" t="str">
        <f t="shared" si="54"/>
        <v>CASHTX-A</v>
      </c>
      <c r="AU34" s="105">
        <f t="shared" ca="1" si="55"/>
        <v>43724</v>
      </c>
      <c r="AV34" s="104" t="str">
        <f t="shared" si="56"/>
        <v>[UC3]Cash Transfer                [09:10]</v>
      </c>
      <c r="AW34" s="104" t="s">
        <v>87</v>
      </c>
      <c r="AX34" s="103" t="str">
        <f t="shared" ca="1" si="57"/>
        <v>HSBCUSDDAC456CC14C69</v>
      </c>
    </row>
  </sheetData>
  <autoFilter ref="A1:AX1" xr:uid="{CA37BE42-DECE-1D47-814E-096C028EDEA5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573579F-2920-DB40-B98E-017F41AA3E1D}">
          <x14:formula1>
            <xm:f>'C:\Users\matttownsend\Library\Containers\com.microsoft.Excel\Data\Documents\C:\Users\mtownsend\Documents\GitHub\ebSiena-DemoSystemData\Prospects\HomeSend\XML Deal Generator\[XMLDealGenerator-WorkshopUseCase123.xlsm]Accounts'!#REF!</xm:f>
          </x14:formula1>
          <xm:sqref>W1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2019-09-16T10:45:59Z</cp:lastPrinted>
  <dcterms:created xsi:type="dcterms:W3CDTF">2019-09-09T11:46:41Z</dcterms:created>
  <dcterms:modified xsi:type="dcterms:W3CDTF">2019-09-16T14:07:05Z</dcterms:modified>
</cp:coreProperties>
</file>