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matttownsend/Documents/GitHub/mwt-go-dev/design/"/>
    </mc:Choice>
  </mc:AlternateContent>
  <xr:revisionPtr revIDLastSave="0" documentId="13_ncr:1_{28F58E54-EC85-7F4E-BDFE-9380E8F2DCC2}" xr6:coauthVersionLast="47" xr6:coauthVersionMax="47" xr10:uidLastSave="{00000000-0000-0000-0000-000000000000}"/>
  <bookViews>
    <workbookView xWindow="6180" yWindow="2560" windowWidth="23160" windowHeight="16660" xr2:uid="{8265F428-BA81-814D-9171-A3F66298AE69}"/>
  </bookViews>
  <sheets>
    <sheet name="GO Struct Bits" sheetId="1" r:id="rId1"/>
    <sheet name="SQL Bits" sheetId="2" r:id="rId2"/>
    <sheet name="SQL Server Table Bi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1" l="1"/>
  <c r="C38" i="1" s="1"/>
  <c r="C28" i="4"/>
  <c r="C29" i="4"/>
  <c r="C30" i="4"/>
  <c r="C36" i="4"/>
  <c r="C27" i="4"/>
  <c r="C21" i="4"/>
  <c r="C22" i="4"/>
  <c r="C23" i="4"/>
  <c r="C24" i="4"/>
  <c r="C25" i="4"/>
  <c r="C26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5" i="4"/>
  <c r="B3" i="4"/>
  <c r="G8" i="1"/>
  <c r="E8" i="1"/>
  <c r="E9" i="1"/>
  <c r="E10" i="1"/>
  <c r="E11" i="1"/>
  <c r="C11" i="1" s="1"/>
  <c r="E12" i="1"/>
  <c r="C12" i="1" s="1"/>
  <c r="E13" i="1"/>
  <c r="C13" i="1" s="1"/>
  <c r="E14" i="1"/>
  <c r="E15" i="1"/>
  <c r="D15" i="1" s="1"/>
  <c r="E16" i="1"/>
  <c r="E17" i="1"/>
  <c r="E18" i="1"/>
  <c r="E19" i="1"/>
  <c r="C19" i="1" s="1"/>
  <c r="E20" i="1"/>
  <c r="D20" i="1" s="1"/>
  <c r="E21" i="1"/>
  <c r="D21" i="1" s="1"/>
  <c r="E22" i="1"/>
  <c r="E23" i="1"/>
  <c r="D23" i="1" s="1"/>
  <c r="E24" i="1"/>
  <c r="E25" i="1"/>
  <c r="C25" i="1" s="1"/>
  <c r="E26" i="1"/>
  <c r="E27" i="1"/>
  <c r="C27" i="1" s="1"/>
  <c r="E28" i="1"/>
  <c r="C28" i="1" s="1"/>
  <c r="E29" i="1"/>
  <c r="C29" i="1" s="1"/>
  <c r="E31" i="1"/>
  <c r="E32" i="1"/>
  <c r="E33" i="1"/>
  <c r="C33" i="1" s="1"/>
  <c r="E34" i="1"/>
  <c r="C34" i="1" s="1"/>
  <c r="AG34" i="1" s="1"/>
  <c r="E35" i="1"/>
  <c r="C35" i="1" s="1"/>
  <c r="AG35" i="1" s="1"/>
  <c r="E36" i="1"/>
  <c r="C36" i="1" s="1"/>
  <c r="AG36" i="1" s="1"/>
  <c r="E37" i="1"/>
  <c r="C37" i="1" s="1"/>
  <c r="AG37" i="1" s="1"/>
  <c r="E30" i="1"/>
  <c r="C9" i="1"/>
  <c r="C10" i="1"/>
  <c r="K10" i="1" s="1"/>
  <c r="C14" i="1"/>
  <c r="O14" i="1" s="1"/>
  <c r="C15" i="1"/>
  <c r="AG15" i="1" s="1"/>
  <c r="C16" i="1"/>
  <c r="AG16" i="1" s="1"/>
  <c r="C17" i="1"/>
  <c r="C18" i="1"/>
  <c r="AG18" i="1" s="1"/>
  <c r="C22" i="1"/>
  <c r="O22" i="1" s="1"/>
  <c r="C23" i="1"/>
  <c r="Y23" i="1" s="1"/>
  <c r="C24" i="1"/>
  <c r="Y24" i="1" s="1"/>
  <c r="C26" i="1"/>
  <c r="K26" i="1" s="1"/>
  <c r="C30" i="1"/>
  <c r="AG30" i="1" s="1"/>
  <c r="C31" i="1"/>
  <c r="O31" i="1" s="1"/>
  <c r="C32" i="1"/>
  <c r="AG32" i="1" s="1"/>
  <c r="C8" i="1"/>
  <c r="O8" i="1" s="1"/>
  <c r="J9" i="1"/>
  <c r="J10" i="1"/>
  <c r="J15" i="1"/>
  <c r="J17" i="1"/>
  <c r="J24" i="1"/>
  <c r="J26" i="1"/>
  <c r="AV13" i="2"/>
  <c r="AG9" i="1"/>
  <c r="AG10" i="1"/>
  <c r="AG17" i="1"/>
  <c r="AG26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Y9" i="1"/>
  <c r="Y10" i="1"/>
  <c r="Y17" i="1"/>
  <c r="Y32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8" i="1"/>
  <c r="O9" i="1"/>
  <c r="O10" i="1"/>
  <c r="O17" i="1"/>
  <c r="O18" i="1"/>
  <c r="O32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K9" i="1"/>
  <c r="K16" i="1"/>
  <c r="K17" i="1"/>
  <c r="K22" i="1"/>
  <c r="K30" i="1"/>
  <c r="K32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G9" i="1"/>
  <c r="G14" i="1"/>
  <c r="G17" i="1"/>
  <c r="G18" i="1"/>
  <c r="G26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D11" i="1"/>
  <c r="D12" i="1"/>
  <c r="D19" i="1"/>
  <c r="D28" i="1"/>
  <c r="D29" i="1"/>
  <c r="D22" i="1"/>
  <c r="D24" i="1"/>
  <c r="D30" i="1"/>
  <c r="D31" i="1"/>
  <c r="D32" i="1"/>
  <c r="D8" i="1"/>
  <c r="D9" i="1"/>
  <c r="D10" i="1"/>
  <c r="D14" i="1"/>
  <c r="D16" i="1"/>
  <c r="D17" i="1"/>
  <c r="D18" i="1"/>
  <c r="D25" i="1"/>
  <c r="D26" i="1"/>
  <c r="D27" i="1"/>
  <c r="J38" i="1" l="1"/>
  <c r="AG38" i="1"/>
  <c r="O38" i="1"/>
  <c r="G38" i="1"/>
  <c r="Y38" i="1"/>
  <c r="K38" i="1"/>
  <c r="D38" i="1"/>
  <c r="C35" i="4" s="1"/>
  <c r="J37" i="1"/>
  <c r="K37" i="1"/>
  <c r="G37" i="1"/>
  <c r="Y37" i="1"/>
  <c r="D37" i="1"/>
  <c r="C34" i="4" s="1"/>
  <c r="O37" i="1"/>
  <c r="D36" i="1"/>
  <c r="C33" i="4" s="1"/>
  <c r="J36" i="1"/>
  <c r="O36" i="1"/>
  <c r="Y36" i="1"/>
  <c r="K36" i="1"/>
  <c r="G36" i="1"/>
  <c r="O35" i="1"/>
  <c r="J35" i="1"/>
  <c r="G35" i="1"/>
  <c r="D35" i="1"/>
  <c r="C32" i="4" s="1"/>
  <c r="K35" i="1"/>
  <c r="Y35" i="1"/>
  <c r="G34" i="1"/>
  <c r="K34" i="1"/>
  <c r="D34" i="1"/>
  <c r="O34" i="1"/>
  <c r="Y34" i="1"/>
  <c r="J34" i="1"/>
  <c r="AG29" i="1"/>
  <c r="K29" i="1"/>
  <c r="G29" i="1"/>
  <c r="O13" i="1"/>
  <c r="AG13" i="1"/>
  <c r="K13" i="1"/>
  <c r="G13" i="1"/>
  <c r="J13" i="1"/>
  <c r="J27" i="1"/>
  <c r="AG27" i="1"/>
  <c r="K27" i="1"/>
  <c r="O27" i="1"/>
  <c r="G27" i="1"/>
  <c r="Y27" i="1"/>
  <c r="Y19" i="1"/>
  <c r="K19" i="1"/>
  <c r="J19" i="1"/>
  <c r="AG19" i="1"/>
  <c r="O19" i="1"/>
  <c r="G19" i="1"/>
  <c r="O11" i="1"/>
  <c r="K11" i="1"/>
  <c r="J11" i="1"/>
  <c r="Y11" i="1"/>
  <c r="AG11" i="1"/>
  <c r="G11" i="1"/>
  <c r="J12" i="1"/>
  <c r="G12" i="1"/>
  <c r="O12" i="1"/>
  <c r="K12" i="1"/>
  <c r="Y12" i="1"/>
  <c r="AG12" i="1"/>
  <c r="O25" i="1"/>
  <c r="G25" i="1"/>
  <c r="Y25" i="1"/>
  <c r="J25" i="1"/>
  <c r="AG25" i="1"/>
  <c r="K25" i="1"/>
  <c r="Y28" i="1"/>
  <c r="O28" i="1"/>
  <c r="J28" i="1"/>
  <c r="AG28" i="1"/>
  <c r="K28" i="1"/>
  <c r="G28" i="1"/>
  <c r="O24" i="1"/>
  <c r="Y16" i="1"/>
  <c r="D13" i="1"/>
  <c r="G10" i="1"/>
  <c r="K24" i="1"/>
  <c r="K14" i="1"/>
  <c r="Y26" i="1"/>
  <c r="G16" i="1"/>
  <c r="G24" i="1"/>
  <c r="O16" i="1"/>
  <c r="AG8" i="1"/>
  <c r="J18" i="1"/>
  <c r="J8" i="1"/>
  <c r="C21" i="1"/>
  <c r="G22" i="1"/>
  <c r="K8" i="1"/>
  <c r="K18" i="1"/>
  <c r="O26" i="1"/>
  <c r="Y18" i="1"/>
  <c r="AG14" i="1"/>
  <c r="AG24" i="1"/>
  <c r="C20" i="1"/>
  <c r="J16" i="1"/>
  <c r="Y33" i="1"/>
  <c r="G33" i="1"/>
  <c r="J33" i="1"/>
  <c r="AG33" i="1"/>
  <c r="O33" i="1"/>
  <c r="K33" i="1"/>
  <c r="J32" i="1"/>
  <c r="G32" i="1"/>
  <c r="AG31" i="1"/>
  <c r="G30" i="1"/>
  <c r="J30" i="1"/>
  <c r="G31" i="1"/>
  <c r="G23" i="1"/>
  <c r="G15" i="1"/>
  <c r="K31" i="1"/>
  <c r="K23" i="1"/>
  <c r="K15" i="1"/>
  <c r="J14" i="1"/>
  <c r="J23" i="1"/>
  <c r="Y31" i="1"/>
  <c r="Y15" i="1"/>
  <c r="Y22" i="1"/>
  <c r="Y29" i="1"/>
  <c r="Y21" i="1"/>
  <c r="Y13" i="1"/>
  <c r="AG22" i="1"/>
  <c r="J31" i="1"/>
  <c r="AG23" i="1"/>
  <c r="Y30" i="1"/>
  <c r="O23" i="1"/>
  <c r="O15" i="1"/>
  <c r="AG21" i="1"/>
  <c r="J29" i="1"/>
  <c r="J22" i="1"/>
  <c r="Y14" i="1"/>
  <c r="O30" i="1"/>
  <c r="O29" i="1"/>
  <c r="D33" i="1"/>
  <c r="AW13" i="2"/>
  <c r="AX13" i="2"/>
  <c r="AY13" i="2"/>
  <c r="AZ13" i="2"/>
  <c r="BA13" i="2"/>
  <c r="BB13" i="2"/>
  <c r="BC13" i="2"/>
  <c r="BD13" i="2"/>
  <c r="F1" i="1"/>
  <c r="G1" i="1" s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4" i="1"/>
  <c r="C31" i="4" l="1"/>
  <c r="B7" i="2" a="1"/>
  <c r="B7" i="2" s="1"/>
  <c r="B5" i="2" a="1"/>
  <c r="B5" i="2" s="1"/>
  <c r="Y20" i="1"/>
  <c r="J20" i="1"/>
  <c r="K20" i="1"/>
  <c r="AG20" i="1"/>
  <c r="O20" i="1"/>
  <c r="G20" i="1"/>
  <c r="O21" i="1"/>
  <c r="G21" i="1"/>
  <c r="K21" i="1"/>
  <c r="J21" i="1"/>
  <c r="J4" i="1"/>
  <c r="C3" i="2"/>
  <c r="B6" i="1"/>
  <c r="B8" i="2" l="1"/>
  <c r="J6" i="1"/>
  <c r="L5" i="1"/>
  <c r="G4" i="1"/>
  <c r="O6" i="1"/>
  <c r="K6" i="1"/>
  <c r="H6" i="1"/>
  <c r="G6" i="1"/>
  <c r="H72" i="1"/>
  <c r="H73" i="1"/>
  <c r="H74" i="1"/>
  <c r="H75" i="1"/>
  <c r="H76" i="1"/>
  <c r="H64" i="1"/>
  <c r="H65" i="1"/>
  <c r="H66" i="1"/>
  <c r="H67" i="1"/>
  <c r="H68" i="1"/>
  <c r="H69" i="1"/>
  <c r="H70" i="1"/>
  <c r="H7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1" i="1"/>
  <c r="H22" i="1"/>
  <c r="H23" i="1"/>
  <c r="H24" i="1"/>
  <c r="H9" i="1"/>
  <c r="H10" i="1"/>
  <c r="H11" i="1"/>
  <c r="H12" i="1"/>
  <c r="H13" i="1"/>
  <c r="H14" i="1"/>
  <c r="H15" i="1"/>
  <c r="H16" i="1"/>
  <c r="H17" i="1"/>
  <c r="H18" i="1"/>
  <c r="H19" i="1"/>
  <c r="H20" i="1"/>
  <c r="H8" i="1"/>
  <c r="AJ20" i="1" l="1"/>
  <c r="AJ30" i="1"/>
  <c r="AJ38" i="1"/>
  <c r="AJ46" i="1"/>
  <c r="AJ54" i="1"/>
  <c r="AJ62" i="1"/>
  <c r="AJ70" i="1"/>
  <c r="AJ29" i="1"/>
  <c r="AJ45" i="1"/>
  <c r="AJ61" i="1"/>
  <c r="AJ23" i="1"/>
  <c r="AJ31" i="1"/>
  <c r="AJ39" i="1"/>
  <c r="AJ47" i="1"/>
  <c r="AJ55" i="1"/>
  <c r="AJ63" i="1"/>
  <c r="AJ71" i="1"/>
  <c r="AJ32" i="1"/>
  <c r="AJ40" i="1"/>
  <c r="AJ48" i="1"/>
  <c r="AJ56" i="1"/>
  <c r="AJ64" i="1"/>
  <c r="AJ72" i="1"/>
  <c r="AJ28" i="1"/>
  <c r="AJ44" i="1"/>
  <c r="AJ52" i="1"/>
  <c r="AJ60" i="1"/>
  <c r="AJ68" i="1"/>
  <c r="AJ76" i="1"/>
  <c r="AJ24" i="1"/>
  <c r="AJ25" i="1"/>
  <c r="AJ33" i="1"/>
  <c r="AJ41" i="1"/>
  <c r="AJ49" i="1"/>
  <c r="AJ57" i="1"/>
  <c r="AJ65" i="1"/>
  <c r="AJ73" i="1"/>
  <c r="AJ26" i="1"/>
  <c r="AJ42" i="1"/>
  <c r="AJ50" i="1"/>
  <c r="AJ58" i="1"/>
  <c r="AJ66" i="1"/>
  <c r="AJ74" i="1"/>
  <c r="AJ27" i="1"/>
  <c r="AJ43" i="1"/>
  <c r="AJ51" i="1"/>
  <c r="AJ59" i="1"/>
  <c r="AJ67" i="1"/>
  <c r="AJ75" i="1"/>
  <c r="AJ53" i="1"/>
  <c r="AJ69" i="1"/>
  <c r="AJ21" i="1"/>
  <c r="AJ18" i="1"/>
  <c r="AJ10" i="1"/>
  <c r="AJ15" i="1"/>
  <c r="AJ14" i="1"/>
  <c r="AJ12" i="1"/>
  <c r="AJ17" i="1"/>
  <c r="AJ8" i="1"/>
  <c r="AJ13" i="1"/>
  <c r="AJ16" i="1"/>
  <c r="AJ19" i="1"/>
  <c r="AJ11" i="1"/>
  <c r="AJ22" i="1"/>
  <c r="AJ9" i="1"/>
  <c r="AJ36" i="1"/>
  <c r="AJ35" i="1"/>
  <c r="AJ37" i="1"/>
  <c r="B6" i="2" l="1" a="1"/>
  <c r="AJ34" i="1"/>
  <c r="K8" i="2" l="1"/>
  <c r="S8" i="2"/>
  <c r="AA8" i="2"/>
  <c r="AI8" i="2"/>
  <c r="AI18" i="2" s="1"/>
  <c r="AI19" i="2" s="1"/>
  <c r="AQ8" i="2"/>
  <c r="J13" i="2"/>
  <c r="J21" i="2" s="1"/>
  <c r="R13" i="2"/>
  <c r="R21" i="2" s="1"/>
  <c r="Z13" i="2"/>
  <c r="Z21" i="2" s="1"/>
  <c r="AH13" i="2"/>
  <c r="AP13" i="2"/>
  <c r="D8" i="2"/>
  <c r="D18" i="2" s="1"/>
  <c r="D19" i="2" s="1"/>
  <c r="L8" i="2"/>
  <c r="L18" i="2" s="1"/>
  <c r="L19" i="2" s="1"/>
  <c r="T8" i="2"/>
  <c r="T18" i="2" s="1"/>
  <c r="T19" i="2" s="1"/>
  <c r="AB8" i="2"/>
  <c r="AB18" i="2" s="1"/>
  <c r="AB19" i="2" s="1"/>
  <c r="AJ8" i="2"/>
  <c r="AJ18" i="2" s="1"/>
  <c r="AJ19" i="2" s="1"/>
  <c r="C8" i="2"/>
  <c r="C10" i="2" s="1"/>
  <c r="K13" i="2"/>
  <c r="S13" i="2"/>
  <c r="AA13" i="2"/>
  <c r="AA21" i="2" s="1"/>
  <c r="AI13" i="2"/>
  <c r="AQ13" i="2"/>
  <c r="E8" i="2"/>
  <c r="E18" i="2" s="1"/>
  <c r="E19" i="2" s="1"/>
  <c r="M8" i="2"/>
  <c r="M18" i="2" s="1"/>
  <c r="M19" i="2" s="1"/>
  <c r="U8" i="2"/>
  <c r="U18" i="2" s="1"/>
  <c r="U19" i="2" s="1"/>
  <c r="AC8" i="2"/>
  <c r="AK8" i="2"/>
  <c r="D13" i="2"/>
  <c r="D21" i="2" s="1"/>
  <c r="L13" i="2"/>
  <c r="L21" i="2" s="1"/>
  <c r="T13" i="2"/>
  <c r="AB13" i="2"/>
  <c r="AB21" i="2" s="1"/>
  <c r="AJ13" i="2"/>
  <c r="AJ21" i="2" s="1"/>
  <c r="AR13" i="2"/>
  <c r="AR21" i="2" s="1"/>
  <c r="F8" i="2"/>
  <c r="N8" i="2"/>
  <c r="V8" i="2"/>
  <c r="AD8" i="2"/>
  <c r="AD18" i="2" s="1"/>
  <c r="AD19" i="2" s="1"/>
  <c r="AL8" i="2"/>
  <c r="AL18" i="2" s="1"/>
  <c r="AL19" i="2" s="1"/>
  <c r="E13" i="2"/>
  <c r="E21" i="2" s="1"/>
  <c r="M13" i="2"/>
  <c r="U13" i="2"/>
  <c r="AC13" i="2"/>
  <c r="AK13" i="2"/>
  <c r="C13" i="2"/>
  <c r="G8" i="2"/>
  <c r="G18" i="2" s="1"/>
  <c r="G19" i="2" s="1"/>
  <c r="O8" i="2"/>
  <c r="O18" i="2" s="1"/>
  <c r="O19" i="2" s="1"/>
  <c r="W8" i="2"/>
  <c r="W18" i="2" s="1"/>
  <c r="W19" i="2" s="1"/>
  <c r="AE8" i="2"/>
  <c r="AE18" i="2" s="1"/>
  <c r="AE19" i="2" s="1"/>
  <c r="AM8" i="2"/>
  <c r="AM18" i="2" s="1"/>
  <c r="AM19" i="2" s="1"/>
  <c r="F13" i="2"/>
  <c r="N13" i="2"/>
  <c r="V13" i="2"/>
  <c r="AD13" i="2"/>
  <c r="AD21" i="2" s="1"/>
  <c r="AL13" i="2"/>
  <c r="AL21" i="2" s="1"/>
  <c r="H8" i="2"/>
  <c r="H18" i="2" s="1"/>
  <c r="H19" i="2" s="1"/>
  <c r="P8" i="2"/>
  <c r="P18" i="2" s="1"/>
  <c r="P19" i="2" s="1"/>
  <c r="X8" i="2"/>
  <c r="X18" i="2" s="1"/>
  <c r="X19" i="2" s="1"/>
  <c r="AF8" i="2"/>
  <c r="AN8" i="2"/>
  <c r="G13" i="2"/>
  <c r="G21" i="2" s="1"/>
  <c r="O13" i="2"/>
  <c r="O21" i="2" s="1"/>
  <c r="W13" i="2"/>
  <c r="W21" i="2" s="1"/>
  <c r="AE13" i="2"/>
  <c r="AE21" i="2" s="1"/>
  <c r="AM13" i="2"/>
  <c r="AM21" i="2" s="1"/>
  <c r="I8" i="2"/>
  <c r="I18" i="2" s="1"/>
  <c r="I19" i="2" s="1"/>
  <c r="Q8" i="2"/>
  <c r="Y8" i="2"/>
  <c r="AG8" i="2"/>
  <c r="AG18" i="2" s="1"/>
  <c r="AG19" i="2" s="1"/>
  <c r="AO8" i="2"/>
  <c r="H13" i="2"/>
  <c r="H21" i="2" s="1"/>
  <c r="P13" i="2"/>
  <c r="P21" i="2" s="1"/>
  <c r="X13" i="2"/>
  <c r="X21" i="2" s="1"/>
  <c r="AF13" i="2"/>
  <c r="AF21" i="2" s="1"/>
  <c r="AN13" i="2"/>
  <c r="J8" i="2"/>
  <c r="R8" i="2"/>
  <c r="R18" i="2" s="1"/>
  <c r="R19" i="2" s="1"/>
  <c r="Z8" i="2"/>
  <c r="Z18" i="2" s="1"/>
  <c r="Z19" i="2" s="1"/>
  <c r="AH8" i="2"/>
  <c r="AH18" i="2" s="1"/>
  <c r="AH19" i="2" s="1"/>
  <c r="AP8" i="2"/>
  <c r="AP18" i="2" s="1"/>
  <c r="AP19" i="2" s="1"/>
  <c r="I13" i="2"/>
  <c r="I21" i="2" s="1"/>
  <c r="Q13" i="2"/>
  <c r="Q21" i="2" s="1"/>
  <c r="Y13" i="2"/>
  <c r="AG13" i="2"/>
  <c r="AO13" i="2"/>
  <c r="AO21" i="2" s="1"/>
  <c r="AI21" i="2"/>
  <c r="AQ21" i="2"/>
  <c r="M21" i="2"/>
  <c r="U21" i="2"/>
  <c r="AS13" i="2"/>
  <c r="AN21" i="2"/>
  <c r="AG21" i="2"/>
  <c r="F21" i="2"/>
  <c r="V15" i="2"/>
  <c r="AT13" i="2"/>
  <c r="AU13" i="2"/>
  <c r="C21" i="2"/>
  <c r="F18" i="2"/>
  <c r="F19" i="2" s="1"/>
  <c r="S18" i="2"/>
  <c r="S19" i="2" s="1"/>
  <c r="Q18" i="2"/>
  <c r="Q19" i="2" s="1"/>
  <c r="AK15" i="2"/>
  <c r="AI10" i="2"/>
  <c r="AO18" i="2"/>
  <c r="AO19" i="2" s="1"/>
  <c r="AF18" i="2"/>
  <c r="AF19" i="2" s="1"/>
  <c r="S21" i="2"/>
  <c r="AU8" i="2"/>
  <c r="AO15" i="2"/>
  <c r="K21" i="2"/>
  <c r="AH10" i="2"/>
  <c r="AQ10" i="2"/>
  <c r="AN10" i="2"/>
  <c r="AC21" i="2"/>
  <c r="AK18" i="2"/>
  <c r="AK19" i="2" s="1"/>
  <c r="AR10" i="2"/>
  <c r="AM15" i="2"/>
  <c r="AG15" i="2"/>
  <c r="N18" i="2"/>
  <c r="N19" i="2" s="1"/>
  <c r="T21" i="2"/>
  <c r="AA18" i="2"/>
  <c r="AA19" i="2" s="1"/>
  <c r="AM10" i="2"/>
  <c r="AS10" i="2"/>
  <c r="N21" i="2"/>
  <c r="AQ15" i="2"/>
  <c r="AP10" i="2"/>
  <c r="AS21" i="2"/>
  <c r="AT10" i="2"/>
  <c r="AJ15" i="2"/>
  <c r="B6" i="2"/>
  <c r="Y21" i="2"/>
  <c r="AP21" i="2"/>
  <c r="AH15" i="2"/>
  <c r="AR15" i="2"/>
  <c r="Y18" i="2"/>
  <c r="Y19" i="2" s="1"/>
  <c r="AP15" i="2"/>
  <c r="J18" i="2"/>
  <c r="J19" i="2" s="1"/>
  <c r="AK10" i="2"/>
  <c r="AN15" i="2"/>
  <c r="AH21" i="2"/>
  <c r="AS15" i="2"/>
  <c r="AU15" i="2"/>
  <c r="AO10" i="2"/>
  <c r="V18" i="2"/>
  <c r="V19" i="2" s="1"/>
  <c r="AL15" i="2"/>
  <c r="AS8" i="2"/>
  <c r="AC18" i="2"/>
  <c r="AC19" i="2" s="1"/>
  <c r="K15" i="2"/>
  <c r="AU10" i="2"/>
  <c r="AL10" i="2"/>
  <c r="AR8" i="2"/>
  <c r="AG10" i="2"/>
  <c r="AK21" i="2"/>
  <c r="AJ10" i="2"/>
  <c r="K18" i="2"/>
  <c r="K19" i="2" s="1"/>
  <c r="AI15" i="2"/>
  <c r="AT15" i="2"/>
  <c r="AT8" i="2"/>
  <c r="AN18" i="2"/>
  <c r="AN19" i="2" s="1"/>
  <c r="V21" i="2" l="1"/>
  <c r="Z15" i="2"/>
  <c r="E15" i="2"/>
  <c r="I15" i="2"/>
  <c r="AB10" i="2"/>
  <c r="S10" i="2"/>
  <c r="W15" i="2"/>
  <c r="Q10" i="2"/>
  <c r="O15" i="2"/>
  <c r="J10" i="2"/>
  <c r="AC15" i="2"/>
  <c r="Y10" i="2"/>
  <c r="N10" i="2"/>
  <c r="N15" i="2"/>
  <c r="C15" i="2"/>
  <c r="AF15" i="2"/>
  <c r="G10" i="2"/>
  <c r="X15" i="2"/>
  <c r="S15" i="2"/>
  <c r="Y15" i="2"/>
  <c r="M10" i="2"/>
  <c r="U15" i="2"/>
  <c r="D10" i="2"/>
  <c r="AD15" i="2"/>
  <c r="V10" i="2"/>
  <c r="P10" i="2"/>
  <c r="T10" i="2"/>
  <c r="M15" i="2"/>
  <c r="K10" i="2"/>
  <c r="R15" i="2"/>
  <c r="O10" i="2"/>
  <c r="AE10" i="2"/>
  <c r="AA15" i="2"/>
  <c r="U10" i="2"/>
  <c r="AD10" i="2"/>
  <c r="F10" i="2"/>
  <c r="H10" i="2"/>
  <c r="P15" i="2"/>
  <c r="L15" i="2"/>
  <c r="AA10" i="2"/>
  <c r="AE15" i="2"/>
  <c r="G15" i="2"/>
  <c r="T15" i="2"/>
  <c r="AF10" i="2"/>
  <c r="I10" i="2"/>
  <c r="F15" i="2"/>
  <c r="H15" i="2"/>
  <c r="AC10" i="2"/>
  <c r="Z10" i="2"/>
  <c r="D15" i="2"/>
  <c r="X10" i="2"/>
  <c r="L10" i="2"/>
  <c r="E10" i="2"/>
  <c r="Q15" i="2"/>
  <c r="AB15" i="2"/>
  <c r="R10" i="2"/>
  <c r="J15" i="2"/>
  <c r="W10" i="2"/>
  <c r="C18" i="2"/>
  <c r="C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<sst xmlns="http://schemas.openxmlformats.org/spreadsheetml/2006/main" count="59" uniqueCount="59">
  <si>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returnRecord.</t>
  </si>
  <si>
    <t>var</t>
  </si>
  <si>
    <t xml:space="preserve">getSiena…List </t>
  </si>
  <si>
    <t>Object</t>
  </si>
  <si>
    <t>&lt;&lt; if BI then BI, or Helper, or null for object</t>
  </si>
  <si>
    <t>ViewName</t>
  </si>
  <si>
    <t>system</t>
  </si>
  <si>
    <t>Schema</t>
  </si>
  <si>
    <t>Store</t>
  </si>
  <si>
    <t>dbo</t>
  </si>
  <si>
    <t>Type/Job</t>
  </si>
  <si>
    <t>app</t>
  </si>
  <si>
    <t>_created</t>
  </si>
  <si>
    <t>_who</t>
  </si>
  <si>
    <t>_host</t>
  </si>
  <si>
    <t>INSERT</t>
  </si>
  <si>
    <t>_updated</t>
  </si>
  <si>
    <t>matt.townsend@eurobase.com</t>
  </si>
  <si>
    <t>SELECT SCAN</t>
  </si>
  <si>
    <t>INSERT DEFINITION</t>
  </si>
  <si>
    <t>Isin</t>
  </si>
  <si>
    <t>Tidm</t>
  </si>
  <si>
    <t>Sedol</t>
  </si>
  <si>
    <t>Segment</t>
  </si>
  <si>
    <t>Sector</t>
  </si>
  <si>
    <t>Type</t>
  </si>
  <si>
    <t>Long Name</t>
  </si>
  <si>
    <t>Issue Date</t>
  </si>
  <si>
    <t>Maturity Date</t>
  </si>
  <si>
    <t>Coupon Value</t>
  </si>
  <si>
    <t>Coupon Type</t>
  </si>
  <si>
    <t>Code Convention Calculate Accrual</t>
  </si>
  <si>
    <t>Minimum Denomination</t>
  </si>
  <si>
    <t>Denomination Currency</t>
  </si>
  <si>
    <t>Trading Currency</t>
  </si>
  <si>
    <t>Flat Yield</t>
  </si>
  <si>
    <t>Payment Coupon Date</t>
  </si>
  <si>
    <t>Period Of Coupon</t>
  </si>
  <si>
    <t>Ex Coupon Date</t>
  </si>
  <si>
    <t>Date Of Index Inflation</t>
  </si>
  <si>
    <t>Unit Of Quotation</t>
  </si>
  <si>
    <t>Id</t>
  </si>
  <si>
    <t>LSEGiltsData</t>
  </si>
  <si>
    <t>1 &gt;&gt;&gt;&gt;&gt;&gt;</t>
  </si>
  <si>
    <t>2 &gt;&gt;&gt;&gt;&gt;&gt;&gt;</t>
  </si>
  <si>
    <t xml:space="preserve">3 3 3 3 3 3 3 </t>
  </si>
  <si>
    <t xml:space="preserve">4 4 4 4 4 4 4 44 </t>
  </si>
  <si>
    <t xml:space="preserve"> 5 5 5 5 5 5 5 5 5 5 5 55 5 &amp; 6 6 6 6 6 6 6 6 6 6 6 6 </t>
  </si>
  <si>
    <t xml:space="preserve"> 7 7 7 7 7 7 7 7 7 7</t>
  </si>
  <si>
    <t>8 &gt;&gt;&gt;&gt;&gt;&gt;&gt;&gt;</t>
  </si>
  <si>
    <t>9 9 9 9 9 9 9 9 9 9</t>
  </si>
  <si>
    <t>10 &gt;&gt;&gt;&gt;&gt;&gt;&gt;</t>
  </si>
  <si>
    <t>close</t>
  </si>
  <si>
    <t>] [nvarchar](max) NULL,</t>
  </si>
  <si>
    <t>Issuer</t>
  </si>
  <si>
    <t>Issue Amount</t>
  </si>
  <si>
    <t>Running Yield</t>
  </si>
  <si>
    <t>LEI</t>
  </si>
  <si>
    <t>CUSIP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</si>
</sst>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  <xf numFmtId="0" fontId="0" fillId="0" borderId="0" xfId="0" applyAlignment="1">
      <alignment horizontal="center"/>
    </xf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t.townsend@euro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1:AJ76"/>
  <sheetViews>
    <sheetView tabSelected="1" workbookViewId="0">
      <selection activeCell="H26" sqref="H26"/>
    </sheetView>
  </sheetViews>
  <sheetFormatPr baseColWidth="10" defaultRowHeight="16" x14ac:dyDescent="0.2"/>
  <cols>
    <col min="2" max="2" width="23" customWidth="1"/>
    <col min="3" max="5" width="30.5" hidden="1" customWidth="1"/>
    <col min="6" max="6" width="3.33203125" customWidth="1"/>
    <col min="7" max="7" width="27.83203125" customWidth="1"/>
    <col min="8" max="8" width="26" customWidth="1"/>
    <col min="9" max="9" width="2.83203125" customWidth="1"/>
    <col min="10" max="10" width="53" customWidth="1"/>
    <col min="11" max="11" width="30.1640625" customWidth="1"/>
    <col min="12" max="13" width="10.83203125" hidden="1" customWidth="1"/>
    <col min="14" max="14" width="3.1640625" customWidth="1"/>
    <col min="15" max="15" width="55.5" customWidth="1"/>
    <col min="16" max="23" width="0" hidden="1" customWidth="1"/>
    <col min="24" max="24" width="3.5" customWidth="1"/>
    <col min="25" max="25" width="52.6640625" bestFit="1" customWidth="1"/>
    <col min="26" max="26" width="4.33203125" customWidth="1"/>
    <col min="27" max="32" width="0" hidden="1" customWidth="1"/>
    <col min="33" max="33" width="17.1640625" bestFit="1" customWidth="1"/>
    <col min="35" max="37" width="0" hidden="1" customWidth="1"/>
  </cols>
  <sheetData>
    <row r="1" spans="1:36" x14ac:dyDescent="0.2">
      <c r="A1" t="s">
        <v>6</v>
      </c>
      <c r="B1" s="1" t="s">
        <v>11</v>
      </c>
      <c r="C1" s="1"/>
      <c r="D1" s="1"/>
      <c r="E1" s="1"/>
      <c r="F1" t="str">
        <f>PROPER(B1)</f>
        <v>App</v>
      </c>
      <c r="G1" t="str">
        <f>LOWER(F1)</f>
        <v>app</v>
      </c>
      <c r="J1" t="s">
        <v>7</v>
      </c>
    </row>
    <row r="2" spans="1:36" x14ac:dyDescent="0.2">
      <c r="A2" t="s">
        <v>3</v>
      </c>
      <c r="B2" s="1" t="s">
        <v>42</v>
      </c>
      <c r="C2" s="1"/>
      <c r="D2" s="1"/>
      <c r="E2" s="1"/>
      <c r="G2" s="7" t="s">
        <v>45</v>
      </c>
      <c r="H2" s="7" t="s">
        <v>46</v>
      </c>
      <c r="J2" t="s">
        <v>9</v>
      </c>
      <c r="Y2" s="4" t="s">
        <v>17</v>
      </c>
    </row>
    <row r="3" spans="1:36" x14ac:dyDescent="0.2">
      <c r="A3" t="s">
        <v>10</v>
      </c>
      <c r="B3" s="1" t="s">
        <v>8</v>
      </c>
      <c r="C3" s="1"/>
      <c r="D3" s="1"/>
      <c r="E3" s="1"/>
      <c r="G3" t="s">
        <v>4</v>
      </c>
      <c r="J3" t="s">
        <v>5</v>
      </c>
    </row>
    <row r="4" spans="1:36" x14ac:dyDescent="0.2">
      <c r="B4" s="2" t="str">
        <f>B2</f>
        <v>LSEGiltsData</v>
      </c>
      <c r="C4" s="2"/>
      <c r="D4" s="2"/>
      <c r="E4" s="2"/>
      <c r="G4" s="2" t="str">
        <f>$B$1&amp;B6&amp;".go"</f>
        <v>appLSEGiltsDataStore.go</v>
      </c>
      <c r="J4" s="2" t="str">
        <f>J2&amp;"."&amp;G1&amp;B4&amp;B3</f>
        <v>dbo.appLSEGiltsDataStore</v>
      </c>
      <c r="O4" t="s">
        <v>50</v>
      </c>
      <c r="Y4" t="s">
        <v>48</v>
      </c>
    </row>
    <row r="5" spans="1:36" x14ac:dyDescent="0.2">
      <c r="J5" t="s">
        <v>47</v>
      </c>
      <c r="L5" t="str">
        <f>$G$1&amp;B6</f>
        <v>appLSEGiltsDataStore</v>
      </c>
    </row>
    <row r="6" spans="1:36" x14ac:dyDescent="0.2">
      <c r="B6" s="1" t="str">
        <f>B4&amp;B3</f>
        <v>LSEGiltsDataStore</v>
      </c>
      <c r="C6" s="1"/>
      <c r="D6" s="1"/>
      <c r="E6" s="1"/>
      <c r="G6" s="2" t="str">
        <f>$B$1&amp;B6&amp;"Page"</f>
        <v>appLSEGiltsDataStorePage</v>
      </c>
      <c r="H6" s="2" t="str">
        <f>$B$1&amp;B6&amp;"Item"</f>
        <v>appLSEGiltsDataStoreItem</v>
      </c>
      <c r="I6" s="3" t="s">
        <v>0</v>
      </c>
      <c r="J6" t="str">
        <f>"View"&amp;B6&amp;"Handler"</f>
        <v>ViewLSEGiltsDataStoreHandler</v>
      </c>
      <c r="K6" s="2" t="str">
        <f>"new"&amp;$F$1&amp;B6&amp;"Handler"</f>
        <v>newAppLSEGiltsDataStoreHandler</v>
      </c>
      <c r="O6" s="2" t="str">
        <f>"get"&amp;F$1&amp;B6&amp;"List"</f>
        <v>getAppLSEGiltsDataStoreList</v>
      </c>
      <c r="AJ6" t="s">
        <v>2</v>
      </c>
    </row>
    <row r="8" spans="1:36" x14ac:dyDescent="0.2">
      <c r="B8" s="1" t="s">
        <v>41</v>
      </c>
      <c r="C8" s="2" t="str">
        <f>E8</f>
        <v>Id</v>
      </c>
      <c r="D8" s="2" t="str">
        <f t="shared" ref="D8:D33" si="0">LOWER(LEFT(E8,1))&amp;MID(E8,2,99)</f>
        <v>id</v>
      </c>
      <c r="E8" s="2" t="str">
        <f t="shared" ref="E8:E29" si="1">IF(LEFT(B8)="_",SUBSTITUTE(SUBSTITUTE(PROPER(B8)," ",""),"_","SYS"),SUBSTITUTE(PROPER(B8)," ",""))</f>
        <v>Id</v>
      </c>
      <c r="G8" t="str">
        <f>IF(B8="","",C8&amp;"    string")</f>
        <v>Id    string</v>
      </c>
      <c r="H8" t="str">
        <f>G8</f>
        <v>Id    string</v>
      </c>
      <c r="J8" t="str">
        <f>IF(B8="","",C8&amp;":    "&amp;$I$6&amp;C8&amp;",")</f>
        <v>Id:    returnRecord.Id,</v>
      </c>
      <c r="K8" t="str">
        <f>IF(B8="","",C8&amp;":    """""&amp;",")</f>
        <v>Id:    "",</v>
      </c>
      <c r="O8" t="str">
        <f>IF(B8="","",$L$5&amp;"."&amp;C8&amp;" = sql"&amp;$B$4&amp;$B$3&amp;E8&amp;".String")</f>
        <v>appLSEGiltsDataStore.Id = sqlLSEGiltsDataStoreId.String</v>
      </c>
      <c r="Y8" t="str">
        <f>IF(B8="","","s."&amp;C8&amp;" = r.FormValue("""&amp;C8&amp;""")")</f>
        <v>s.Id = r.FormValue("Id")</v>
      </c>
      <c r="AG8" t="str">
        <f>"."&amp;C8</f>
        <v>.Id</v>
      </c>
      <c r="AJ8" t="str">
        <f t="shared" ref="AJ8:AJ33" si="2">$L$5&amp;"."&amp;E8&amp;" = sql"&amp;E8&amp;".String"</f>
        <v>appLSEGiltsDataStore.Id = sqlId.String</v>
      </c>
    </row>
    <row r="9" spans="1:36" x14ac:dyDescent="0.2">
      <c r="B9" s="1" t="s">
        <v>26</v>
      </c>
      <c r="C9" s="2" t="str">
        <f t="shared" ref="C9:C38" si="3">E9</f>
        <v>LongName</v>
      </c>
      <c r="D9" s="2" t="str">
        <f t="shared" si="0"/>
        <v>longName</v>
      </c>
      <c r="E9" s="2" t="str">
        <f t="shared" si="1"/>
        <v>LongName</v>
      </c>
      <c r="G9" t="str">
        <f t="shared" ref="G9:G72" si="4">IF(B9="","",C9&amp;"    string")</f>
        <v>LongName    string</v>
      </c>
      <c r="H9" t="str">
        <f t="shared" ref="H9:H41" si="5">G9</f>
        <v>LongName    string</v>
      </c>
      <c r="J9" t="str">
        <f t="shared" ref="J9:J72" si="6">IF(B9="","",C9&amp;":    "&amp;$I$6&amp;C9&amp;",")</f>
        <v>LongName:    returnRecord.LongName,</v>
      </c>
      <c r="K9" t="str">
        <f t="shared" ref="K9:K72" si="7">IF(B9="","",C9&amp;":    """""&amp;",")</f>
        <v>LongName:    "",</v>
      </c>
      <c r="O9" t="str">
        <f t="shared" ref="O9:O72" si="8">IF(B9="","",$L$5&amp;"."&amp;C9&amp;" = sql"&amp;$B$4&amp;$B$3&amp;E9&amp;".String")</f>
        <v>appLSEGiltsDataStore.LongName = sqlLSEGiltsDataStoreLongName.String</v>
      </c>
      <c r="Y9" t="str">
        <f t="shared" ref="Y9:Y72" si="9">IF(B9="","","s."&amp;C9&amp;" = r.FormValue("""&amp;C9&amp;""")")</f>
        <v>s.LongName = r.FormValue("LongName")</v>
      </c>
      <c r="AG9" t="str">
        <f t="shared" ref="AG9:AG72" si="10">"."&amp;C9</f>
        <v>.LongName</v>
      </c>
      <c r="AJ9" t="str">
        <f t="shared" si="2"/>
        <v>appLSEGiltsDataStore.LongName = sqlLongName.String</v>
      </c>
    </row>
    <row r="10" spans="1:36" x14ac:dyDescent="0.2">
      <c r="B10" s="1" t="s">
        <v>20</v>
      </c>
      <c r="C10" s="2" t="str">
        <f t="shared" si="3"/>
        <v>Isin</v>
      </c>
      <c r="D10" s="2" t="str">
        <f t="shared" si="0"/>
        <v>isin</v>
      </c>
      <c r="E10" s="2" t="str">
        <f t="shared" si="1"/>
        <v>Isin</v>
      </c>
      <c r="G10" t="str">
        <f t="shared" si="4"/>
        <v>Isin    string</v>
      </c>
      <c r="H10" t="str">
        <f t="shared" si="5"/>
        <v>Isin    string</v>
      </c>
      <c r="J10" t="str">
        <f t="shared" si="6"/>
        <v>Isin:    returnRecord.Isin,</v>
      </c>
      <c r="K10" t="str">
        <f t="shared" si="7"/>
        <v>Isin:    "",</v>
      </c>
      <c r="O10" t="str">
        <f t="shared" si="8"/>
        <v>appLSEGiltsDataStore.Isin = sqlLSEGiltsDataStoreIsin.String</v>
      </c>
      <c r="Y10" t="str">
        <f t="shared" si="9"/>
        <v>s.Isin = r.FormValue("Isin")</v>
      </c>
      <c r="AG10" t="str">
        <f t="shared" si="10"/>
        <v>.Isin</v>
      </c>
      <c r="AJ10" t="str">
        <f t="shared" si="2"/>
        <v>appLSEGiltsDataStore.Isin = sqlIsin.String</v>
      </c>
    </row>
    <row r="11" spans="1:36" x14ac:dyDescent="0.2">
      <c r="B11" s="1" t="s">
        <v>21</v>
      </c>
      <c r="C11" s="2" t="str">
        <f t="shared" si="3"/>
        <v>Tidm</v>
      </c>
      <c r="D11" s="2" t="str">
        <f t="shared" si="0"/>
        <v>tidm</v>
      </c>
      <c r="E11" s="2" t="str">
        <f t="shared" si="1"/>
        <v>Tidm</v>
      </c>
      <c r="G11" t="str">
        <f t="shared" si="4"/>
        <v>Tidm    string</v>
      </c>
      <c r="H11" t="str">
        <f t="shared" si="5"/>
        <v>Tidm    string</v>
      </c>
      <c r="J11" t="str">
        <f t="shared" si="6"/>
        <v>Tidm:    returnRecord.Tidm,</v>
      </c>
      <c r="K11" t="str">
        <f t="shared" si="7"/>
        <v>Tidm:    "",</v>
      </c>
      <c r="O11" t="str">
        <f t="shared" si="8"/>
        <v>appLSEGiltsDataStore.Tidm = sqlLSEGiltsDataStoreTidm.String</v>
      </c>
      <c r="Y11" t="str">
        <f t="shared" si="9"/>
        <v>s.Tidm = r.FormValue("Tidm")</v>
      </c>
      <c r="AG11" t="str">
        <f t="shared" si="10"/>
        <v>.Tidm</v>
      </c>
      <c r="AJ11" t="str">
        <f t="shared" si="2"/>
        <v>appLSEGiltsDataStore.Tidm = sqlTidm.String</v>
      </c>
    </row>
    <row r="12" spans="1:36" x14ac:dyDescent="0.2">
      <c r="B12" s="1" t="s">
        <v>22</v>
      </c>
      <c r="C12" s="2" t="str">
        <f t="shared" si="3"/>
        <v>Sedol</v>
      </c>
      <c r="D12" s="2" t="str">
        <f t="shared" si="0"/>
        <v>sedol</v>
      </c>
      <c r="E12" s="2" t="str">
        <f t="shared" si="1"/>
        <v>Sedol</v>
      </c>
      <c r="G12" t="str">
        <f t="shared" si="4"/>
        <v>Sedol    string</v>
      </c>
      <c r="H12" t="str">
        <f t="shared" si="5"/>
        <v>Sedol    string</v>
      </c>
      <c r="J12" t="str">
        <f t="shared" si="6"/>
        <v>Sedol:    returnRecord.Sedol,</v>
      </c>
      <c r="K12" t="str">
        <f t="shared" si="7"/>
        <v>Sedol:    "",</v>
      </c>
      <c r="O12" t="str">
        <f t="shared" si="8"/>
        <v>appLSEGiltsDataStore.Sedol = sqlLSEGiltsDataStoreSedol.String</v>
      </c>
      <c r="Y12" t="str">
        <f t="shared" si="9"/>
        <v>s.Sedol = r.FormValue("Sedol")</v>
      </c>
      <c r="AG12" t="str">
        <f t="shared" si="10"/>
        <v>.Sedol</v>
      </c>
      <c r="AJ12" t="str">
        <f t="shared" si="2"/>
        <v>appLSEGiltsDataStore.Sedol = sqlSedol.String</v>
      </c>
    </row>
    <row r="13" spans="1:36" x14ac:dyDescent="0.2">
      <c r="B13" s="1" t="s">
        <v>27</v>
      </c>
      <c r="C13" s="2" t="str">
        <f t="shared" si="3"/>
        <v>IssueDate</v>
      </c>
      <c r="D13" s="2" t="str">
        <f t="shared" si="0"/>
        <v>issueDate</v>
      </c>
      <c r="E13" s="2" t="str">
        <f t="shared" si="1"/>
        <v>IssueDate</v>
      </c>
      <c r="G13" t="str">
        <f t="shared" si="4"/>
        <v>IssueDate    string</v>
      </c>
      <c r="H13" t="str">
        <f t="shared" si="5"/>
        <v>IssueDate    string</v>
      </c>
      <c r="J13" t="str">
        <f t="shared" si="6"/>
        <v>IssueDate:    returnRecord.IssueDate,</v>
      </c>
      <c r="K13" t="str">
        <f t="shared" si="7"/>
        <v>IssueDate:    "",</v>
      </c>
      <c r="O13" t="str">
        <f t="shared" si="8"/>
        <v>appLSEGiltsDataStore.IssueDate = sqlLSEGiltsDataStoreIssueDate.String</v>
      </c>
      <c r="Y13" t="str">
        <f t="shared" si="9"/>
        <v>s.IssueDate = r.FormValue("IssueDate")</v>
      </c>
      <c r="AG13" t="str">
        <f t="shared" si="10"/>
        <v>.IssueDate</v>
      </c>
      <c r="AJ13" t="str">
        <f t="shared" si="2"/>
        <v>appLSEGiltsDataStore.IssueDate = sqlIssueDate.String</v>
      </c>
    </row>
    <row r="14" spans="1:36" x14ac:dyDescent="0.2">
      <c r="B14" s="1" t="s">
        <v>28</v>
      </c>
      <c r="C14" s="2" t="str">
        <f t="shared" si="3"/>
        <v>MaturityDate</v>
      </c>
      <c r="D14" s="2" t="str">
        <f t="shared" si="0"/>
        <v>maturityDate</v>
      </c>
      <c r="E14" s="2" t="str">
        <f t="shared" si="1"/>
        <v>MaturityDate</v>
      </c>
      <c r="G14" t="str">
        <f t="shared" si="4"/>
        <v>MaturityDate    string</v>
      </c>
      <c r="H14" t="str">
        <f t="shared" si="5"/>
        <v>MaturityDate    string</v>
      </c>
      <c r="J14" t="str">
        <f t="shared" si="6"/>
        <v>MaturityDate:    returnRecord.MaturityDate,</v>
      </c>
      <c r="K14" t="str">
        <f t="shared" si="7"/>
        <v>MaturityDate:    "",</v>
      </c>
      <c r="O14" t="str">
        <f t="shared" si="8"/>
        <v>appLSEGiltsDataStore.MaturityDate = sqlLSEGiltsDataStoreMaturityDate.String</v>
      </c>
      <c r="Y14" t="str">
        <f t="shared" si="9"/>
        <v>s.MaturityDate = r.FormValue("MaturityDate")</v>
      </c>
      <c r="AG14" t="str">
        <f t="shared" si="10"/>
        <v>.MaturityDate</v>
      </c>
      <c r="AJ14" t="str">
        <f t="shared" si="2"/>
        <v>appLSEGiltsDataStore.MaturityDate = sqlMaturityDate.String</v>
      </c>
    </row>
    <row r="15" spans="1:36" x14ac:dyDescent="0.2">
      <c r="B15" s="1" t="s">
        <v>29</v>
      </c>
      <c r="C15" s="2" t="str">
        <f t="shared" si="3"/>
        <v>CouponValue</v>
      </c>
      <c r="D15" s="2" t="str">
        <f t="shared" si="0"/>
        <v>couponValue</v>
      </c>
      <c r="E15" s="2" t="str">
        <f t="shared" si="1"/>
        <v>CouponValue</v>
      </c>
      <c r="G15" t="str">
        <f t="shared" si="4"/>
        <v>CouponValue    string</v>
      </c>
      <c r="H15" t="str">
        <f t="shared" si="5"/>
        <v>CouponValue    string</v>
      </c>
      <c r="J15" t="str">
        <f t="shared" si="6"/>
        <v>CouponValue:    returnRecord.CouponValue,</v>
      </c>
      <c r="K15" t="str">
        <f t="shared" si="7"/>
        <v>CouponValue:    "",</v>
      </c>
      <c r="O15" t="str">
        <f t="shared" si="8"/>
        <v>appLSEGiltsDataStore.CouponValue = sqlLSEGiltsDataStoreCouponValue.String</v>
      </c>
      <c r="Y15" t="str">
        <f t="shared" si="9"/>
        <v>s.CouponValue = r.FormValue("CouponValue")</v>
      </c>
      <c r="AG15" t="str">
        <f t="shared" si="10"/>
        <v>.CouponValue</v>
      </c>
      <c r="AJ15" t="str">
        <f t="shared" si="2"/>
        <v>appLSEGiltsDataStore.CouponValue = sqlCouponValue.String</v>
      </c>
    </row>
    <row r="16" spans="1:36" x14ac:dyDescent="0.2">
      <c r="B16" s="1" t="s">
        <v>30</v>
      </c>
      <c r="C16" s="2" t="str">
        <f t="shared" si="3"/>
        <v>CouponType</v>
      </c>
      <c r="D16" s="2" t="str">
        <f t="shared" si="0"/>
        <v>couponType</v>
      </c>
      <c r="E16" s="2" t="str">
        <f t="shared" si="1"/>
        <v>CouponType</v>
      </c>
      <c r="G16" t="str">
        <f t="shared" si="4"/>
        <v>CouponType    string</v>
      </c>
      <c r="H16" t="str">
        <f t="shared" si="5"/>
        <v>CouponType    string</v>
      </c>
      <c r="J16" t="str">
        <f t="shared" si="6"/>
        <v>CouponType:    returnRecord.CouponType,</v>
      </c>
      <c r="K16" t="str">
        <f t="shared" si="7"/>
        <v>CouponType:    "",</v>
      </c>
      <c r="O16" t="str">
        <f t="shared" si="8"/>
        <v>appLSEGiltsDataStore.CouponType = sqlLSEGiltsDataStoreCouponType.String</v>
      </c>
      <c r="Y16" t="str">
        <f t="shared" si="9"/>
        <v>s.CouponType = r.FormValue("CouponType")</v>
      </c>
      <c r="AG16" t="str">
        <f t="shared" si="10"/>
        <v>.CouponType</v>
      </c>
      <c r="AJ16" t="str">
        <f t="shared" si="2"/>
        <v>appLSEGiltsDataStore.CouponType = sqlCouponType.String</v>
      </c>
    </row>
    <row r="17" spans="2:36" x14ac:dyDescent="0.2">
      <c r="B17" s="1" t="s">
        <v>23</v>
      </c>
      <c r="C17" s="2" t="str">
        <f t="shared" si="3"/>
        <v>Segment</v>
      </c>
      <c r="D17" s="2" t="str">
        <f t="shared" si="0"/>
        <v>segment</v>
      </c>
      <c r="E17" s="2" t="str">
        <f t="shared" si="1"/>
        <v>Segment</v>
      </c>
      <c r="G17" t="str">
        <f t="shared" si="4"/>
        <v>Segment    string</v>
      </c>
      <c r="H17" t="str">
        <f t="shared" si="5"/>
        <v>Segment    string</v>
      </c>
      <c r="J17" t="str">
        <f t="shared" si="6"/>
        <v>Segment:    returnRecord.Segment,</v>
      </c>
      <c r="K17" t="str">
        <f t="shared" si="7"/>
        <v>Segment:    "",</v>
      </c>
      <c r="O17" t="str">
        <f t="shared" si="8"/>
        <v>appLSEGiltsDataStore.Segment = sqlLSEGiltsDataStoreSegment.String</v>
      </c>
      <c r="Y17" t="str">
        <f t="shared" si="9"/>
        <v>s.Segment = r.FormValue("Segment")</v>
      </c>
      <c r="AG17" t="str">
        <f t="shared" si="10"/>
        <v>.Segment</v>
      </c>
      <c r="AJ17" t="str">
        <f t="shared" si="2"/>
        <v>appLSEGiltsDataStore.Segment = sqlSegment.String</v>
      </c>
    </row>
    <row r="18" spans="2:36" x14ac:dyDescent="0.2">
      <c r="B18" s="1" t="s">
        <v>24</v>
      </c>
      <c r="C18" s="2" t="str">
        <f t="shared" si="3"/>
        <v>Sector</v>
      </c>
      <c r="D18" s="2" t="str">
        <f t="shared" si="0"/>
        <v>sector</v>
      </c>
      <c r="E18" s="2" t="str">
        <f t="shared" si="1"/>
        <v>Sector</v>
      </c>
      <c r="G18" t="str">
        <f t="shared" si="4"/>
        <v>Sector    string</v>
      </c>
      <c r="H18" t="str">
        <f t="shared" si="5"/>
        <v>Sector    string</v>
      </c>
      <c r="J18" t="str">
        <f t="shared" si="6"/>
        <v>Sector:    returnRecord.Sector,</v>
      </c>
      <c r="K18" t="str">
        <f t="shared" si="7"/>
        <v>Sector:    "",</v>
      </c>
      <c r="O18" t="str">
        <f t="shared" si="8"/>
        <v>appLSEGiltsDataStore.Sector = sqlLSEGiltsDataStoreSector.String</v>
      </c>
      <c r="Y18" t="str">
        <f t="shared" si="9"/>
        <v>s.Sector = r.FormValue("Sector")</v>
      </c>
      <c r="AG18" t="str">
        <f t="shared" si="10"/>
        <v>.Sector</v>
      </c>
      <c r="AJ18" t="str">
        <f t="shared" si="2"/>
        <v>appLSEGiltsDataStore.Sector = sqlSector.String</v>
      </c>
    </row>
    <row r="19" spans="2:36" x14ac:dyDescent="0.2">
      <c r="B19" s="1" t="s">
        <v>31</v>
      </c>
      <c r="C19" s="2" t="str">
        <f t="shared" si="3"/>
        <v>CodeConventionCalculateAccrual</v>
      </c>
      <c r="D19" s="2" t="str">
        <f t="shared" si="0"/>
        <v>codeConventionCalculateAccrual</v>
      </c>
      <c r="E19" s="2" t="str">
        <f t="shared" si="1"/>
        <v>CodeConventionCalculateAccrual</v>
      </c>
      <c r="G19" t="str">
        <f t="shared" si="4"/>
        <v>CodeConventionCalculateAccrual    string</v>
      </c>
      <c r="H19" t="str">
        <f t="shared" si="5"/>
        <v>CodeConventionCalculateAccrual    string</v>
      </c>
      <c r="J19" t="str">
        <f t="shared" si="6"/>
        <v>CodeConventionCalculateAccrual:    returnRecord.CodeConventionCalculateAccrual,</v>
      </c>
      <c r="K19" t="str">
        <f t="shared" si="7"/>
        <v>CodeConventionCalculateAccrual:    "",</v>
      </c>
      <c r="O19" t="str">
        <f t="shared" si="8"/>
        <v>appLSEGiltsDataStore.CodeConventionCalculateAccrual = sqlLSEGiltsDataStoreCodeConventionCalculateAccrual.String</v>
      </c>
      <c r="Y19" t="str">
        <f t="shared" si="9"/>
        <v>s.CodeConventionCalculateAccrual = r.FormValue("CodeConventionCalculateAccrual")</v>
      </c>
      <c r="AG19" t="str">
        <f t="shared" si="10"/>
        <v>.CodeConventionCalculateAccrual</v>
      </c>
      <c r="AJ19" t="str">
        <f t="shared" si="2"/>
        <v>appLSEGiltsDataStore.CodeConventionCalculateAccrual = sqlCodeConventionCalculateAccrual.String</v>
      </c>
    </row>
    <row r="20" spans="2:36" x14ac:dyDescent="0.2">
      <c r="B20" s="1" t="s">
        <v>32</v>
      </c>
      <c r="C20" s="2" t="str">
        <f t="shared" si="3"/>
        <v>MinimumDenomination</v>
      </c>
      <c r="D20" s="2" t="str">
        <f t="shared" si="0"/>
        <v>minimumDenomination</v>
      </c>
      <c r="E20" s="2" t="str">
        <f t="shared" si="1"/>
        <v>MinimumDenomination</v>
      </c>
      <c r="G20" t="str">
        <f t="shared" si="4"/>
        <v>MinimumDenomination    string</v>
      </c>
      <c r="H20" t="str">
        <f t="shared" si="5"/>
        <v>MinimumDenomination    string</v>
      </c>
      <c r="J20" t="str">
        <f t="shared" si="6"/>
        <v>MinimumDenomination:    returnRecord.MinimumDenomination,</v>
      </c>
      <c r="K20" t="str">
        <f t="shared" si="7"/>
        <v>MinimumDenomination:    "",</v>
      </c>
      <c r="O20" t="str">
        <f t="shared" si="8"/>
        <v>appLSEGiltsDataStore.MinimumDenomination = sqlLSEGiltsDataStoreMinimumDenomination.String</v>
      </c>
      <c r="Y20" t="str">
        <f t="shared" si="9"/>
        <v>s.MinimumDenomination = r.FormValue("MinimumDenomination")</v>
      </c>
      <c r="AG20" t="str">
        <f t="shared" si="10"/>
        <v>.MinimumDenomination</v>
      </c>
      <c r="AJ20" t="str">
        <f t="shared" si="2"/>
        <v>appLSEGiltsDataStore.MinimumDenomination = sqlMinimumDenomination.String</v>
      </c>
    </row>
    <row r="21" spans="2:36" x14ac:dyDescent="0.2">
      <c r="B21" s="1" t="s">
        <v>33</v>
      </c>
      <c r="C21" s="2" t="str">
        <f t="shared" si="3"/>
        <v>DenominationCurrency</v>
      </c>
      <c r="D21" s="2" t="str">
        <f t="shared" si="0"/>
        <v>denominationCurrency</v>
      </c>
      <c r="E21" s="2" t="str">
        <f t="shared" si="1"/>
        <v>DenominationCurrency</v>
      </c>
      <c r="G21" t="str">
        <f t="shared" si="4"/>
        <v>DenominationCurrency    string</v>
      </c>
      <c r="H21" t="str">
        <f t="shared" si="5"/>
        <v>DenominationCurrency    string</v>
      </c>
      <c r="J21" t="str">
        <f t="shared" si="6"/>
        <v>DenominationCurrency:    returnRecord.DenominationCurrency,</v>
      </c>
      <c r="K21" t="str">
        <f t="shared" si="7"/>
        <v>DenominationCurrency:    "",</v>
      </c>
      <c r="O21" t="str">
        <f t="shared" si="8"/>
        <v>appLSEGiltsDataStore.DenominationCurrency = sqlLSEGiltsDataStoreDenominationCurrency.String</v>
      </c>
      <c r="Y21" t="str">
        <f t="shared" si="9"/>
        <v>s.DenominationCurrency = r.FormValue("DenominationCurrency")</v>
      </c>
      <c r="AG21" t="str">
        <f t="shared" si="10"/>
        <v>.DenominationCurrency</v>
      </c>
      <c r="AJ21" t="str">
        <f t="shared" si="2"/>
        <v>appLSEGiltsDataStore.DenominationCurrency = sqlDenominationCurrency.String</v>
      </c>
    </row>
    <row r="22" spans="2:36" x14ac:dyDescent="0.2">
      <c r="B22" s="1" t="s">
        <v>34</v>
      </c>
      <c r="C22" s="2" t="str">
        <f t="shared" si="3"/>
        <v>TradingCurrency</v>
      </c>
      <c r="D22" s="2" t="str">
        <f t="shared" si="0"/>
        <v>tradingCurrency</v>
      </c>
      <c r="E22" s="2" t="str">
        <f t="shared" si="1"/>
        <v>TradingCurrency</v>
      </c>
      <c r="G22" t="str">
        <f t="shared" si="4"/>
        <v>TradingCurrency    string</v>
      </c>
      <c r="H22" t="str">
        <f t="shared" si="5"/>
        <v>TradingCurrency    string</v>
      </c>
      <c r="J22" t="str">
        <f t="shared" si="6"/>
        <v>TradingCurrency:    returnRecord.TradingCurrency,</v>
      </c>
      <c r="K22" t="str">
        <f t="shared" si="7"/>
        <v>TradingCurrency:    "",</v>
      </c>
      <c r="O22" t="str">
        <f t="shared" si="8"/>
        <v>appLSEGiltsDataStore.TradingCurrency = sqlLSEGiltsDataStoreTradingCurrency.String</v>
      </c>
      <c r="Y22" t="str">
        <f t="shared" si="9"/>
        <v>s.TradingCurrency = r.FormValue("TradingCurrency")</v>
      </c>
      <c r="AG22" t="str">
        <f t="shared" si="10"/>
        <v>.TradingCurrency</v>
      </c>
      <c r="AJ22" t="str">
        <f t="shared" si="2"/>
        <v>appLSEGiltsDataStore.TradingCurrency = sqlTradingCurrency.String</v>
      </c>
    </row>
    <row r="23" spans="2:36" x14ac:dyDescent="0.2">
      <c r="B23" s="1" t="s">
        <v>25</v>
      </c>
      <c r="C23" s="2" t="str">
        <f t="shared" si="3"/>
        <v>Type</v>
      </c>
      <c r="D23" s="2" t="str">
        <f t="shared" si="0"/>
        <v>type</v>
      </c>
      <c r="E23" s="2" t="str">
        <f t="shared" si="1"/>
        <v>Type</v>
      </c>
      <c r="G23" t="str">
        <f t="shared" si="4"/>
        <v>Type    string</v>
      </c>
      <c r="H23" t="str">
        <f t="shared" si="5"/>
        <v>Type    string</v>
      </c>
      <c r="J23" t="str">
        <f t="shared" si="6"/>
        <v>Type:    returnRecord.Type,</v>
      </c>
      <c r="K23" t="str">
        <f t="shared" si="7"/>
        <v>Type:    "",</v>
      </c>
      <c r="O23" t="str">
        <f t="shared" si="8"/>
        <v>appLSEGiltsDataStore.Type = sqlLSEGiltsDataStoreType.String</v>
      </c>
      <c r="Y23" t="str">
        <f t="shared" si="9"/>
        <v>s.Type = r.FormValue("Type")</v>
      </c>
      <c r="AG23" t="str">
        <f t="shared" si="10"/>
        <v>.Type</v>
      </c>
      <c r="AJ23" t="str">
        <f t="shared" si="2"/>
        <v>appLSEGiltsDataStore.Type = sqlType.String</v>
      </c>
    </row>
    <row r="24" spans="2:36" x14ac:dyDescent="0.2">
      <c r="B24" s="1" t="s">
        <v>35</v>
      </c>
      <c r="C24" s="2" t="str">
        <f t="shared" si="3"/>
        <v>FlatYield</v>
      </c>
      <c r="D24" s="2" t="str">
        <f t="shared" si="0"/>
        <v>flatYield</v>
      </c>
      <c r="E24" s="2" t="str">
        <f t="shared" si="1"/>
        <v>FlatYield</v>
      </c>
      <c r="G24" t="str">
        <f t="shared" si="4"/>
        <v>FlatYield    string</v>
      </c>
      <c r="H24" t="str">
        <f t="shared" si="5"/>
        <v>FlatYield    string</v>
      </c>
      <c r="J24" t="str">
        <f t="shared" si="6"/>
        <v>FlatYield:    returnRecord.FlatYield,</v>
      </c>
      <c r="K24" t="str">
        <f t="shared" si="7"/>
        <v>FlatYield:    "",</v>
      </c>
      <c r="O24" t="str">
        <f t="shared" si="8"/>
        <v>appLSEGiltsDataStore.FlatYield = sqlLSEGiltsDataStoreFlatYield.String</v>
      </c>
      <c r="Y24" t="str">
        <f t="shared" si="9"/>
        <v>s.FlatYield = r.FormValue("FlatYield")</v>
      </c>
      <c r="AG24" t="str">
        <f t="shared" si="10"/>
        <v>.FlatYield</v>
      </c>
      <c r="AJ24" t="str">
        <f t="shared" si="2"/>
        <v>appLSEGiltsDataStore.FlatYield = sqlFlatYield.String</v>
      </c>
    </row>
    <row r="25" spans="2:36" x14ac:dyDescent="0.2">
      <c r="B25" s="1" t="s">
        <v>36</v>
      </c>
      <c r="C25" s="2" t="str">
        <f t="shared" si="3"/>
        <v>PaymentCouponDate</v>
      </c>
      <c r="D25" s="2" t="str">
        <f t="shared" si="0"/>
        <v>paymentCouponDate</v>
      </c>
      <c r="E25" s="2" t="str">
        <f t="shared" si="1"/>
        <v>PaymentCouponDate</v>
      </c>
      <c r="G25" t="str">
        <f t="shared" si="4"/>
        <v>PaymentCouponDate    string</v>
      </c>
      <c r="H25" t="str">
        <f t="shared" si="5"/>
        <v>PaymentCouponDate    string</v>
      </c>
      <c r="J25" t="str">
        <f t="shared" si="6"/>
        <v>PaymentCouponDate:    returnRecord.PaymentCouponDate,</v>
      </c>
      <c r="K25" t="str">
        <f t="shared" si="7"/>
        <v>PaymentCouponDate:    "",</v>
      </c>
      <c r="O25" t="str">
        <f t="shared" si="8"/>
        <v>appLSEGiltsDataStore.PaymentCouponDate = sqlLSEGiltsDataStorePaymentCouponDate.String</v>
      </c>
      <c r="Y25" t="str">
        <f t="shared" si="9"/>
        <v>s.PaymentCouponDate = r.FormValue("PaymentCouponDate")</v>
      </c>
      <c r="AG25" t="str">
        <f t="shared" si="10"/>
        <v>.PaymentCouponDate</v>
      </c>
      <c r="AJ25" t="str">
        <f t="shared" si="2"/>
        <v>appLSEGiltsDataStore.PaymentCouponDate = sqlPaymentCouponDate.String</v>
      </c>
    </row>
    <row r="26" spans="2:36" x14ac:dyDescent="0.2">
      <c r="B26" s="1" t="s">
        <v>37</v>
      </c>
      <c r="C26" s="2" t="str">
        <f t="shared" si="3"/>
        <v>PeriodOfCoupon</v>
      </c>
      <c r="D26" s="2" t="str">
        <f t="shared" si="0"/>
        <v>periodOfCoupon</v>
      </c>
      <c r="E26" s="2" t="str">
        <f t="shared" si="1"/>
        <v>PeriodOfCoupon</v>
      </c>
      <c r="G26" t="str">
        <f t="shared" si="4"/>
        <v>PeriodOfCoupon    string</v>
      </c>
      <c r="H26" t="str">
        <f t="shared" si="5"/>
        <v>PeriodOfCoupon    string</v>
      </c>
      <c r="J26" t="str">
        <f t="shared" si="6"/>
        <v>PeriodOfCoupon:    returnRecord.PeriodOfCoupon,</v>
      </c>
      <c r="K26" t="str">
        <f t="shared" si="7"/>
        <v>PeriodOfCoupon:    "",</v>
      </c>
      <c r="O26" t="str">
        <f t="shared" si="8"/>
        <v>appLSEGiltsDataStore.PeriodOfCoupon = sqlLSEGiltsDataStorePeriodOfCoupon.String</v>
      </c>
      <c r="Y26" t="str">
        <f t="shared" si="9"/>
        <v>s.PeriodOfCoupon = r.FormValue("PeriodOfCoupon")</v>
      </c>
      <c r="AG26" t="str">
        <f t="shared" si="10"/>
        <v>.PeriodOfCoupon</v>
      </c>
      <c r="AJ26" t="str">
        <f t="shared" si="2"/>
        <v>appLSEGiltsDataStore.PeriodOfCoupon = sqlPeriodOfCoupon.String</v>
      </c>
    </row>
    <row r="27" spans="2:36" x14ac:dyDescent="0.2">
      <c r="B27" s="1" t="s">
        <v>38</v>
      </c>
      <c r="C27" s="2" t="str">
        <f t="shared" si="3"/>
        <v>ExCouponDate</v>
      </c>
      <c r="D27" s="2" t="str">
        <f t="shared" si="0"/>
        <v>exCouponDate</v>
      </c>
      <c r="E27" s="2" t="str">
        <f t="shared" si="1"/>
        <v>ExCouponDate</v>
      </c>
      <c r="G27" t="str">
        <f t="shared" si="4"/>
        <v>ExCouponDate    string</v>
      </c>
      <c r="H27" t="str">
        <f t="shared" si="5"/>
        <v>ExCouponDate    string</v>
      </c>
      <c r="J27" t="str">
        <f t="shared" si="6"/>
        <v>ExCouponDate:    returnRecord.ExCouponDate,</v>
      </c>
      <c r="K27" t="str">
        <f t="shared" si="7"/>
        <v>ExCouponDate:    "",</v>
      </c>
      <c r="O27" t="str">
        <f t="shared" si="8"/>
        <v>appLSEGiltsDataStore.ExCouponDate = sqlLSEGiltsDataStoreExCouponDate.String</v>
      </c>
      <c r="Y27" t="str">
        <f t="shared" si="9"/>
        <v>s.ExCouponDate = r.FormValue("ExCouponDate")</v>
      </c>
      <c r="AG27" t="str">
        <f t="shared" si="10"/>
        <v>.ExCouponDate</v>
      </c>
      <c r="AJ27" t="str">
        <f t="shared" si="2"/>
        <v>appLSEGiltsDataStore.ExCouponDate = sqlExCouponDate.String</v>
      </c>
    </row>
    <row r="28" spans="2:36" x14ac:dyDescent="0.2">
      <c r="B28" s="1" t="s">
        <v>39</v>
      </c>
      <c r="C28" s="2" t="str">
        <f t="shared" si="3"/>
        <v>DateOfIndexInflation</v>
      </c>
      <c r="D28" s="2" t="str">
        <f t="shared" si="0"/>
        <v>dateOfIndexInflation</v>
      </c>
      <c r="E28" s="2" t="str">
        <f t="shared" si="1"/>
        <v>DateOfIndexInflation</v>
      </c>
      <c r="G28" t="str">
        <f t="shared" si="4"/>
        <v>DateOfIndexInflation    string</v>
      </c>
      <c r="H28" t="str">
        <f t="shared" si="5"/>
        <v>DateOfIndexInflation    string</v>
      </c>
      <c r="J28" t="str">
        <f t="shared" si="6"/>
        <v>DateOfIndexInflation:    returnRecord.DateOfIndexInflation,</v>
      </c>
      <c r="K28" t="str">
        <f t="shared" si="7"/>
        <v>DateOfIndexInflation:    "",</v>
      </c>
      <c r="O28" t="str">
        <f t="shared" si="8"/>
        <v>appLSEGiltsDataStore.DateOfIndexInflation = sqlLSEGiltsDataStoreDateOfIndexInflation.String</v>
      </c>
      <c r="Y28" t="str">
        <f t="shared" si="9"/>
        <v>s.DateOfIndexInflation = r.FormValue("DateOfIndexInflation")</v>
      </c>
      <c r="AG28" t="str">
        <f t="shared" si="10"/>
        <v>.DateOfIndexInflation</v>
      </c>
      <c r="AJ28" t="str">
        <f t="shared" si="2"/>
        <v>appLSEGiltsDataStore.DateOfIndexInflation = sqlDateOfIndexInflation.String</v>
      </c>
    </row>
    <row r="29" spans="2:36" x14ac:dyDescent="0.2">
      <c r="B29" s="1" t="s">
        <v>40</v>
      </c>
      <c r="C29" s="2" t="str">
        <f t="shared" si="3"/>
        <v>UnitOfQuotation</v>
      </c>
      <c r="D29" s="2" t="str">
        <f t="shared" si="0"/>
        <v>unitOfQuotation</v>
      </c>
      <c r="E29" s="2" t="str">
        <f t="shared" si="1"/>
        <v>UnitOfQuotation</v>
      </c>
      <c r="G29" t="str">
        <f t="shared" si="4"/>
        <v>UnitOfQuotation    string</v>
      </c>
      <c r="H29" t="str">
        <f t="shared" si="5"/>
        <v>UnitOfQuotation    string</v>
      </c>
      <c r="J29" t="str">
        <f t="shared" si="6"/>
        <v>UnitOfQuotation:    returnRecord.UnitOfQuotation,</v>
      </c>
      <c r="K29" t="str">
        <f t="shared" si="7"/>
        <v>UnitOfQuotation:    "",</v>
      </c>
      <c r="O29" t="str">
        <f t="shared" si="8"/>
        <v>appLSEGiltsDataStore.UnitOfQuotation = sqlLSEGiltsDataStoreUnitOfQuotation.String</v>
      </c>
      <c r="Y29" t="str">
        <f t="shared" si="9"/>
        <v>s.UnitOfQuotation = r.FormValue("UnitOfQuotation")</v>
      </c>
      <c r="AG29" t="str">
        <f t="shared" si="10"/>
        <v>.UnitOfQuotation</v>
      </c>
      <c r="AJ29" t="str">
        <f t="shared" si="2"/>
        <v>appLSEGiltsDataStore.UnitOfQuotation = sqlUnitOfQuotation.String</v>
      </c>
    </row>
    <row r="30" spans="2:36" x14ac:dyDescent="0.2">
      <c r="B30" s="1" t="s">
        <v>12</v>
      </c>
      <c r="C30" s="2" t="str">
        <f t="shared" si="3"/>
        <v>SYSCreated</v>
      </c>
      <c r="D30" s="2" t="str">
        <f t="shared" si="0"/>
        <v>sYSCreated</v>
      </c>
      <c r="E30" s="2" t="str">
        <f>IF(LEFT(B30)="_",SUBSTITUTE(SUBSTITUTE(PROPER(B30)," ",""),"_","SYS"),SUBSTITUTE(PROPER(B30)," ",""))</f>
        <v>SYSCreated</v>
      </c>
      <c r="G30" t="str">
        <f t="shared" si="4"/>
        <v>SYSCreated    string</v>
      </c>
      <c r="H30" t="str">
        <f t="shared" si="5"/>
        <v>SYSCreated    string</v>
      </c>
      <c r="J30" t="str">
        <f t="shared" si="6"/>
        <v>SYSCreated:    returnRecord.SYSCreated,</v>
      </c>
      <c r="K30" t="str">
        <f t="shared" si="7"/>
        <v>SYSCreated:    "",</v>
      </c>
      <c r="O30" t="str">
        <f t="shared" si="8"/>
        <v>appLSEGiltsDataStore.SYSCreated = sqlLSEGiltsDataStoreSYSCreated.String</v>
      </c>
      <c r="Y30" t="str">
        <f t="shared" si="9"/>
        <v>s.SYSCreated = r.FormValue("SYSCreated")</v>
      </c>
      <c r="AG30" t="str">
        <f t="shared" si="10"/>
        <v>.SYSCreated</v>
      </c>
      <c r="AJ30" t="str">
        <f t="shared" si="2"/>
        <v>appLSEGiltsDataStore.SYSCreated = sqlSYSCreated.String</v>
      </c>
    </row>
    <row r="31" spans="2:36" x14ac:dyDescent="0.2">
      <c r="B31" s="1" t="s">
        <v>13</v>
      </c>
      <c r="C31" s="2" t="str">
        <f t="shared" si="3"/>
        <v>SYSWho</v>
      </c>
      <c r="D31" s="2" t="str">
        <f t="shared" si="0"/>
        <v>sYSWho</v>
      </c>
      <c r="E31" s="2" t="str">
        <f t="shared" ref="E31:E38" si="11">IF(LEFT(B31)="_",SUBSTITUTE(SUBSTITUTE(PROPER(B31)," ",""),"_","SYS"),SUBSTITUTE(PROPER(B31)," ",""))</f>
        <v>SYSWho</v>
      </c>
      <c r="G31" t="str">
        <f t="shared" si="4"/>
        <v>SYSWho    string</v>
      </c>
      <c r="H31" t="str">
        <f t="shared" si="5"/>
        <v>SYSWho    string</v>
      </c>
      <c r="J31" t="str">
        <f t="shared" si="6"/>
        <v>SYSWho:    returnRecord.SYSWho,</v>
      </c>
      <c r="K31" t="str">
        <f t="shared" si="7"/>
        <v>SYSWho:    "",</v>
      </c>
      <c r="O31" t="str">
        <f t="shared" si="8"/>
        <v>appLSEGiltsDataStore.SYSWho = sqlLSEGiltsDataStoreSYSWho.String</v>
      </c>
      <c r="Y31" t="str">
        <f t="shared" si="9"/>
        <v>s.SYSWho = r.FormValue("SYSWho")</v>
      </c>
      <c r="AG31" t="str">
        <f t="shared" si="10"/>
        <v>.SYSWho</v>
      </c>
      <c r="AJ31" t="str">
        <f t="shared" si="2"/>
        <v>appLSEGiltsDataStore.SYSWho = sqlSYSWho.String</v>
      </c>
    </row>
    <row r="32" spans="2:36" x14ac:dyDescent="0.2">
      <c r="B32" s="1" t="s">
        <v>14</v>
      </c>
      <c r="C32" s="2" t="str">
        <f t="shared" si="3"/>
        <v>SYSHost</v>
      </c>
      <c r="D32" s="2" t="str">
        <f t="shared" si="0"/>
        <v>sYSHost</v>
      </c>
      <c r="E32" s="2" t="str">
        <f t="shared" si="11"/>
        <v>SYSHost</v>
      </c>
      <c r="G32" t="str">
        <f t="shared" si="4"/>
        <v>SYSHost    string</v>
      </c>
      <c r="H32" t="str">
        <f t="shared" si="5"/>
        <v>SYSHost    string</v>
      </c>
      <c r="J32" t="str">
        <f t="shared" si="6"/>
        <v>SYSHost:    returnRecord.SYSHost,</v>
      </c>
      <c r="K32" t="str">
        <f t="shared" si="7"/>
        <v>SYSHost:    "",</v>
      </c>
      <c r="O32" t="str">
        <f t="shared" si="8"/>
        <v>appLSEGiltsDataStore.SYSHost = sqlLSEGiltsDataStoreSYSHost.String</v>
      </c>
      <c r="Y32" t="str">
        <f t="shared" si="9"/>
        <v>s.SYSHost = r.FormValue("SYSHost")</v>
      </c>
      <c r="AG32" t="str">
        <f t="shared" si="10"/>
        <v>.SYSHost</v>
      </c>
      <c r="AJ32" t="str">
        <f t="shared" si="2"/>
        <v>appLSEGiltsDataStore.SYSHost = sqlSYSHost.String</v>
      </c>
    </row>
    <row r="33" spans="2:36" x14ac:dyDescent="0.2">
      <c r="B33" s="1" t="s">
        <v>16</v>
      </c>
      <c r="C33" s="2" t="str">
        <f t="shared" si="3"/>
        <v>SYSUpdated</v>
      </c>
      <c r="D33" s="2" t="str">
        <f t="shared" si="0"/>
        <v>sYSUpdated</v>
      </c>
      <c r="E33" s="2" t="str">
        <f t="shared" si="11"/>
        <v>SYSUpdated</v>
      </c>
      <c r="G33" t="str">
        <f t="shared" si="4"/>
        <v>SYSUpdated    string</v>
      </c>
      <c r="H33" t="str">
        <f t="shared" si="5"/>
        <v>SYSUpdated    string</v>
      </c>
      <c r="J33" t="str">
        <f t="shared" si="6"/>
        <v>SYSUpdated:    returnRecord.SYSUpdated,</v>
      </c>
      <c r="K33" t="str">
        <f t="shared" si="7"/>
        <v>SYSUpdated:    "",</v>
      </c>
      <c r="O33" t="str">
        <f t="shared" si="8"/>
        <v>appLSEGiltsDataStore.SYSUpdated = sqlLSEGiltsDataStoreSYSUpdated.String</v>
      </c>
      <c r="Y33" t="str">
        <f t="shared" si="9"/>
        <v>s.SYSUpdated = r.FormValue("SYSUpdated")</v>
      </c>
      <c r="AG33" t="str">
        <f t="shared" si="10"/>
        <v>.SYSUpdated</v>
      </c>
      <c r="AJ33" t="str">
        <f t="shared" si="2"/>
        <v>appLSEGiltsDataStore.SYSUpdated = sqlSYSUpdated.String</v>
      </c>
    </row>
    <row r="34" spans="2:36" x14ac:dyDescent="0.2">
      <c r="B34" s="1" t="s">
        <v>54</v>
      </c>
      <c r="C34" s="2" t="str">
        <f t="shared" si="3"/>
        <v>Issuer</v>
      </c>
      <c r="D34" s="2" t="str">
        <f t="shared" ref="D34:D38" si="12">LOWER(LEFT(E34,1))&amp;MID(E34,2,99)</f>
        <v>issuer</v>
      </c>
      <c r="E34" s="2" t="str">
        <f t="shared" si="11"/>
        <v>Issuer</v>
      </c>
      <c r="G34" t="str">
        <f t="shared" si="4"/>
        <v>Issuer    string</v>
      </c>
      <c r="H34" t="str">
        <f t="shared" si="5"/>
        <v>Issuer    string</v>
      </c>
      <c r="J34" t="str">
        <f t="shared" si="6"/>
        <v>Issuer:    returnRecord.Issuer,</v>
      </c>
      <c r="K34" t="str">
        <f t="shared" si="7"/>
        <v>Issuer:    "",</v>
      </c>
      <c r="O34" t="str">
        <f t="shared" si="8"/>
        <v>appLSEGiltsDataStore.Issuer = sqlLSEGiltsDataStoreIssuer.String</v>
      </c>
      <c r="Y34" t="str">
        <f t="shared" si="9"/>
        <v>s.Issuer = r.FormValue("Issuer")</v>
      </c>
      <c r="AG34" t="str">
        <f t="shared" si="10"/>
        <v>.Issuer</v>
      </c>
      <c r="AJ34" t="str">
        <f t="shared" ref="AJ34:AJ72" si="13">$L$5&amp;"."&amp;C34&amp;" = sql"&amp;C34&amp;".String"</f>
        <v>appLSEGiltsDataStore.Issuer = sqlIssuer.String</v>
      </c>
    </row>
    <row r="35" spans="2:36" x14ac:dyDescent="0.2">
      <c r="B35" s="1" t="s">
        <v>55</v>
      </c>
      <c r="C35" s="2" t="str">
        <f t="shared" si="3"/>
        <v>IssueAmount</v>
      </c>
      <c r="D35" s="2" t="str">
        <f t="shared" si="12"/>
        <v>issueAmount</v>
      </c>
      <c r="E35" s="2" t="str">
        <f t="shared" si="11"/>
        <v>IssueAmount</v>
      </c>
      <c r="G35" t="str">
        <f t="shared" si="4"/>
        <v>IssueAmount    string</v>
      </c>
      <c r="H35" t="str">
        <f t="shared" si="5"/>
        <v>IssueAmount    string</v>
      </c>
      <c r="J35" t="str">
        <f t="shared" si="6"/>
        <v>IssueAmount:    returnRecord.IssueAmount,</v>
      </c>
      <c r="K35" t="str">
        <f t="shared" si="7"/>
        <v>IssueAmount:    "",</v>
      </c>
      <c r="O35" t="str">
        <f t="shared" si="8"/>
        <v>appLSEGiltsDataStore.IssueAmount = sqlLSEGiltsDataStoreIssueAmount.String</v>
      </c>
      <c r="Y35" t="str">
        <f t="shared" si="9"/>
        <v>s.IssueAmount = r.FormValue("IssueAmount")</v>
      </c>
      <c r="AG35" t="str">
        <f t="shared" si="10"/>
        <v>.IssueAmount</v>
      </c>
      <c r="AJ35" t="str">
        <f t="shared" si="13"/>
        <v>appLSEGiltsDataStore.IssueAmount = sqlIssueAmount.String</v>
      </c>
    </row>
    <row r="36" spans="2:36" x14ac:dyDescent="0.2">
      <c r="B36" s="1" t="s">
        <v>56</v>
      </c>
      <c r="C36" s="2" t="str">
        <f t="shared" si="3"/>
        <v>RunningYield</v>
      </c>
      <c r="D36" s="2" t="str">
        <f t="shared" si="12"/>
        <v>runningYield</v>
      </c>
      <c r="E36" s="2" t="str">
        <f t="shared" si="11"/>
        <v>RunningYield</v>
      </c>
      <c r="G36" t="str">
        <f t="shared" si="4"/>
        <v>RunningYield    string</v>
      </c>
      <c r="H36" t="str">
        <f t="shared" si="5"/>
        <v>RunningYield    string</v>
      </c>
      <c r="J36" t="str">
        <f t="shared" si="6"/>
        <v>RunningYield:    returnRecord.RunningYield,</v>
      </c>
      <c r="K36" t="str">
        <f t="shared" si="7"/>
        <v>RunningYield:    "",</v>
      </c>
      <c r="O36" t="str">
        <f t="shared" si="8"/>
        <v>appLSEGiltsDataStore.RunningYield = sqlLSEGiltsDataStoreRunningYield.String</v>
      </c>
      <c r="Y36" t="str">
        <f t="shared" si="9"/>
        <v>s.RunningYield = r.FormValue("RunningYield")</v>
      </c>
      <c r="AG36" t="str">
        <f t="shared" si="10"/>
        <v>.RunningYield</v>
      </c>
      <c r="AJ36" t="str">
        <f t="shared" si="13"/>
        <v>appLSEGiltsDataStore.RunningYield = sqlRunningYield.String</v>
      </c>
    </row>
    <row r="37" spans="2:36" x14ac:dyDescent="0.2">
      <c r="B37" s="1" t="s">
        <v>57</v>
      </c>
      <c r="C37" s="2" t="str">
        <f t="shared" si="3"/>
        <v>Lei</v>
      </c>
      <c r="D37" s="2" t="str">
        <f t="shared" si="12"/>
        <v>lei</v>
      </c>
      <c r="E37" s="2" t="str">
        <f t="shared" si="11"/>
        <v>Lei</v>
      </c>
      <c r="G37" t="str">
        <f t="shared" si="4"/>
        <v>Lei    string</v>
      </c>
      <c r="H37" t="str">
        <f t="shared" si="5"/>
        <v>Lei    string</v>
      </c>
      <c r="J37" t="str">
        <f t="shared" si="6"/>
        <v>Lei:    returnRecord.Lei,</v>
      </c>
      <c r="K37" t="str">
        <f t="shared" si="7"/>
        <v>Lei:    "",</v>
      </c>
      <c r="O37" t="str">
        <f t="shared" si="8"/>
        <v>appLSEGiltsDataStore.Lei = sqlLSEGiltsDataStoreLei.String</v>
      </c>
      <c r="Y37" t="str">
        <f t="shared" si="9"/>
        <v>s.Lei = r.FormValue("Lei")</v>
      </c>
      <c r="AG37" t="str">
        <f t="shared" si="10"/>
        <v>.Lei</v>
      </c>
      <c r="AJ37" t="str">
        <f t="shared" si="13"/>
        <v>appLSEGiltsDataStore.Lei = sqlLei.String</v>
      </c>
    </row>
    <row r="38" spans="2:36" x14ac:dyDescent="0.2">
      <c r="B38" s="1" t="s">
        <v>58</v>
      </c>
      <c r="C38" s="2" t="str">
        <f t="shared" si="3"/>
        <v>Cusip</v>
      </c>
      <c r="D38" s="2" t="str">
        <f t="shared" si="12"/>
        <v>cusip</v>
      </c>
      <c r="E38" s="2" t="str">
        <f t="shared" si="11"/>
        <v>Cusip</v>
      </c>
      <c r="G38" t="str">
        <f t="shared" si="4"/>
        <v>Cusip    string</v>
      </c>
      <c r="H38" t="str">
        <f t="shared" si="5"/>
        <v>Cusip    string</v>
      </c>
      <c r="J38" t="str">
        <f t="shared" si="6"/>
        <v>Cusip:    returnRecord.Cusip,</v>
      </c>
      <c r="K38" t="str">
        <f t="shared" si="7"/>
        <v>Cusip:    "",</v>
      </c>
      <c r="O38" t="str">
        <f t="shared" si="8"/>
        <v>appLSEGiltsDataStore.Cusip = sqlLSEGiltsDataStoreCusip.String</v>
      </c>
      <c r="Y38" t="str">
        <f t="shared" si="9"/>
        <v>s.Cusip = r.FormValue("Cusip")</v>
      </c>
      <c r="AG38" t="str">
        <f t="shared" si="10"/>
        <v>.Cusip</v>
      </c>
      <c r="AJ38" t="str">
        <f t="shared" si="13"/>
        <v>appLSEGiltsDataStore.Cusip = sqlCusip.String</v>
      </c>
    </row>
    <row r="39" spans="2:36" x14ac:dyDescent="0.2">
      <c r="B39" s="1"/>
      <c r="C39" s="2"/>
      <c r="D39" s="2"/>
      <c r="E39" s="2"/>
      <c r="G39" t="str">
        <f t="shared" si="4"/>
        <v/>
      </c>
      <c r="H39" t="str">
        <f t="shared" si="5"/>
        <v/>
      </c>
      <c r="J39" t="str">
        <f t="shared" si="6"/>
        <v/>
      </c>
      <c r="K39" t="str">
        <f t="shared" si="7"/>
        <v/>
      </c>
      <c r="O39" t="str">
        <f t="shared" si="8"/>
        <v/>
      </c>
      <c r="Y39" t="str">
        <f t="shared" si="9"/>
        <v/>
      </c>
      <c r="AG39" t="str">
        <f t="shared" si="10"/>
        <v>.</v>
      </c>
      <c r="AJ39" t="str">
        <f t="shared" si="13"/>
        <v>appLSEGiltsDataStore. = sql.String</v>
      </c>
    </row>
    <row r="40" spans="2:36" x14ac:dyDescent="0.2">
      <c r="B40" s="1"/>
      <c r="C40" s="2"/>
      <c r="D40" s="2"/>
      <c r="E40" s="2"/>
      <c r="G40" t="str">
        <f t="shared" si="4"/>
        <v/>
      </c>
      <c r="H40" t="str">
        <f t="shared" si="5"/>
        <v/>
      </c>
      <c r="J40" t="str">
        <f t="shared" si="6"/>
        <v/>
      </c>
      <c r="K40" t="str">
        <f t="shared" si="7"/>
        <v/>
      </c>
      <c r="O40" t="str">
        <f t="shared" si="8"/>
        <v/>
      </c>
      <c r="Y40" t="str">
        <f t="shared" si="9"/>
        <v/>
      </c>
      <c r="AG40" t="str">
        <f t="shared" si="10"/>
        <v>.</v>
      </c>
      <c r="AJ40" t="str">
        <f t="shared" si="13"/>
        <v>appLSEGiltsDataStore. = sql.String</v>
      </c>
    </row>
    <row r="41" spans="2:36" x14ac:dyDescent="0.2">
      <c r="B41" s="1"/>
      <c r="C41" s="2"/>
      <c r="D41" s="2"/>
      <c r="E41" s="2"/>
      <c r="G41" t="str">
        <f t="shared" si="4"/>
        <v/>
      </c>
      <c r="H41" t="str">
        <f t="shared" si="5"/>
        <v/>
      </c>
      <c r="J41" t="str">
        <f t="shared" si="6"/>
        <v/>
      </c>
      <c r="K41" t="str">
        <f t="shared" si="7"/>
        <v/>
      </c>
      <c r="O41" t="str">
        <f t="shared" si="8"/>
        <v/>
      </c>
      <c r="Y41" t="str">
        <f t="shared" si="9"/>
        <v/>
      </c>
      <c r="AG41" t="str">
        <f t="shared" si="10"/>
        <v>.</v>
      </c>
      <c r="AJ41" t="str">
        <f t="shared" si="13"/>
        <v>appLSEGiltsDataStore. = sql.String</v>
      </c>
    </row>
    <row r="42" spans="2:36" x14ac:dyDescent="0.2">
      <c r="B42" s="1"/>
      <c r="C42" s="2"/>
      <c r="D42" s="2"/>
      <c r="E42" s="2"/>
      <c r="G42" t="str">
        <f t="shared" si="4"/>
        <v/>
      </c>
      <c r="H42" t="str">
        <f t="shared" ref="H42:H64" si="14">G42</f>
        <v/>
      </c>
      <c r="J42" t="str">
        <f t="shared" si="6"/>
        <v/>
      </c>
      <c r="K42" t="str">
        <f t="shared" si="7"/>
        <v/>
      </c>
      <c r="O42" t="str">
        <f t="shared" si="8"/>
        <v/>
      </c>
      <c r="Y42" t="str">
        <f t="shared" si="9"/>
        <v/>
      </c>
      <c r="AG42" t="str">
        <f t="shared" si="10"/>
        <v>.</v>
      </c>
      <c r="AJ42" t="str">
        <f t="shared" si="13"/>
        <v>appLSEGiltsDataStore. = sql.String</v>
      </c>
    </row>
    <row r="43" spans="2:36" x14ac:dyDescent="0.2">
      <c r="B43" s="1"/>
      <c r="C43" s="2"/>
      <c r="D43" s="2"/>
      <c r="E43" s="2"/>
      <c r="G43" t="str">
        <f t="shared" si="4"/>
        <v/>
      </c>
      <c r="H43" t="str">
        <f t="shared" si="14"/>
        <v/>
      </c>
      <c r="J43" t="str">
        <f t="shared" si="6"/>
        <v/>
      </c>
      <c r="K43" t="str">
        <f t="shared" si="7"/>
        <v/>
      </c>
      <c r="O43" t="str">
        <f t="shared" si="8"/>
        <v/>
      </c>
      <c r="Y43" t="str">
        <f t="shared" si="9"/>
        <v/>
      </c>
      <c r="AG43" t="str">
        <f t="shared" si="10"/>
        <v>.</v>
      </c>
      <c r="AJ43" t="str">
        <f t="shared" si="13"/>
        <v>appLSEGiltsDataStore. = sql.String</v>
      </c>
    </row>
    <row r="44" spans="2:36" x14ac:dyDescent="0.2">
      <c r="B44" s="1"/>
      <c r="C44" s="2"/>
      <c r="D44" s="2"/>
      <c r="E44" s="2"/>
      <c r="G44" t="str">
        <f t="shared" si="4"/>
        <v/>
      </c>
      <c r="H44" t="str">
        <f t="shared" si="14"/>
        <v/>
      </c>
      <c r="J44" t="str">
        <f t="shared" si="6"/>
        <v/>
      </c>
      <c r="K44" t="str">
        <f t="shared" si="7"/>
        <v/>
      </c>
      <c r="O44" t="str">
        <f t="shared" si="8"/>
        <v/>
      </c>
      <c r="Y44" t="str">
        <f t="shared" si="9"/>
        <v/>
      </c>
      <c r="AG44" t="str">
        <f t="shared" si="10"/>
        <v>.</v>
      </c>
      <c r="AJ44" t="str">
        <f t="shared" si="13"/>
        <v>appLSEGiltsDataStore. = sql.String</v>
      </c>
    </row>
    <row r="45" spans="2:36" x14ac:dyDescent="0.2">
      <c r="B45" s="1"/>
      <c r="C45" s="2"/>
      <c r="D45" s="2"/>
      <c r="E45" s="2"/>
      <c r="G45" t="str">
        <f t="shared" si="4"/>
        <v/>
      </c>
      <c r="H45" t="str">
        <f t="shared" si="14"/>
        <v/>
      </c>
      <c r="J45" t="str">
        <f t="shared" si="6"/>
        <v/>
      </c>
      <c r="K45" t="str">
        <f t="shared" si="7"/>
        <v/>
      </c>
      <c r="O45" t="str">
        <f t="shared" si="8"/>
        <v/>
      </c>
      <c r="Y45" t="str">
        <f t="shared" si="9"/>
        <v/>
      </c>
      <c r="AG45" t="str">
        <f t="shared" si="10"/>
        <v>.</v>
      </c>
      <c r="AJ45" t="str">
        <f t="shared" si="13"/>
        <v>appLSEGiltsDataStore. = sql.String</v>
      </c>
    </row>
    <row r="46" spans="2:36" x14ac:dyDescent="0.2">
      <c r="B46" s="1"/>
      <c r="C46" s="2"/>
      <c r="D46" s="2"/>
      <c r="E46" s="2"/>
      <c r="G46" t="str">
        <f t="shared" si="4"/>
        <v/>
      </c>
      <c r="H46" t="str">
        <f t="shared" si="14"/>
        <v/>
      </c>
      <c r="J46" t="str">
        <f t="shared" si="6"/>
        <v/>
      </c>
      <c r="K46" t="str">
        <f t="shared" si="7"/>
        <v/>
      </c>
      <c r="O46" t="str">
        <f t="shared" si="8"/>
        <v/>
      </c>
      <c r="Y46" t="str">
        <f t="shared" si="9"/>
        <v/>
      </c>
      <c r="AG46" t="str">
        <f t="shared" si="10"/>
        <v>.</v>
      </c>
      <c r="AJ46" t="str">
        <f t="shared" si="13"/>
        <v>appLSEGiltsDataStore. = sql.String</v>
      </c>
    </row>
    <row r="47" spans="2:36" x14ac:dyDescent="0.2">
      <c r="B47" s="1"/>
      <c r="C47" s="2"/>
      <c r="D47" s="2"/>
      <c r="E47" s="2"/>
      <c r="G47" t="str">
        <f t="shared" si="4"/>
        <v/>
      </c>
      <c r="H47" t="str">
        <f t="shared" si="14"/>
        <v/>
      </c>
      <c r="J47" t="str">
        <f t="shared" si="6"/>
        <v/>
      </c>
      <c r="K47" t="str">
        <f t="shared" si="7"/>
        <v/>
      </c>
      <c r="O47" t="str">
        <f t="shared" si="8"/>
        <v/>
      </c>
      <c r="Y47" t="str">
        <f t="shared" si="9"/>
        <v/>
      </c>
      <c r="AG47" t="str">
        <f t="shared" si="10"/>
        <v>.</v>
      </c>
      <c r="AJ47" t="str">
        <f t="shared" si="13"/>
        <v>appLSEGiltsDataStore. = sql.String</v>
      </c>
    </row>
    <row r="48" spans="2:36" x14ac:dyDescent="0.2">
      <c r="B48" s="1"/>
      <c r="C48" s="2"/>
      <c r="D48" s="2"/>
      <c r="E48" s="2"/>
      <c r="G48" t="str">
        <f t="shared" si="4"/>
        <v/>
      </c>
      <c r="H48" t="str">
        <f t="shared" si="14"/>
        <v/>
      </c>
      <c r="J48" t="str">
        <f t="shared" si="6"/>
        <v/>
      </c>
      <c r="K48" t="str">
        <f t="shared" si="7"/>
        <v/>
      </c>
      <c r="O48" t="str">
        <f t="shared" si="8"/>
        <v/>
      </c>
      <c r="Y48" t="str">
        <f t="shared" si="9"/>
        <v/>
      </c>
      <c r="AG48" t="str">
        <f t="shared" si="10"/>
        <v>.</v>
      </c>
      <c r="AJ48" t="str">
        <f t="shared" si="13"/>
        <v>appLSEGiltsDataStore. = sql.String</v>
      </c>
    </row>
    <row r="49" spans="2:36" x14ac:dyDescent="0.2">
      <c r="B49" s="1"/>
      <c r="C49" s="2"/>
      <c r="D49" s="2"/>
      <c r="E49" s="2"/>
      <c r="G49" t="str">
        <f t="shared" si="4"/>
        <v/>
      </c>
      <c r="H49" t="str">
        <f t="shared" si="14"/>
        <v/>
      </c>
      <c r="J49" t="str">
        <f t="shared" si="6"/>
        <v/>
      </c>
      <c r="K49" t="str">
        <f t="shared" si="7"/>
        <v/>
      </c>
      <c r="O49" t="str">
        <f t="shared" si="8"/>
        <v/>
      </c>
      <c r="Y49" t="str">
        <f t="shared" si="9"/>
        <v/>
      </c>
      <c r="AG49" t="str">
        <f t="shared" si="10"/>
        <v>.</v>
      </c>
      <c r="AJ49" t="str">
        <f t="shared" si="13"/>
        <v>appLSEGiltsDataStore. = sql.String</v>
      </c>
    </row>
    <row r="50" spans="2:36" x14ac:dyDescent="0.2">
      <c r="B50" s="1"/>
      <c r="C50" s="2"/>
      <c r="D50" s="2"/>
      <c r="E50" s="2"/>
      <c r="G50" t="str">
        <f t="shared" si="4"/>
        <v/>
      </c>
      <c r="H50" t="str">
        <f t="shared" si="14"/>
        <v/>
      </c>
      <c r="J50" t="str">
        <f t="shared" si="6"/>
        <v/>
      </c>
      <c r="K50" t="str">
        <f t="shared" si="7"/>
        <v/>
      </c>
      <c r="O50" t="str">
        <f t="shared" si="8"/>
        <v/>
      </c>
      <c r="Y50" t="str">
        <f t="shared" si="9"/>
        <v/>
      </c>
      <c r="AG50" t="str">
        <f t="shared" si="10"/>
        <v>.</v>
      </c>
      <c r="AJ50" t="str">
        <f t="shared" si="13"/>
        <v>appLSEGiltsDataStore. = sql.String</v>
      </c>
    </row>
    <row r="51" spans="2:36" x14ac:dyDescent="0.2">
      <c r="B51" s="1"/>
      <c r="C51" s="2"/>
      <c r="D51" s="2"/>
      <c r="E51" s="2"/>
      <c r="G51" t="str">
        <f t="shared" si="4"/>
        <v/>
      </c>
      <c r="H51" t="str">
        <f t="shared" si="14"/>
        <v/>
      </c>
      <c r="J51" t="str">
        <f t="shared" si="6"/>
        <v/>
      </c>
      <c r="K51" t="str">
        <f t="shared" si="7"/>
        <v/>
      </c>
      <c r="O51" t="str">
        <f t="shared" si="8"/>
        <v/>
      </c>
      <c r="Y51" t="str">
        <f t="shared" si="9"/>
        <v/>
      </c>
      <c r="AG51" t="str">
        <f t="shared" si="10"/>
        <v>.</v>
      </c>
      <c r="AJ51" t="str">
        <f t="shared" si="13"/>
        <v>appLSEGiltsDataStore. = sql.String</v>
      </c>
    </row>
    <row r="52" spans="2:36" x14ac:dyDescent="0.2">
      <c r="B52" s="1"/>
      <c r="C52" s="2"/>
      <c r="D52" s="2"/>
      <c r="E52" s="2"/>
      <c r="G52" t="str">
        <f t="shared" si="4"/>
        <v/>
      </c>
      <c r="H52" t="str">
        <f t="shared" si="14"/>
        <v/>
      </c>
      <c r="J52" t="str">
        <f t="shared" si="6"/>
        <v/>
      </c>
      <c r="K52" t="str">
        <f t="shared" si="7"/>
        <v/>
      </c>
      <c r="O52" t="str">
        <f t="shared" si="8"/>
        <v/>
      </c>
      <c r="Y52" t="str">
        <f t="shared" si="9"/>
        <v/>
      </c>
      <c r="AG52" t="str">
        <f t="shared" si="10"/>
        <v>.</v>
      </c>
      <c r="AJ52" t="str">
        <f t="shared" si="13"/>
        <v>appLSEGiltsDataStore. = sql.String</v>
      </c>
    </row>
    <row r="53" spans="2:36" x14ac:dyDescent="0.2">
      <c r="B53" s="1"/>
      <c r="C53" s="2"/>
      <c r="D53" s="2"/>
      <c r="E53" s="2"/>
      <c r="G53" t="str">
        <f t="shared" si="4"/>
        <v/>
      </c>
      <c r="H53" t="str">
        <f t="shared" si="14"/>
        <v/>
      </c>
      <c r="J53" t="str">
        <f t="shared" si="6"/>
        <v/>
      </c>
      <c r="K53" t="str">
        <f t="shared" si="7"/>
        <v/>
      </c>
      <c r="O53" t="str">
        <f t="shared" si="8"/>
        <v/>
      </c>
      <c r="Y53" t="str">
        <f t="shared" si="9"/>
        <v/>
      </c>
      <c r="AG53" t="str">
        <f t="shared" si="10"/>
        <v>.</v>
      </c>
      <c r="AJ53" t="str">
        <f t="shared" si="13"/>
        <v>appLSEGiltsDataStore. = sql.String</v>
      </c>
    </row>
    <row r="54" spans="2:36" x14ac:dyDescent="0.2">
      <c r="B54" s="1"/>
      <c r="C54" s="2"/>
      <c r="D54" s="2"/>
      <c r="E54" s="2"/>
      <c r="G54" t="str">
        <f t="shared" si="4"/>
        <v/>
      </c>
      <c r="H54" t="str">
        <f t="shared" si="14"/>
        <v/>
      </c>
      <c r="J54" t="str">
        <f t="shared" si="6"/>
        <v/>
      </c>
      <c r="K54" t="str">
        <f t="shared" si="7"/>
        <v/>
      </c>
      <c r="O54" t="str">
        <f t="shared" si="8"/>
        <v/>
      </c>
      <c r="Y54" t="str">
        <f t="shared" si="9"/>
        <v/>
      </c>
      <c r="AG54" t="str">
        <f t="shared" si="10"/>
        <v>.</v>
      </c>
      <c r="AJ54" t="str">
        <f t="shared" si="13"/>
        <v>appLSEGiltsDataStore. = sql.String</v>
      </c>
    </row>
    <row r="55" spans="2:36" x14ac:dyDescent="0.2">
      <c r="B55" s="1"/>
      <c r="C55" s="2"/>
      <c r="D55" s="2"/>
      <c r="E55" s="2"/>
      <c r="G55" t="str">
        <f t="shared" si="4"/>
        <v/>
      </c>
      <c r="H55" t="str">
        <f t="shared" si="14"/>
        <v/>
      </c>
      <c r="J55" t="str">
        <f t="shared" si="6"/>
        <v/>
      </c>
      <c r="K55" t="str">
        <f t="shared" si="7"/>
        <v/>
      </c>
      <c r="O55" t="str">
        <f t="shared" si="8"/>
        <v/>
      </c>
      <c r="Y55" t="str">
        <f t="shared" si="9"/>
        <v/>
      </c>
      <c r="AG55" t="str">
        <f t="shared" si="10"/>
        <v>.</v>
      </c>
      <c r="AJ55" t="str">
        <f t="shared" si="13"/>
        <v>appLSEGiltsDataStore. = sql.String</v>
      </c>
    </row>
    <row r="56" spans="2:36" x14ac:dyDescent="0.2">
      <c r="B56" s="1"/>
      <c r="C56" s="2"/>
      <c r="D56" s="2"/>
      <c r="E56" s="2"/>
      <c r="G56" t="str">
        <f t="shared" si="4"/>
        <v/>
      </c>
      <c r="H56" t="str">
        <f t="shared" si="14"/>
        <v/>
      </c>
      <c r="J56" t="str">
        <f t="shared" si="6"/>
        <v/>
      </c>
      <c r="K56" t="str">
        <f t="shared" si="7"/>
        <v/>
      </c>
      <c r="O56" t="str">
        <f t="shared" si="8"/>
        <v/>
      </c>
      <c r="Y56" t="str">
        <f t="shared" si="9"/>
        <v/>
      </c>
      <c r="AG56" t="str">
        <f t="shared" si="10"/>
        <v>.</v>
      </c>
      <c r="AJ56" t="str">
        <f t="shared" si="13"/>
        <v>appLSEGiltsDataStore. = sql.String</v>
      </c>
    </row>
    <row r="57" spans="2:36" x14ac:dyDescent="0.2">
      <c r="B57" s="1"/>
      <c r="C57" s="2"/>
      <c r="D57" s="2"/>
      <c r="E57" s="2"/>
      <c r="G57" t="str">
        <f t="shared" si="4"/>
        <v/>
      </c>
      <c r="H57" t="str">
        <f t="shared" si="14"/>
        <v/>
      </c>
      <c r="J57" t="str">
        <f t="shared" si="6"/>
        <v/>
      </c>
      <c r="K57" t="str">
        <f t="shared" si="7"/>
        <v/>
      </c>
      <c r="O57" t="str">
        <f t="shared" si="8"/>
        <v/>
      </c>
      <c r="Y57" t="str">
        <f t="shared" si="9"/>
        <v/>
      </c>
      <c r="AG57" t="str">
        <f t="shared" si="10"/>
        <v>.</v>
      </c>
      <c r="AJ57" t="str">
        <f t="shared" si="13"/>
        <v>appLSEGiltsDataStore. = sql.String</v>
      </c>
    </row>
    <row r="58" spans="2:36" x14ac:dyDescent="0.2">
      <c r="B58" s="1"/>
      <c r="C58" s="2"/>
      <c r="D58" s="2"/>
      <c r="E58" s="2"/>
      <c r="G58" t="str">
        <f t="shared" si="4"/>
        <v/>
      </c>
      <c r="H58" t="str">
        <f t="shared" si="14"/>
        <v/>
      </c>
      <c r="J58" t="str">
        <f t="shared" si="6"/>
        <v/>
      </c>
      <c r="K58" t="str">
        <f t="shared" si="7"/>
        <v/>
      </c>
      <c r="O58" t="str">
        <f t="shared" si="8"/>
        <v/>
      </c>
      <c r="Y58" t="str">
        <f t="shared" si="9"/>
        <v/>
      </c>
      <c r="AG58" t="str">
        <f t="shared" si="10"/>
        <v>.</v>
      </c>
      <c r="AJ58" t="str">
        <f t="shared" si="13"/>
        <v>appLSEGiltsDataStore. = sql.String</v>
      </c>
    </row>
    <row r="59" spans="2:36" x14ac:dyDescent="0.2">
      <c r="B59" s="1"/>
      <c r="C59" s="2"/>
      <c r="D59" s="2"/>
      <c r="E59" s="2"/>
      <c r="G59" t="str">
        <f t="shared" si="4"/>
        <v/>
      </c>
      <c r="H59" t="str">
        <f t="shared" si="14"/>
        <v/>
      </c>
      <c r="J59" t="str">
        <f t="shared" si="6"/>
        <v/>
      </c>
      <c r="K59" t="str">
        <f t="shared" si="7"/>
        <v/>
      </c>
      <c r="O59" t="str">
        <f t="shared" si="8"/>
        <v/>
      </c>
      <c r="Y59" t="str">
        <f t="shared" si="9"/>
        <v/>
      </c>
      <c r="AG59" t="str">
        <f t="shared" si="10"/>
        <v>.</v>
      </c>
      <c r="AJ59" t="str">
        <f t="shared" si="13"/>
        <v>appLSEGiltsDataStore. = sql.String</v>
      </c>
    </row>
    <row r="60" spans="2:36" x14ac:dyDescent="0.2">
      <c r="B60" s="1"/>
      <c r="C60" s="2"/>
      <c r="D60" s="2"/>
      <c r="E60" s="2"/>
      <c r="G60" t="str">
        <f t="shared" si="4"/>
        <v/>
      </c>
      <c r="H60" t="str">
        <f t="shared" si="14"/>
        <v/>
      </c>
      <c r="J60" t="str">
        <f t="shared" si="6"/>
        <v/>
      </c>
      <c r="K60" t="str">
        <f t="shared" si="7"/>
        <v/>
      </c>
      <c r="O60" t="str">
        <f t="shared" si="8"/>
        <v/>
      </c>
      <c r="Y60" t="str">
        <f t="shared" si="9"/>
        <v/>
      </c>
      <c r="AG60" t="str">
        <f t="shared" si="10"/>
        <v>.</v>
      </c>
      <c r="AJ60" t="str">
        <f t="shared" si="13"/>
        <v>appLSEGiltsDataStore. = sql.String</v>
      </c>
    </row>
    <row r="61" spans="2:36" x14ac:dyDescent="0.2">
      <c r="B61" s="1"/>
      <c r="C61" s="2"/>
      <c r="D61" s="2"/>
      <c r="E61" s="2"/>
      <c r="G61" t="str">
        <f t="shared" si="4"/>
        <v/>
      </c>
      <c r="H61" t="str">
        <f t="shared" si="14"/>
        <v/>
      </c>
      <c r="J61" t="str">
        <f t="shared" si="6"/>
        <v/>
      </c>
      <c r="K61" t="str">
        <f t="shared" si="7"/>
        <v/>
      </c>
      <c r="O61" t="str">
        <f t="shared" si="8"/>
        <v/>
      </c>
      <c r="Y61" t="str">
        <f t="shared" si="9"/>
        <v/>
      </c>
      <c r="AG61" t="str">
        <f t="shared" si="10"/>
        <v>.</v>
      </c>
      <c r="AJ61" t="str">
        <f t="shared" si="13"/>
        <v>appLSEGiltsDataStore. = sql.String</v>
      </c>
    </row>
    <row r="62" spans="2:36" x14ac:dyDescent="0.2">
      <c r="B62" s="1"/>
      <c r="C62" s="2"/>
      <c r="D62" s="2"/>
      <c r="E62" s="2"/>
      <c r="G62" t="str">
        <f t="shared" si="4"/>
        <v/>
      </c>
      <c r="H62" t="str">
        <f t="shared" si="14"/>
        <v/>
      </c>
      <c r="J62" t="str">
        <f t="shared" si="6"/>
        <v/>
      </c>
      <c r="K62" t="str">
        <f t="shared" si="7"/>
        <v/>
      </c>
      <c r="O62" t="str">
        <f t="shared" si="8"/>
        <v/>
      </c>
      <c r="Y62" t="str">
        <f t="shared" si="9"/>
        <v/>
      </c>
      <c r="AG62" t="str">
        <f t="shared" si="10"/>
        <v>.</v>
      </c>
      <c r="AJ62" t="str">
        <f t="shared" si="13"/>
        <v>appLSEGiltsDataStore. = sql.String</v>
      </c>
    </row>
    <row r="63" spans="2:36" x14ac:dyDescent="0.2">
      <c r="B63" s="1"/>
      <c r="C63" s="2"/>
      <c r="D63" s="2"/>
      <c r="E63" s="2"/>
      <c r="G63" t="str">
        <f t="shared" si="4"/>
        <v/>
      </c>
      <c r="H63" t="str">
        <f t="shared" si="14"/>
        <v/>
      </c>
      <c r="J63" t="str">
        <f t="shared" si="6"/>
        <v/>
      </c>
      <c r="K63" t="str">
        <f t="shared" si="7"/>
        <v/>
      </c>
      <c r="O63" t="str">
        <f t="shared" si="8"/>
        <v/>
      </c>
      <c r="Y63" t="str">
        <f t="shared" si="9"/>
        <v/>
      </c>
      <c r="AG63" t="str">
        <f t="shared" si="10"/>
        <v>.</v>
      </c>
      <c r="AJ63" t="str">
        <f t="shared" si="13"/>
        <v>appLSEGiltsDataStore. = sql.String</v>
      </c>
    </row>
    <row r="64" spans="2:36" x14ac:dyDescent="0.2">
      <c r="B64" s="1"/>
      <c r="C64" s="2"/>
      <c r="D64" s="2"/>
      <c r="E64" s="2"/>
      <c r="G64" t="str">
        <f t="shared" si="4"/>
        <v/>
      </c>
      <c r="H64" t="str">
        <f t="shared" si="14"/>
        <v/>
      </c>
      <c r="J64" t="str">
        <f t="shared" si="6"/>
        <v/>
      </c>
      <c r="K64" t="str">
        <f t="shared" si="7"/>
        <v/>
      </c>
      <c r="O64" t="str">
        <f t="shared" si="8"/>
        <v/>
      </c>
      <c r="Y64" t="str">
        <f t="shared" si="9"/>
        <v/>
      </c>
      <c r="AG64" t="str">
        <f t="shared" si="10"/>
        <v>.</v>
      </c>
      <c r="AJ64" t="str">
        <f t="shared" si="13"/>
        <v>appLSEGiltsDataStore. = sql.String</v>
      </c>
    </row>
    <row r="65" spans="2:36" x14ac:dyDescent="0.2">
      <c r="B65" s="1"/>
      <c r="C65" s="2"/>
      <c r="D65" s="2"/>
      <c r="E65" s="2"/>
      <c r="G65" t="str">
        <f t="shared" si="4"/>
        <v/>
      </c>
      <c r="H65" t="str">
        <f t="shared" ref="H65:H76" si="15">G65</f>
        <v/>
      </c>
      <c r="J65" t="str">
        <f t="shared" si="6"/>
        <v/>
      </c>
      <c r="K65" t="str">
        <f t="shared" si="7"/>
        <v/>
      </c>
      <c r="O65" t="str">
        <f t="shared" si="8"/>
        <v/>
      </c>
      <c r="Y65" t="str">
        <f t="shared" si="9"/>
        <v/>
      </c>
      <c r="AG65" t="str">
        <f t="shared" si="10"/>
        <v>.</v>
      </c>
      <c r="AJ65" t="str">
        <f t="shared" si="13"/>
        <v>appLSEGiltsDataStore. = sql.String</v>
      </c>
    </row>
    <row r="66" spans="2:36" x14ac:dyDescent="0.2">
      <c r="B66" s="1"/>
      <c r="C66" s="2"/>
      <c r="D66" s="2"/>
      <c r="E66" s="2"/>
      <c r="G66" t="str">
        <f t="shared" si="4"/>
        <v/>
      </c>
      <c r="H66" t="str">
        <f t="shared" si="15"/>
        <v/>
      </c>
      <c r="J66" t="str">
        <f t="shared" si="6"/>
        <v/>
      </c>
      <c r="K66" t="str">
        <f t="shared" si="7"/>
        <v/>
      </c>
      <c r="O66" t="str">
        <f t="shared" si="8"/>
        <v/>
      </c>
      <c r="Y66" t="str">
        <f t="shared" si="9"/>
        <v/>
      </c>
      <c r="AG66" t="str">
        <f t="shared" si="10"/>
        <v>.</v>
      </c>
      <c r="AJ66" t="str">
        <f t="shared" si="13"/>
        <v>appLSEGiltsDataStore. = sql.String</v>
      </c>
    </row>
    <row r="67" spans="2:36" x14ac:dyDescent="0.2">
      <c r="B67" s="1"/>
      <c r="C67" s="2"/>
      <c r="D67" s="2"/>
      <c r="E67" s="2"/>
      <c r="G67" t="str">
        <f t="shared" si="4"/>
        <v/>
      </c>
      <c r="H67" t="str">
        <f t="shared" si="15"/>
        <v/>
      </c>
      <c r="J67" t="str">
        <f t="shared" si="6"/>
        <v/>
      </c>
      <c r="K67" t="str">
        <f t="shared" si="7"/>
        <v/>
      </c>
      <c r="O67" t="str">
        <f t="shared" si="8"/>
        <v/>
      </c>
      <c r="Y67" t="str">
        <f t="shared" si="9"/>
        <v/>
      </c>
      <c r="AG67" t="str">
        <f t="shared" si="10"/>
        <v>.</v>
      </c>
      <c r="AJ67" t="str">
        <f t="shared" si="13"/>
        <v>appLSEGiltsDataStore. = sql.String</v>
      </c>
    </row>
    <row r="68" spans="2:36" x14ac:dyDescent="0.2">
      <c r="B68" s="1"/>
      <c r="C68" s="2"/>
      <c r="D68" s="2"/>
      <c r="E68" s="2"/>
      <c r="G68" t="str">
        <f t="shared" si="4"/>
        <v/>
      </c>
      <c r="H68" t="str">
        <f t="shared" si="15"/>
        <v/>
      </c>
      <c r="J68" t="str">
        <f t="shared" si="6"/>
        <v/>
      </c>
      <c r="K68" t="str">
        <f t="shared" si="7"/>
        <v/>
      </c>
      <c r="O68" t="str">
        <f t="shared" si="8"/>
        <v/>
      </c>
      <c r="Y68" t="str">
        <f t="shared" si="9"/>
        <v/>
      </c>
      <c r="AG68" t="str">
        <f t="shared" si="10"/>
        <v>.</v>
      </c>
      <c r="AJ68" t="str">
        <f t="shared" si="13"/>
        <v>appLSEGiltsDataStore. = sql.String</v>
      </c>
    </row>
    <row r="69" spans="2:36" x14ac:dyDescent="0.2">
      <c r="B69" s="1"/>
      <c r="C69" s="2"/>
      <c r="D69" s="2"/>
      <c r="E69" s="2"/>
      <c r="G69" t="str">
        <f t="shared" si="4"/>
        <v/>
      </c>
      <c r="H69" t="str">
        <f t="shared" si="15"/>
        <v/>
      </c>
      <c r="J69" t="str">
        <f t="shared" si="6"/>
        <v/>
      </c>
      <c r="K69" t="str">
        <f t="shared" si="7"/>
        <v/>
      </c>
      <c r="O69" t="str">
        <f t="shared" si="8"/>
        <v/>
      </c>
      <c r="Y69" t="str">
        <f t="shared" si="9"/>
        <v/>
      </c>
      <c r="AG69" t="str">
        <f t="shared" si="10"/>
        <v>.</v>
      </c>
      <c r="AJ69" t="str">
        <f t="shared" si="13"/>
        <v>appLSEGiltsDataStore. = sql.String</v>
      </c>
    </row>
    <row r="70" spans="2:36" x14ac:dyDescent="0.2">
      <c r="B70" s="1"/>
      <c r="C70" s="2"/>
      <c r="D70" s="2"/>
      <c r="E70" s="2"/>
      <c r="G70" t="str">
        <f t="shared" si="4"/>
        <v/>
      </c>
      <c r="H70" t="str">
        <f t="shared" si="15"/>
        <v/>
      </c>
      <c r="J70" t="str">
        <f t="shared" si="6"/>
        <v/>
      </c>
      <c r="K70" t="str">
        <f t="shared" si="7"/>
        <v/>
      </c>
      <c r="O70" t="str">
        <f t="shared" si="8"/>
        <v/>
      </c>
      <c r="Y70" t="str">
        <f t="shared" si="9"/>
        <v/>
      </c>
      <c r="AG70" t="str">
        <f t="shared" si="10"/>
        <v>.</v>
      </c>
      <c r="AJ70" t="str">
        <f t="shared" si="13"/>
        <v>appLSEGiltsDataStore. = sql.String</v>
      </c>
    </row>
    <row r="71" spans="2:36" x14ac:dyDescent="0.2">
      <c r="B71" s="1"/>
      <c r="C71" s="2"/>
      <c r="D71" s="2"/>
      <c r="E71" s="2"/>
      <c r="G71" t="str">
        <f t="shared" si="4"/>
        <v/>
      </c>
      <c r="H71" t="str">
        <f t="shared" si="15"/>
        <v/>
      </c>
      <c r="J71" t="str">
        <f t="shared" si="6"/>
        <v/>
      </c>
      <c r="K71" t="str">
        <f t="shared" si="7"/>
        <v/>
      </c>
      <c r="O71" t="str">
        <f t="shared" si="8"/>
        <v/>
      </c>
      <c r="Y71" t="str">
        <f t="shared" si="9"/>
        <v/>
      </c>
      <c r="AG71" t="str">
        <f t="shared" si="10"/>
        <v>.</v>
      </c>
      <c r="AJ71" t="str">
        <f t="shared" si="13"/>
        <v>appLSEGiltsDataStore. = sql.String</v>
      </c>
    </row>
    <row r="72" spans="2:36" x14ac:dyDescent="0.2">
      <c r="B72" s="1"/>
      <c r="C72" s="2"/>
      <c r="D72" s="2"/>
      <c r="E72" s="2"/>
      <c r="G72" t="str">
        <f t="shared" si="4"/>
        <v/>
      </c>
      <c r="H72" t="str">
        <f t="shared" si="15"/>
        <v/>
      </c>
      <c r="J72" t="str">
        <f t="shared" si="6"/>
        <v/>
      </c>
      <c r="K72" t="str">
        <f t="shared" si="7"/>
        <v/>
      </c>
      <c r="O72" t="str">
        <f t="shared" si="8"/>
        <v/>
      </c>
      <c r="Y72" t="str">
        <f t="shared" si="9"/>
        <v/>
      </c>
      <c r="AG72" t="str">
        <f t="shared" si="10"/>
        <v>.</v>
      </c>
      <c r="AJ72" t="str">
        <f t="shared" si="13"/>
        <v>appLSEGiltsDataStore. = sql.String</v>
      </c>
    </row>
    <row r="73" spans="2:36" x14ac:dyDescent="0.2">
      <c r="B73" s="1"/>
      <c r="C73" s="2"/>
      <c r="D73" s="2"/>
      <c r="E73" s="2"/>
      <c r="G73" t="str">
        <f t="shared" ref="G73:G76" si="16">IF(B73="","",C73&amp;"    string")</f>
        <v/>
      </c>
      <c r="H73" t="str">
        <f t="shared" si="15"/>
        <v/>
      </c>
      <c r="J73" t="str">
        <f t="shared" ref="J73:J76" si="17">IF(B73="","",C73&amp;":    "&amp;$I$6&amp;C73&amp;",")</f>
        <v/>
      </c>
      <c r="K73" t="str">
        <f t="shared" ref="K73:K76" si="18">IF(B73="","",C73&amp;":    """""&amp;",")</f>
        <v/>
      </c>
      <c r="O73" t="str">
        <f t="shared" ref="O73:O76" si="19">IF(B73="","",$L$5&amp;"."&amp;C73&amp;" = sql"&amp;$B$4&amp;$B$3&amp;E73&amp;".String")</f>
        <v/>
      </c>
      <c r="Y73" t="str">
        <f t="shared" ref="Y73:Y76" si="20">IF(B73="","","s."&amp;C73&amp;" = r.FormValue("""&amp;C73&amp;""")")</f>
        <v/>
      </c>
      <c r="AG73" t="str">
        <f t="shared" ref="AG73:AG76" si="21">"."&amp;C73</f>
        <v>.</v>
      </c>
      <c r="AJ73" t="str">
        <f t="shared" ref="AJ73:AJ76" si="22">$L$5&amp;"."&amp;C73&amp;" = sql"&amp;C73&amp;".String"</f>
        <v>appLSEGiltsDataStore. = sql.String</v>
      </c>
    </row>
    <row r="74" spans="2:36" x14ac:dyDescent="0.2">
      <c r="B74" s="1"/>
      <c r="C74" s="1"/>
      <c r="D74" s="1"/>
      <c r="E74" s="1"/>
      <c r="G74" t="str">
        <f t="shared" si="16"/>
        <v/>
      </c>
      <c r="H74" t="str">
        <f t="shared" si="15"/>
        <v/>
      </c>
      <c r="J74" t="str">
        <f t="shared" si="17"/>
        <v/>
      </c>
      <c r="K74" t="str">
        <f t="shared" si="18"/>
        <v/>
      </c>
      <c r="O74" t="str">
        <f t="shared" si="19"/>
        <v/>
      </c>
      <c r="Y74" t="str">
        <f t="shared" si="20"/>
        <v/>
      </c>
      <c r="AG74" t="str">
        <f t="shared" si="21"/>
        <v>.</v>
      </c>
      <c r="AJ74" t="str">
        <f t="shared" si="22"/>
        <v>appLSEGiltsDataStore. = sql.String</v>
      </c>
    </row>
    <row r="75" spans="2:36" x14ac:dyDescent="0.2">
      <c r="B75" s="1"/>
      <c r="C75" s="1"/>
      <c r="D75" s="1"/>
      <c r="E75" s="1"/>
      <c r="G75" t="str">
        <f t="shared" si="16"/>
        <v/>
      </c>
      <c r="H75" t="str">
        <f t="shared" si="15"/>
        <v/>
      </c>
      <c r="J75" t="str">
        <f t="shared" si="17"/>
        <v/>
      </c>
      <c r="K75" t="str">
        <f t="shared" si="18"/>
        <v/>
      </c>
      <c r="O75" t="str">
        <f t="shared" si="19"/>
        <v/>
      </c>
      <c r="Y75" t="str">
        <f t="shared" si="20"/>
        <v/>
      </c>
      <c r="AG75" t="str">
        <f t="shared" si="21"/>
        <v>.</v>
      </c>
      <c r="AJ75" t="str">
        <f t="shared" si="22"/>
        <v>appLSEGiltsDataStore. = sql.String</v>
      </c>
    </row>
    <row r="76" spans="2:36" x14ac:dyDescent="0.2">
      <c r="B76" s="1"/>
      <c r="C76" s="1"/>
      <c r="D76" s="1"/>
      <c r="E76" s="1"/>
      <c r="G76" t="str">
        <f t="shared" si="16"/>
        <v/>
      </c>
      <c r="H76" t="str">
        <f t="shared" si="15"/>
        <v/>
      </c>
      <c r="J76" t="str">
        <f t="shared" si="17"/>
        <v/>
      </c>
      <c r="K76" t="str">
        <f t="shared" si="18"/>
        <v/>
      </c>
      <c r="O76" t="str">
        <f t="shared" si="19"/>
        <v/>
      </c>
      <c r="Y76" t="str">
        <f t="shared" si="20"/>
        <v/>
      </c>
      <c r="AG76" t="str">
        <f t="shared" si="21"/>
        <v>.</v>
      </c>
      <c r="AJ76" t="str">
        <f t="shared" si="22"/>
        <v>appLSEGiltsDataStore. = sql.String</v>
      </c>
    </row>
  </sheetData>
  <hyperlinks>
    <hyperlink ref="Y2" r:id="rId1" xr:uid="{B93EEB95-D37A-864D-B76B-3DDE7BE2373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21"/>
  <sheetViews>
    <sheetView workbookViewId="0">
      <selection activeCell="C15" sqref="C15:AG15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4" max="14" width="35.6640625" customWidth="1"/>
    <col min="17" max="17" width="32.5" customWidth="1"/>
    <col min="19" max="20" width="24.5" customWidth="1"/>
    <col min="28" max="28" width="29.164062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LSEGiltsDataStore</v>
      </c>
    </row>
    <row r="5" spans="1:64" x14ac:dyDescent="0.2">
      <c r="B5" s="5" cm="1">
        <f t="array" ref="B5:AT5">TRANSPOSE('GO Struct Bits'!D7:D51)</f>
        <v>0</v>
      </c>
      <c r="C5" t="str">
        <v>id</v>
      </c>
      <c r="D5" t="str">
        <v>longName</v>
      </c>
      <c r="E5" t="str">
        <v>isin</v>
      </c>
      <c r="F5" t="str">
        <v>tidm</v>
      </c>
      <c r="G5" t="str">
        <v>sedol</v>
      </c>
      <c r="H5" t="str">
        <v>issueDate</v>
      </c>
      <c r="I5" t="str">
        <v>maturityDate</v>
      </c>
      <c r="J5" t="str">
        <v>couponValue</v>
      </c>
      <c r="K5" t="str">
        <v>couponType</v>
      </c>
      <c r="L5" t="str">
        <v>segment</v>
      </c>
      <c r="M5" t="str">
        <v>sector</v>
      </c>
      <c r="N5" t="str">
        <v>codeConventionCalculateAccrual</v>
      </c>
      <c r="O5" t="str">
        <v>minimumDenomination</v>
      </c>
      <c r="P5" t="str">
        <v>denominationCurrency</v>
      </c>
      <c r="Q5" t="str">
        <v>tradingCurrency</v>
      </c>
      <c r="R5" t="str">
        <v>type</v>
      </c>
      <c r="S5" t="str">
        <v>flatYield</v>
      </c>
      <c r="T5" t="str">
        <v>paymentCouponDate</v>
      </c>
      <c r="U5" t="str">
        <v>periodOfCoupon</v>
      </c>
      <c r="V5" t="str">
        <v>exCouponDate</v>
      </c>
      <c r="W5" t="str">
        <v>dateOfIndexInflation</v>
      </c>
      <c r="X5" t="str">
        <v>unitOfQuotation</v>
      </c>
      <c r="Y5" t="str">
        <v>sYSCreated</v>
      </c>
      <c r="Z5" t="str">
        <v>sYSWho</v>
      </c>
      <c r="AA5" t="str">
        <v>sYSHost</v>
      </c>
      <c r="AB5" t="str">
        <v>sYSUpdated</v>
      </c>
      <c r="AC5" t="str">
        <v>issuer</v>
      </c>
      <c r="AD5" t="str">
        <v>issueAmount</v>
      </c>
      <c r="AE5" t="str">
        <v>runningYield</v>
      </c>
      <c r="AF5" t="str">
        <v>lei</v>
      </c>
      <c r="AG5" t="str">
        <v>cusip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64" s="5" customFormat="1" x14ac:dyDescent="0.2">
      <c r="B6" s="5" cm="1">
        <f t="array" ref="B6:AU6">TRANSPOSE('GO Struct Bits'!C7:C52)</f>
        <v>0</v>
      </c>
      <c r="C6" s="5" t="str">
        <v>Id</v>
      </c>
      <c r="D6" s="5" t="str">
        <v>LongName</v>
      </c>
      <c r="E6" s="5" t="str">
        <v>Isin</v>
      </c>
      <c r="F6" s="5" t="str">
        <v>Tidm</v>
      </c>
      <c r="G6" s="5" t="str">
        <v>Sedol</v>
      </c>
      <c r="H6" s="5" t="str">
        <v>IssueDate</v>
      </c>
      <c r="I6" s="5" t="str">
        <v>MaturityDate</v>
      </c>
      <c r="J6" s="5" t="str">
        <v>CouponValue</v>
      </c>
      <c r="K6" s="5" t="str">
        <v>CouponType</v>
      </c>
      <c r="L6" s="5" t="str">
        <v>Segment</v>
      </c>
      <c r="M6" s="5" t="str">
        <v>Sector</v>
      </c>
      <c r="N6" s="5" t="str">
        <v>CodeConventionCalculateAccrual</v>
      </c>
      <c r="O6" s="5" t="str">
        <v>MinimumDenomination</v>
      </c>
      <c r="P6" s="5" t="str">
        <v>DenominationCurrency</v>
      </c>
      <c r="Q6" s="5" t="str">
        <v>TradingCurrency</v>
      </c>
      <c r="R6" s="5" t="str">
        <v>Type</v>
      </c>
      <c r="S6" s="5" t="str">
        <v>FlatYield</v>
      </c>
      <c r="T6" s="5" t="str">
        <v>PaymentCouponDate</v>
      </c>
      <c r="U6" s="5" t="str">
        <v>PeriodOfCoupon</v>
      </c>
      <c r="V6" s="5" t="str">
        <v>ExCouponDate</v>
      </c>
      <c r="W6" s="5" t="str">
        <v>DateOfIndexInflation</v>
      </c>
      <c r="X6" s="5" t="str">
        <v>UnitOfQuotation</v>
      </c>
      <c r="Y6" s="5" t="str">
        <v>SYSCreated</v>
      </c>
      <c r="Z6" s="5" t="str">
        <v>SYSWho</v>
      </c>
      <c r="AA6" s="5" t="str">
        <v>SYSHost</v>
      </c>
      <c r="AB6" s="5" t="str">
        <v>SYSUpdated</v>
      </c>
      <c r="AC6" s="5" t="str">
        <v>Issuer</v>
      </c>
      <c r="AD6" s="5" t="str">
        <v>IssueAmount</v>
      </c>
      <c r="AE6" s="5" t="str">
        <v>RunningYield</v>
      </c>
      <c r="AF6" s="5" t="str">
        <v>Lei</v>
      </c>
      <c r="AG6" s="5" t="str">
        <v>Cusip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7" spans="1:64" x14ac:dyDescent="0.2">
      <c r="B7" s="5" cm="1">
        <f t="array" ref="B7:AV7">TRANSPOSE('GO Struct Bits'!D7:D53)</f>
        <v>0</v>
      </c>
      <c r="C7" t="str">
        <v>id</v>
      </c>
      <c r="D7" t="str">
        <v>longName</v>
      </c>
      <c r="E7" t="str">
        <v>isin</v>
      </c>
      <c r="F7" t="str">
        <v>tidm</v>
      </c>
      <c r="G7" t="str">
        <v>sedol</v>
      </c>
      <c r="H7" t="str">
        <v>issueDate</v>
      </c>
      <c r="I7" t="str">
        <v>maturityDate</v>
      </c>
      <c r="J7" t="str">
        <v>couponValue</v>
      </c>
      <c r="K7" t="str">
        <v>couponType</v>
      </c>
      <c r="L7" t="str">
        <v>segment</v>
      </c>
      <c r="M7" t="str">
        <v>sector</v>
      </c>
      <c r="N7" t="str">
        <v>codeConventionCalculateAccrual</v>
      </c>
      <c r="O7" t="str">
        <v>minimumDenomination</v>
      </c>
      <c r="P7" t="str">
        <v>denominationCurrency</v>
      </c>
      <c r="Q7" t="str">
        <v>tradingCurrency</v>
      </c>
      <c r="R7" t="str">
        <v>type</v>
      </c>
      <c r="S7" t="str">
        <v>flatYield</v>
      </c>
      <c r="T7" t="str">
        <v>paymentCouponDate</v>
      </c>
      <c r="U7" t="str">
        <v>periodOfCoupon</v>
      </c>
      <c r="V7" t="str">
        <v>exCouponDate</v>
      </c>
      <c r="W7" t="str">
        <v>dateOfIndexInflation</v>
      </c>
      <c r="X7" t="str">
        <v>unitOfQuotation</v>
      </c>
      <c r="Y7" t="str">
        <v>sYSCreated</v>
      </c>
      <c r="Z7" t="str">
        <v>sYSWho</v>
      </c>
      <c r="AA7" t="str">
        <v>sYSHost</v>
      </c>
      <c r="AB7" t="str">
        <v>sYSUpdated</v>
      </c>
      <c r="AC7" t="str">
        <v>issuer</v>
      </c>
      <c r="AD7" t="str">
        <v>issueAmount</v>
      </c>
      <c r="AE7" t="str">
        <v>runningYield</v>
      </c>
      <c r="AF7" t="str">
        <v>lei</v>
      </c>
      <c r="AG7" t="str">
        <v>cusip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64" x14ac:dyDescent="0.2">
      <c r="A8" t="s">
        <v>43</v>
      </c>
      <c r="B8" s="2" t="str">
        <f>"var "&amp;'GO Struct Bits'!$G$1&amp;'GO Struct Bits'!B6&amp;"SQL ="</f>
        <v>var appLSEGiltsDataStoreSQL =</v>
      </c>
      <c r="C8" t="str">
        <f>IF(C6=0,"",C5&amp;", ")</f>
        <v xml:space="preserve">id, </v>
      </c>
      <c r="D8" t="str">
        <f t="shared" ref="D8:AQ8" si="0">IF(D6=0,"",D5&amp;", ")</f>
        <v xml:space="preserve">longName, </v>
      </c>
      <c r="E8" t="str">
        <f t="shared" si="0"/>
        <v xml:space="preserve">isin, </v>
      </c>
      <c r="F8" t="str">
        <f t="shared" si="0"/>
        <v xml:space="preserve">tidm, </v>
      </c>
      <c r="G8" t="str">
        <f t="shared" si="0"/>
        <v xml:space="preserve">sedol, </v>
      </c>
      <c r="H8" t="str">
        <f t="shared" si="0"/>
        <v xml:space="preserve">issueDate, </v>
      </c>
      <c r="I8" t="str">
        <f t="shared" si="0"/>
        <v xml:space="preserve">maturityDate, </v>
      </c>
      <c r="J8" t="str">
        <f t="shared" si="0"/>
        <v xml:space="preserve">couponValue, </v>
      </c>
      <c r="K8" t="str">
        <f t="shared" si="0"/>
        <v xml:space="preserve">couponType, </v>
      </c>
      <c r="L8" t="str">
        <f t="shared" si="0"/>
        <v xml:space="preserve">segment, </v>
      </c>
      <c r="M8" t="str">
        <f t="shared" si="0"/>
        <v xml:space="preserve">sector, </v>
      </c>
      <c r="N8" t="str">
        <f t="shared" si="0"/>
        <v xml:space="preserve">codeConventionCalculateAccrual, </v>
      </c>
      <c r="O8" t="str">
        <f t="shared" si="0"/>
        <v xml:space="preserve">minimumDenomination, </v>
      </c>
      <c r="P8" t="str">
        <f t="shared" si="0"/>
        <v xml:space="preserve">denominationCurrency, </v>
      </c>
      <c r="Q8" t="str">
        <f t="shared" si="0"/>
        <v xml:space="preserve">tradingCurrency, </v>
      </c>
      <c r="R8" t="str">
        <f t="shared" si="0"/>
        <v xml:space="preserve">type, </v>
      </c>
      <c r="S8" t="str">
        <f t="shared" si="0"/>
        <v xml:space="preserve">flatYield, </v>
      </c>
      <c r="T8" t="str">
        <f t="shared" si="0"/>
        <v xml:space="preserve">paymentCouponDate, </v>
      </c>
      <c r="U8" t="str">
        <f t="shared" si="0"/>
        <v xml:space="preserve">periodOfCoupon, </v>
      </c>
      <c r="V8" t="str">
        <f t="shared" si="0"/>
        <v xml:space="preserve">exCouponDate, </v>
      </c>
      <c r="W8" t="str">
        <f t="shared" si="0"/>
        <v xml:space="preserve">dateOfIndexInflation, </v>
      </c>
      <c r="X8" t="str">
        <f t="shared" si="0"/>
        <v xml:space="preserve">unitOfQuotation, </v>
      </c>
      <c r="Y8" t="str">
        <f t="shared" si="0"/>
        <v xml:space="preserve">sYSCreated, </v>
      </c>
      <c r="Z8" t="str">
        <f t="shared" si="0"/>
        <v xml:space="preserve">sYSWho, </v>
      </c>
      <c r="AA8" t="str">
        <f t="shared" si="0"/>
        <v xml:space="preserve">sYSHost, </v>
      </c>
      <c r="AB8" t="str">
        <f t="shared" si="0"/>
        <v xml:space="preserve">sYSUpdated, </v>
      </c>
      <c r="AC8" t="str">
        <f t="shared" si="0"/>
        <v xml:space="preserve">issuer, </v>
      </c>
      <c r="AD8" t="str">
        <f t="shared" si="0"/>
        <v xml:space="preserve">issueAmount, </v>
      </c>
      <c r="AE8" t="str">
        <f t="shared" si="0"/>
        <v xml:space="preserve">runningYield, </v>
      </c>
      <c r="AF8" t="str">
        <f t="shared" si="0"/>
        <v xml:space="preserve">lei, </v>
      </c>
      <c r="AG8" t="str">
        <f t="shared" si="0"/>
        <v xml:space="preserve">cusip, </v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ref="AR8:BK8" si="1">IF(AR6=0,"",AR6&amp;", ")</f>
        <v/>
      </c>
      <c r="AS8" t="str">
        <f t="shared" si="1"/>
        <v/>
      </c>
      <c r="AT8" t="str">
        <f t="shared" si="1"/>
        <v/>
      </c>
      <c r="AU8" t="str">
        <f t="shared" si="1"/>
        <v/>
      </c>
      <c r="AV8" t="str">
        <f t="shared" si="1"/>
        <v/>
      </c>
      <c r="AW8" t="str">
        <f t="shared" si="1"/>
        <v/>
      </c>
      <c r="AX8" t="str">
        <f t="shared" si="1"/>
        <v/>
      </c>
      <c r="AY8" t="str">
        <f t="shared" si="1"/>
        <v/>
      </c>
      <c r="AZ8" t="str">
        <f t="shared" si="1"/>
        <v/>
      </c>
      <c r="BA8" t="str">
        <f t="shared" si="1"/>
        <v/>
      </c>
      <c r="BB8" t="str">
        <f t="shared" si="1"/>
        <v/>
      </c>
      <c r="BC8" t="str">
        <f t="shared" si="1"/>
        <v/>
      </c>
      <c r="BD8" t="str">
        <f t="shared" si="1"/>
        <v/>
      </c>
      <c r="BE8" t="str">
        <f t="shared" si="1"/>
        <v/>
      </c>
      <c r="BF8" t="str">
        <f t="shared" si="1"/>
        <v/>
      </c>
      <c r="BG8" t="str">
        <f t="shared" si="1"/>
        <v/>
      </c>
      <c r="BH8" t="str">
        <f t="shared" si="1"/>
        <v/>
      </c>
      <c r="BI8" t="str">
        <f t="shared" si="1"/>
        <v/>
      </c>
      <c r="BJ8" t="str">
        <f t="shared" si="1"/>
        <v/>
      </c>
      <c r="BK8" t="str">
        <f t="shared" si="1"/>
        <v/>
      </c>
    </row>
    <row r="10" spans="1:64" x14ac:dyDescent="0.2">
      <c r="B10" s="6"/>
      <c r="C10" s="6" t="str">
        <f t="shared" ref="C10:BL10" si="2">IF(C6=0,"","&amp;"&amp;C8)</f>
        <v xml:space="preserve">&amp;id, </v>
      </c>
      <c r="D10" s="6" t="str">
        <f t="shared" si="2"/>
        <v xml:space="preserve">&amp;longName, </v>
      </c>
      <c r="E10" s="6" t="str">
        <f t="shared" si="2"/>
        <v xml:space="preserve">&amp;isin, </v>
      </c>
      <c r="F10" s="6" t="str">
        <f t="shared" si="2"/>
        <v xml:space="preserve">&amp;tidm, </v>
      </c>
      <c r="G10" s="6" t="str">
        <f t="shared" si="2"/>
        <v xml:space="preserve">&amp;sedol, </v>
      </c>
      <c r="H10" s="6" t="str">
        <f t="shared" si="2"/>
        <v xml:space="preserve">&amp;issueDate, </v>
      </c>
      <c r="I10" t="str">
        <f t="shared" si="2"/>
        <v xml:space="preserve">&amp;maturityDate, </v>
      </c>
      <c r="J10" t="str">
        <f t="shared" si="2"/>
        <v xml:space="preserve">&amp;couponValue, </v>
      </c>
      <c r="K10" t="str">
        <f t="shared" si="2"/>
        <v xml:space="preserve">&amp;couponType, </v>
      </c>
      <c r="L10" t="str">
        <f t="shared" si="2"/>
        <v xml:space="preserve">&amp;segment, </v>
      </c>
      <c r="M10" t="str">
        <f t="shared" si="2"/>
        <v xml:space="preserve">&amp;sector, </v>
      </c>
      <c r="N10" t="str">
        <f t="shared" si="2"/>
        <v xml:space="preserve">&amp;codeConventionCalculateAccrual, </v>
      </c>
      <c r="O10" t="str">
        <f t="shared" si="2"/>
        <v xml:space="preserve">&amp;minimumDenomination, </v>
      </c>
      <c r="P10" t="str">
        <f t="shared" si="2"/>
        <v xml:space="preserve">&amp;denominationCurrency, </v>
      </c>
      <c r="Q10" t="str">
        <f t="shared" si="2"/>
        <v xml:space="preserve">&amp;tradingCurrency, </v>
      </c>
      <c r="R10" t="str">
        <f t="shared" si="2"/>
        <v xml:space="preserve">&amp;type, </v>
      </c>
      <c r="S10" t="str">
        <f t="shared" si="2"/>
        <v xml:space="preserve">&amp;flatYield, </v>
      </c>
      <c r="T10" t="str">
        <f t="shared" si="2"/>
        <v xml:space="preserve">&amp;paymentCouponDate, </v>
      </c>
      <c r="U10" t="str">
        <f t="shared" si="2"/>
        <v xml:space="preserve">&amp;periodOfCoupon, </v>
      </c>
      <c r="V10" t="str">
        <f t="shared" si="2"/>
        <v xml:space="preserve">&amp;exCouponDate, </v>
      </c>
      <c r="W10" t="str">
        <f t="shared" si="2"/>
        <v xml:space="preserve">&amp;dateOfIndexInflation, </v>
      </c>
      <c r="X10" t="str">
        <f t="shared" si="2"/>
        <v xml:space="preserve">&amp;unitOfQuotation, </v>
      </c>
      <c r="Y10" t="str">
        <f t="shared" si="2"/>
        <v xml:space="preserve">&amp;sYSCreated, </v>
      </c>
      <c r="Z10" t="str">
        <f t="shared" si="2"/>
        <v xml:space="preserve">&amp;sYSWho, </v>
      </c>
      <c r="AA10" t="str">
        <f t="shared" si="2"/>
        <v xml:space="preserve">&amp;sYSHost, </v>
      </c>
      <c r="AB10" t="str">
        <f t="shared" si="2"/>
        <v xml:space="preserve">&amp;sYSUpdated, </v>
      </c>
      <c r="AC10" t="str">
        <f t="shared" si="2"/>
        <v xml:space="preserve">&amp;issuer, </v>
      </c>
      <c r="AD10" t="str">
        <f t="shared" si="2"/>
        <v xml:space="preserve">&amp;issueAmount, </v>
      </c>
      <c r="AE10" t="str">
        <f t="shared" si="2"/>
        <v xml:space="preserve">&amp;runningYield, </v>
      </c>
      <c r="AF10" t="str">
        <f t="shared" si="2"/>
        <v xml:space="preserve">&amp;lei, </v>
      </c>
      <c r="AG10" t="str">
        <f t="shared" si="2"/>
        <v xml:space="preserve">&amp;cusip, </v>
      </c>
      <c r="AH10" t="str">
        <f t="shared" si="2"/>
        <v/>
      </c>
      <c r="AI10" t="str">
        <f t="shared" si="2"/>
        <v/>
      </c>
      <c r="AJ10" t="str">
        <f t="shared" si="2"/>
        <v/>
      </c>
      <c r="AK10" t="str">
        <f t="shared" si="2"/>
        <v/>
      </c>
      <c r="AL10" t="str">
        <f t="shared" si="2"/>
        <v/>
      </c>
      <c r="AM10" t="str">
        <f t="shared" si="2"/>
        <v/>
      </c>
      <c r="AN10" t="str">
        <f t="shared" si="2"/>
        <v/>
      </c>
      <c r="AO10" t="str">
        <f t="shared" si="2"/>
        <v/>
      </c>
      <c r="AP10" t="str">
        <f t="shared" si="2"/>
        <v/>
      </c>
      <c r="AQ10" t="str">
        <f t="shared" si="2"/>
        <v/>
      </c>
      <c r="AR10" t="str">
        <f t="shared" si="2"/>
        <v/>
      </c>
      <c r="AS10" t="str">
        <f t="shared" si="2"/>
        <v/>
      </c>
      <c r="AT10" t="str">
        <f t="shared" si="2"/>
        <v/>
      </c>
      <c r="AU10" t="str">
        <f t="shared" si="2"/>
        <v/>
      </c>
      <c r="AV10" t="str">
        <f t="shared" si="2"/>
        <v/>
      </c>
      <c r="AW10" t="str">
        <f t="shared" si="2"/>
        <v/>
      </c>
      <c r="AX10" t="str">
        <f t="shared" si="2"/>
        <v/>
      </c>
      <c r="AY10" t="str">
        <f t="shared" si="2"/>
        <v/>
      </c>
      <c r="AZ10" t="str">
        <f t="shared" si="2"/>
        <v/>
      </c>
      <c r="BA10" t="str">
        <f t="shared" si="2"/>
        <v/>
      </c>
      <c r="BB10" t="str">
        <f t="shared" si="2"/>
        <v/>
      </c>
      <c r="BC10" t="str">
        <f t="shared" si="2"/>
        <v/>
      </c>
      <c r="BD10" t="str">
        <f t="shared" si="2"/>
        <v/>
      </c>
      <c r="BE10" t="str">
        <f t="shared" si="2"/>
        <v/>
      </c>
      <c r="BF10" t="str">
        <f t="shared" si="2"/>
        <v/>
      </c>
      <c r="BG10" t="str">
        <f t="shared" si="2"/>
        <v/>
      </c>
      <c r="BH10" t="str">
        <f t="shared" si="2"/>
        <v/>
      </c>
      <c r="BI10" t="str">
        <f t="shared" si="2"/>
        <v/>
      </c>
      <c r="BJ10" t="str">
        <f t="shared" si="2"/>
        <v/>
      </c>
      <c r="BK10" t="str">
        <f t="shared" si="2"/>
        <v/>
      </c>
      <c r="BL10" t="str">
        <f t="shared" si="2"/>
        <v/>
      </c>
    </row>
    <row r="13" spans="1:64" x14ac:dyDescent="0.2">
      <c r="A13" t="s">
        <v>44</v>
      </c>
      <c r="B13" t="s">
        <v>1</v>
      </c>
      <c r="C13" t="str">
        <f>IF(C6=0,"","sql"&amp;$C$3&amp;""&amp;C6&amp;",")</f>
        <v>sqlLSEGiltsDataStoreId,</v>
      </c>
      <c r="D13" t="str">
        <f t="shared" ref="D13:AR13" si="3">IF(D6=0,"","sql"&amp;$C$3&amp;""&amp;D6&amp;",")</f>
        <v>sqlLSEGiltsDataStoreLongName,</v>
      </c>
      <c r="E13" t="str">
        <f t="shared" si="3"/>
        <v>sqlLSEGiltsDataStoreIsin,</v>
      </c>
      <c r="F13" t="str">
        <f t="shared" si="3"/>
        <v>sqlLSEGiltsDataStoreTidm,</v>
      </c>
      <c r="G13" t="str">
        <f t="shared" si="3"/>
        <v>sqlLSEGiltsDataStoreSedol,</v>
      </c>
      <c r="H13" t="str">
        <f t="shared" si="3"/>
        <v>sqlLSEGiltsDataStoreIssueDate,</v>
      </c>
      <c r="I13" t="str">
        <f t="shared" si="3"/>
        <v>sqlLSEGiltsDataStoreMaturityDate,</v>
      </c>
      <c r="J13" t="str">
        <f t="shared" si="3"/>
        <v>sqlLSEGiltsDataStoreCouponValue,</v>
      </c>
      <c r="K13" t="str">
        <f t="shared" si="3"/>
        <v>sqlLSEGiltsDataStoreCouponType,</v>
      </c>
      <c r="L13" t="str">
        <f t="shared" si="3"/>
        <v>sqlLSEGiltsDataStoreSegment,</v>
      </c>
      <c r="M13" t="str">
        <f t="shared" si="3"/>
        <v>sqlLSEGiltsDataStoreSector,</v>
      </c>
      <c r="N13" t="str">
        <f t="shared" si="3"/>
        <v>sqlLSEGiltsDataStoreCodeConventionCalculateAccrual,</v>
      </c>
      <c r="O13" t="str">
        <f t="shared" si="3"/>
        <v>sqlLSEGiltsDataStoreMinimumDenomination,</v>
      </c>
      <c r="P13" t="str">
        <f t="shared" si="3"/>
        <v>sqlLSEGiltsDataStoreDenominationCurrency,</v>
      </c>
      <c r="Q13" t="str">
        <f t="shared" si="3"/>
        <v>sqlLSEGiltsDataStoreTradingCurrency,</v>
      </c>
      <c r="R13" t="str">
        <f t="shared" si="3"/>
        <v>sqlLSEGiltsDataStoreType,</v>
      </c>
      <c r="S13" t="str">
        <f t="shared" si="3"/>
        <v>sqlLSEGiltsDataStoreFlatYield,</v>
      </c>
      <c r="T13" t="str">
        <f t="shared" si="3"/>
        <v>sqlLSEGiltsDataStorePaymentCouponDate,</v>
      </c>
      <c r="U13" t="str">
        <f t="shared" si="3"/>
        <v>sqlLSEGiltsDataStorePeriodOfCoupon,</v>
      </c>
      <c r="V13" t="str">
        <f t="shared" si="3"/>
        <v>sqlLSEGiltsDataStoreExCouponDate,</v>
      </c>
      <c r="W13" t="str">
        <f t="shared" si="3"/>
        <v>sqlLSEGiltsDataStoreDateOfIndexInflation,</v>
      </c>
      <c r="X13" t="str">
        <f t="shared" si="3"/>
        <v>sqlLSEGiltsDataStoreUnitOfQuotation,</v>
      </c>
      <c r="Y13" t="str">
        <f t="shared" si="3"/>
        <v>sqlLSEGiltsDataStoreSYSCreated,</v>
      </c>
      <c r="Z13" t="str">
        <f t="shared" si="3"/>
        <v>sqlLSEGiltsDataStoreSYSWho,</v>
      </c>
      <c r="AA13" t="str">
        <f t="shared" si="3"/>
        <v>sqlLSEGiltsDataStoreSYSHost,</v>
      </c>
      <c r="AB13" t="str">
        <f t="shared" si="3"/>
        <v>sqlLSEGiltsDataStoreSYSUpdated,</v>
      </c>
      <c r="AC13" t="str">
        <f t="shared" si="3"/>
        <v>sqlLSEGiltsDataStoreIssuer,</v>
      </c>
      <c r="AD13" t="str">
        <f t="shared" si="3"/>
        <v>sqlLSEGiltsDataStoreIssueAmount,</v>
      </c>
      <c r="AE13" t="str">
        <f t="shared" si="3"/>
        <v>sqlLSEGiltsDataStoreRunningYield,</v>
      </c>
      <c r="AF13" t="str">
        <f t="shared" si="3"/>
        <v>sqlLSEGiltsDataStoreLei,</v>
      </c>
      <c r="AG13" t="str">
        <f t="shared" si="3"/>
        <v>sqlLSEGiltsDataStoreCusip,</v>
      </c>
      <c r="AH13" t="str">
        <f t="shared" si="3"/>
        <v/>
      </c>
      <c r="AI13" t="str">
        <f t="shared" si="3"/>
        <v/>
      </c>
      <c r="AJ13" t="str">
        <f t="shared" si="3"/>
        <v/>
      </c>
      <c r="AK13" t="str">
        <f t="shared" si="3"/>
        <v/>
      </c>
      <c r="AL13" t="str">
        <f t="shared" si="3"/>
        <v/>
      </c>
      <c r="AM13" t="str">
        <f t="shared" si="3"/>
        <v/>
      </c>
      <c r="AN13" t="str">
        <f t="shared" si="3"/>
        <v/>
      </c>
      <c r="AO13" t="str">
        <f t="shared" si="3"/>
        <v/>
      </c>
      <c r="AP13" t="str">
        <f t="shared" si="3"/>
        <v/>
      </c>
      <c r="AQ13" t="str">
        <f t="shared" si="3"/>
        <v/>
      </c>
      <c r="AR13" t="str">
        <f t="shared" si="3"/>
        <v/>
      </c>
      <c r="AS13" t="str">
        <f t="shared" ref="AS13:AV13" si="4">IF(AS6=0,"","sql"&amp;$C$3&amp;""&amp;AS5&amp;",")</f>
        <v/>
      </c>
      <c r="AT13" t="str">
        <f t="shared" si="4"/>
        <v/>
      </c>
      <c r="AU13" t="str">
        <f t="shared" si="4"/>
        <v/>
      </c>
      <c r="AV13" t="str">
        <f t="shared" si="4"/>
        <v/>
      </c>
      <c r="AW13" t="str">
        <f t="shared" ref="AW13:AX13" si="5">IF(AW6=0,"","sql"&amp;$C$3&amp;""&amp;AW7)</f>
        <v/>
      </c>
      <c r="AX13" t="str">
        <f t="shared" si="5"/>
        <v/>
      </c>
      <c r="AY13" t="str">
        <f t="shared" ref="AY13:BD13" si="6">IF(AY6=0,"","sql"&amp;$C$3&amp;""&amp;PROPER(AY8))</f>
        <v/>
      </c>
      <c r="AZ13" t="str">
        <f t="shared" si="6"/>
        <v/>
      </c>
      <c r="BA13" t="str">
        <f t="shared" si="6"/>
        <v/>
      </c>
      <c r="BB13" t="str">
        <f t="shared" si="6"/>
        <v/>
      </c>
      <c r="BC13" t="str">
        <f t="shared" si="6"/>
        <v/>
      </c>
      <c r="BD13" t="str">
        <f t="shared" si="6"/>
        <v/>
      </c>
    </row>
    <row r="15" spans="1:64" x14ac:dyDescent="0.2">
      <c r="A15" t="s">
        <v>51</v>
      </c>
      <c r="B15" t="s">
        <v>18</v>
      </c>
      <c r="C15" t="str">
        <f>IF(C6=0,"","&amp;"&amp;C13)</f>
        <v>&amp;sqlLSEGiltsDataStoreId,</v>
      </c>
      <c r="D15" t="str">
        <f t="shared" ref="D15:BK15" si="7">IF(D6=0,"","&amp;"&amp;D13)</f>
        <v>&amp;sqlLSEGiltsDataStoreLongName,</v>
      </c>
      <c r="E15" t="str">
        <f t="shared" si="7"/>
        <v>&amp;sqlLSEGiltsDataStoreIsin,</v>
      </c>
      <c r="F15" t="str">
        <f t="shared" si="7"/>
        <v>&amp;sqlLSEGiltsDataStoreTidm,</v>
      </c>
      <c r="G15" t="str">
        <f t="shared" si="7"/>
        <v>&amp;sqlLSEGiltsDataStoreSedol,</v>
      </c>
      <c r="H15" t="str">
        <f t="shared" si="7"/>
        <v>&amp;sqlLSEGiltsDataStoreIssueDate,</v>
      </c>
      <c r="I15" t="str">
        <f t="shared" si="7"/>
        <v>&amp;sqlLSEGiltsDataStoreMaturityDate,</v>
      </c>
      <c r="J15" t="str">
        <f t="shared" si="7"/>
        <v>&amp;sqlLSEGiltsDataStoreCouponValue,</v>
      </c>
      <c r="K15" t="str">
        <f t="shared" si="7"/>
        <v>&amp;sqlLSEGiltsDataStoreCouponType,</v>
      </c>
      <c r="L15" t="str">
        <f t="shared" si="7"/>
        <v>&amp;sqlLSEGiltsDataStoreSegment,</v>
      </c>
      <c r="M15" t="str">
        <f t="shared" si="7"/>
        <v>&amp;sqlLSEGiltsDataStoreSector,</v>
      </c>
      <c r="N15" t="str">
        <f t="shared" si="7"/>
        <v>&amp;sqlLSEGiltsDataStoreCodeConventionCalculateAccrual,</v>
      </c>
      <c r="O15" t="str">
        <f t="shared" si="7"/>
        <v>&amp;sqlLSEGiltsDataStoreMinimumDenomination,</v>
      </c>
      <c r="P15" t="str">
        <f t="shared" si="7"/>
        <v>&amp;sqlLSEGiltsDataStoreDenominationCurrency,</v>
      </c>
      <c r="Q15" t="str">
        <f t="shared" si="7"/>
        <v>&amp;sqlLSEGiltsDataStoreTradingCurrency,</v>
      </c>
      <c r="R15" t="str">
        <f t="shared" si="7"/>
        <v>&amp;sqlLSEGiltsDataStoreType,</v>
      </c>
      <c r="S15" t="str">
        <f t="shared" si="7"/>
        <v>&amp;sqlLSEGiltsDataStoreFlatYield,</v>
      </c>
      <c r="T15" t="str">
        <f t="shared" si="7"/>
        <v>&amp;sqlLSEGiltsDataStorePaymentCouponDate,</v>
      </c>
      <c r="U15" t="str">
        <f t="shared" si="7"/>
        <v>&amp;sqlLSEGiltsDataStorePeriodOfCoupon,</v>
      </c>
      <c r="V15" t="str">
        <f t="shared" si="7"/>
        <v>&amp;sqlLSEGiltsDataStoreExCouponDate,</v>
      </c>
      <c r="W15" t="str">
        <f t="shared" si="7"/>
        <v>&amp;sqlLSEGiltsDataStoreDateOfIndexInflation,</v>
      </c>
      <c r="X15" t="str">
        <f t="shared" si="7"/>
        <v>&amp;sqlLSEGiltsDataStoreUnitOfQuotation,</v>
      </c>
      <c r="Y15" t="str">
        <f t="shared" si="7"/>
        <v>&amp;sqlLSEGiltsDataStoreSYSCreated,</v>
      </c>
      <c r="Z15" t="str">
        <f t="shared" si="7"/>
        <v>&amp;sqlLSEGiltsDataStoreSYSWho,</v>
      </c>
      <c r="AA15" t="str">
        <f t="shared" si="7"/>
        <v>&amp;sqlLSEGiltsDataStoreSYSHost,</v>
      </c>
      <c r="AB15" t="str">
        <f t="shared" si="7"/>
        <v>&amp;sqlLSEGiltsDataStoreSYSUpdated,</v>
      </c>
      <c r="AC15" t="str">
        <f t="shared" si="7"/>
        <v>&amp;sqlLSEGiltsDataStoreIssuer,</v>
      </c>
      <c r="AD15" t="str">
        <f t="shared" si="7"/>
        <v>&amp;sqlLSEGiltsDataStoreIssueAmount,</v>
      </c>
      <c r="AE15" t="str">
        <f t="shared" si="7"/>
        <v>&amp;sqlLSEGiltsDataStoreRunningYield,</v>
      </c>
      <c r="AF15" t="str">
        <f t="shared" si="7"/>
        <v>&amp;sqlLSEGiltsDataStoreLei,</v>
      </c>
      <c r="AG15" t="str">
        <f t="shared" si="7"/>
        <v>&amp;sqlLSEGiltsDataStoreCusip,</v>
      </c>
      <c r="AH15" t="str">
        <f t="shared" si="7"/>
        <v/>
      </c>
      <c r="AI15" t="str">
        <f t="shared" si="7"/>
        <v/>
      </c>
      <c r="AJ15" t="str">
        <f t="shared" si="7"/>
        <v/>
      </c>
      <c r="AK15" t="str">
        <f t="shared" si="7"/>
        <v/>
      </c>
      <c r="AL15" t="str">
        <f t="shared" si="7"/>
        <v/>
      </c>
      <c r="AM15" t="str">
        <f t="shared" si="7"/>
        <v/>
      </c>
      <c r="AN15" t="str">
        <f t="shared" si="7"/>
        <v/>
      </c>
      <c r="AO15" t="str">
        <f t="shared" si="7"/>
        <v/>
      </c>
      <c r="AP15" t="str">
        <f t="shared" si="7"/>
        <v/>
      </c>
      <c r="AQ15" t="str">
        <f t="shared" si="7"/>
        <v/>
      </c>
      <c r="AR15" t="str">
        <f t="shared" si="7"/>
        <v/>
      </c>
      <c r="AS15" t="str">
        <f t="shared" si="7"/>
        <v/>
      </c>
      <c r="AT15" t="str">
        <f t="shared" si="7"/>
        <v/>
      </c>
      <c r="AU15" t="str">
        <f t="shared" si="7"/>
        <v/>
      </c>
      <c r="AV15" t="str">
        <f t="shared" si="7"/>
        <v/>
      </c>
      <c r="AW15" t="str">
        <f t="shared" si="7"/>
        <v/>
      </c>
      <c r="AX15" t="str">
        <f t="shared" si="7"/>
        <v/>
      </c>
      <c r="AY15" t="str">
        <f t="shared" si="7"/>
        <v/>
      </c>
      <c r="AZ15" t="str">
        <f t="shared" si="7"/>
        <v/>
      </c>
      <c r="BA15" t="str">
        <f t="shared" si="7"/>
        <v/>
      </c>
      <c r="BB15" t="str">
        <f t="shared" si="7"/>
        <v/>
      </c>
      <c r="BC15" t="str">
        <f t="shared" si="7"/>
        <v/>
      </c>
      <c r="BD15" t="str">
        <f t="shared" si="7"/>
        <v/>
      </c>
      <c r="BE15" t="str">
        <f t="shared" si="7"/>
        <v/>
      </c>
      <c r="BF15" t="str">
        <f t="shared" si="7"/>
        <v/>
      </c>
      <c r="BG15" t="str">
        <f t="shared" si="7"/>
        <v/>
      </c>
      <c r="BH15" t="str">
        <f t="shared" si="7"/>
        <v/>
      </c>
      <c r="BI15" t="str">
        <f t="shared" si="7"/>
        <v/>
      </c>
      <c r="BJ15" t="str">
        <f t="shared" si="7"/>
        <v/>
      </c>
      <c r="BK15" t="str">
        <f t="shared" si="7"/>
        <v/>
      </c>
    </row>
    <row r="18" spans="1:45" x14ac:dyDescent="0.2">
      <c r="C18" t="str">
        <f>IF(LEFT(C8,1)="_","SYS","")</f>
        <v/>
      </c>
      <c r="D18" t="str">
        <f t="shared" ref="D18:AK18" si="8">IF(LEFT(D8,1)="_","SYS","")</f>
        <v/>
      </c>
      <c r="E18" t="str">
        <f t="shared" si="8"/>
        <v/>
      </c>
      <c r="F18" t="str">
        <f t="shared" si="8"/>
        <v/>
      </c>
      <c r="G18" t="str">
        <f t="shared" si="8"/>
        <v/>
      </c>
      <c r="H18" t="str">
        <f t="shared" si="8"/>
        <v/>
      </c>
      <c r="I18" t="str">
        <f t="shared" si="8"/>
        <v/>
      </c>
      <c r="J18" t="str">
        <f t="shared" si="8"/>
        <v/>
      </c>
      <c r="K18" t="str">
        <f t="shared" si="8"/>
        <v/>
      </c>
      <c r="L18" t="str">
        <f t="shared" si="8"/>
        <v/>
      </c>
      <c r="M18" t="str">
        <f t="shared" si="8"/>
        <v/>
      </c>
      <c r="N18" t="str">
        <f t="shared" si="8"/>
        <v/>
      </c>
      <c r="O18" t="str">
        <f t="shared" si="8"/>
        <v/>
      </c>
      <c r="P18" t="str">
        <f t="shared" si="8"/>
        <v/>
      </c>
      <c r="Q18" t="str">
        <f t="shared" si="8"/>
        <v/>
      </c>
      <c r="R18" t="str">
        <f t="shared" si="8"/>
        <v/>
      </c>
      <c r="S18" t="str">
        <f t="shared" si="8"/>
        <v/>
      </c>
      <c r="T18" t="str">
        <f t="shared" si="8"/>
        <v/>
      </c>
      <c r="U18" t="str">
        <f t="shared" si="8"/>
        <v/>
      </c>
      <c r="V18" t="str">
        <f t="shared" si="8"/>
        <v/>
      </c>
      <c r="W18" t="str">
        <f t="shared" si="8"/>
        <v/>
      </c>
      <c r="X18" t="str">
        <f t="shared" si="8"/>
        <v/>
      </c>
      <c r="Y18" t="str">
        <f t="shared" si="8"/>
        <v/>
      </c>
      <c r="Z18" t="str">
        <f t="shared" si="8"/>
        <v/>
      </c>
      <c r="AA18" t="str">
        <f t="shared" si="8"/>
        <v/>
      </c>
      <c r="AB18" t="str">
        <f t="shared" si="8"/>
        <v/>
      </c>
      <c r="AC18" t="str">
        <f t="shared" si="8"/>
        <v/>
      </c>
      <c r="AD18" t="str">
        <f t="shared" si="8"/>
        <v/>
      </c>
      <c r="AE18" t="str">
        <f t="shared" si="8"/>
        <v/>
      </c>
      <c r="AF18" t="str">
        <f t="shared" si="8"/>
        <v/>
      </c>
      <c r="AG18" t="str">
        <f t="shared" si="8"/>
        <v/>
      </c>
      <c r="AH18" t="str">
        <f t="shared" si="8"/>
        <v/>
      </c>
      <c r="AI18" t="str">
        <f t="shared" si="8"/>
        <v/>
      </c>
      <c r="AJ18" t="str">
        <f t="shared" si="8"/>
        <v/>
      </c>
      <c r="AK18" t="str">
        <f t="shared" si="8"/>
        <v/>
      </c>
      <c r="AL18" t="str">
        <f t="shared" ref="AL18:AP18" si="9">IF(LEFT(AL8,1)="_","SYS","r")</f>
        <v>r</v>
      </c>
      <c r="AM18" t="str">
        <f t="shared" si="9"/>
        <v>r</v>
      </c>
      <c r="AN18" t="str">
        <f t="shared" si="9"/>
        <v>r</v>
      </c>
      <c r="AO18" t="str">
        <f t="shared" si="9"/>
        <v>r</v>
      </c>
      <c r="AP18" t="str">
        <f t="shared" si="9"/>
        <v>r</v>
      </c>
    </row>
    <row r="19" spans="1:45" x14ac:dyDescent="0.2">
      <c r="A19" t="s">
        <v>49</v>
      </c>
      <c r="B19" t="s">
        <v>15</v>
      </c>
      <c r="C19" t="str">
        <f>"r."&amp;C18&amp;SUBSTITUTE(C6,"_","")&amp;","</f>
        <v>r.Id,</v>
      </c>
      <c r="D19" t="str">
        <f t="shared" ref="D19:AP19" si="10">"r."&amp;D18&amp;SUBSTITUTE(D6,"_","")&amp;","</f>
        <v>r.LongName,</v>
      </c>
      <c r="E19" t="str">
        <f t="shared" si="10"/>
        <v>r.Isin,</v>
      </c>
      <c r="F19" t="str">
        <f t="shared" si="10"/>
        <v>r.Tidm,</v>
      </c>
      <c r="G19" t="str">
        <f t="shared" si="10"/>
        <v>r.Sedol,</v>
      </c>
      <c r="H19" t="str">
        <f t="shared" si="10"/>
        <v>r.IssueDate,</v>
      </c>
      <c r="I19" t="str">
        <f t="shared" si="10"/>
        <v>r.MaturityDate,</v>
      </c>
      <c r="J19" t="str">
        <f t="shared" si="10"/>
        <v>r.CouponValue,</v>
      </c>
      <c r="K19" t="str">
        <f t="shared" si="10"/>
        <v>r.CouponType,</v>
      </c>
      <c r="L19" t="str">
        <f t="shared" si="10"/>
        <v>r.Segment,</v>
      </c>
      <c r="M19" t="str">
        <f t="shared" si="10"/>
        <v>r.Sector,</v>
      </c>
      <c r="N19" t="str">
        <f t="shared" si="10"/>
        <v>r.CodeConventionCalculateAccrual,</v>
      </c>
      <c r="O19" t="str">
        <f t="shared" si="10"/>
        <v>r.MinimumDenomination,</v>
      </c>
      <c r="P19" t="str">
        <f t="shared" si="10"/>
        <v>r.DenominationCurrency,</v>
      </c>
      <c r="Q19" t="str">
        <f t="shared" si="10"/>
        <v>r.TradingCurrency,</v>
      </c>
      <c r="R19" t="str">
        <f t="shared" si="10"/>
        <v>r.Type,</v>
      </c>
      <c r="S19" t="str">
        <f t="shared" si="10"/>
        <v>r.FlatYield,</v>
      </c>
      <c r="T19" t="str">
        <f t="shared" si="10"/>
        <v>r.PaymentCouponDate,</v>
      </c>
      <c r="U19" t="str">
        <f t="shared" si="10"/>
        <v>r.PeriodOfCoupon,</v>
      </c>
      <c r="V19" t="str">
        <f t="shared" si="10"/>
        <v>r.ExCouponDate,</v>
      </c>
      <c r="W19" t="str">
        <f t="shared" si="10"/>
        <v>r.DateOfIndexInflation,</v>
      </c>
      <c r="X19" t="str">
        <f t="shared" si="10"/>
        <v>r.UnitOfQuotation,</v>
      </c>
      <c r="Y19" t="str">
        <f t="shared" si="10"/>
        <v>r.SYSCreated,</v>
      </c>
      <c r="Z19" t="str">
        <f t="shared" si="10"/>
        <v>r.SYSWho,</v>
      </c>
      <c r="AA19" t="str">
        <f t="shared" si="10"/>
        <v>r.SYSHost,</v>
      </c>
      <c r="AB19" t="str">
        <f t="shared" si="10"/>
        <v>r.SYSUpdated,</v>
      </c>
      <c r="AC19" t="str">
        <f t="shared" si="10"/>
        <v>r.Issuer,</v>
      </c>
      <c r="AD19" t="str">
        <f t="shared" si="10"/>
        <v>r.IssueAmount,</v>
      </c>
      <c r="AE19" t="str">
        <f t="shared" si="10"/>
        <v>r.RunningYield,</v>
      </c>
      <c r="AF19" t="str">
        <f t="shared" si="10"/>
        <v>r.Lei,</v>
      </c>
      <c r="AG19" t="str">
        <f t="shared" si="10"/>
        <v>r.Cusip,</v>
      </c>
      <c r="AH19" t="str">
        <f t="shared" si="10"/>
        <v>r.0,</v>
      </c>
      <c r="AI19" t="str">
        <f t="shared" si="10"/>
        <v>r.0,</v>
      </c>
      <c r="AJ19" t="str">
        <f t="shared" si="10"/>
        <v>r.0,</v>
      </c>
      <c r="AK19" t="str">
        <f t="shared" si="10"/>
        <v>r.0,</v>
      </c>
      <c r="AL19" t="str">
        <f t="shared" si="10"/>
        <v>r.r0,</v>
      </c>
      <c r="AM19" t="str">
        <f t="shared" si="10"/>
        <v>r.r0,</v>
      </c>
      <c r="AN19" t="str">
        <f t="shared" si="10"/>
        <v>r.r0,</v>
      </c>
      <c r="AO19" t="str">
        <f t="shared" si="10"/>
        <v>r.r0,</v>
      </c>
      <c r="AP19" t="str">
        <f t="shared" si="10"/>
        <v>r.r0,</v>
      </c>
    </row>
    <row r="21" spans="1:45" x14ac:dyDescent="0.2">
      <c r="B21" t="s">
        <v>19</v>
      </c>
      <c r="C21" t="str">
        <f>IF(C13&lt;&gt;"","'%s',","")</f>
        <v>'%s',</v>
      </c>
      <c r="D21" t="str">
        <f t="shared" ref="D21:AS21" si="11">IF(D13&lt;&gt;"","'%s',","")</f>
        <v>'%s',</v>
      </c>
      <c r="E21" t="str">
        <f t="shared" si="11"/>
        <v>'%s',</v>
      </c>
      <c r="F21" t="str">
        <f t="shared" si="11"/>
        <v>'%s',</v>
      </c>
      <c r="G21" t="str">
        <f t="shared" si="11"/>
        <v>'%s',</v>
      </c>
      <c r="H21" t="str">
        <f t="shared" si="11"/>
        <v>'%s',</v>
      </c>
      <c r="I21" t="str">
        <f t="shared" si="11"/>
        <v>'%s',</v>
      </c>
      <c r="J21" t="str">
        <f t="shared" si="11"/>
        <v>'%s',</v>
      </c>
      <c r="K21" t="str">
        <f t="shared" si="11"/>
        <v>'%s',</v>
      </c>
      <c r="L21" t="str">
        <f t="shared" si="11"/>
        <v>'%s',</v>
      </c>
      <c r="M21" t="str">
        <f t="shared" si="11"/>
        <v>'%s',</v>
      </c>
      <c r="N21" t="str">
        <f t="shared" si="11"/>
        <v>'%s',</v>
      </c>
      <c r="O21" t="str">
        <f t="shared" si="11"/>
        <v>'%s',</v>
      </c>
      <c r="P21" t="str">
        <f t="shared" si="11"/>
        <v>'%s',</v>
      </c>
      <c r="Q21" t="str">
        <f t="shared" si="11"/>
        <v>'%s',</v>
      </c>
      <c r="R21" t="str">
        <f t="shared" si="11"/>
        <v>'%s',</v>
      </c>
      <c r="S21" t="str">
        <f t="shared" si="11"/>
        <v>'%s',</v>
      </c>
      <c r="T21" t="str">
        <f t="shared" si="11"/>
        <v>'%s',</v>
      </c>
      <c r="U21" t="str">
        <f t="shared" si="11"/>
        <v>'%s',</v>
      </c>
      <c r="V21" t="str">
        <f t="shared" si="11"/>
        <v>'%s',</v>
      </c>
      <c r="W21" t="str">
        <f t="shared" si="11"/>
        <v>'%s',</v>
      </c>
      <c r="X21" t="str">
        <f t="shared" si="11"/>
        <v>'%s',</v>
      </c>
      <c r="Y21" t="str">
        <f t="shared" si="11"/>
        <v>'%s',</v>
      </c>
      <c r="Z21" t="str">
        <f t="shared" si="11"/>
        <v>'%s',</v>
      </c>
      <c r="AA21" t="str">
        <f t="shared" si="11"/>
        <v>'%s',</v>
      </c>
      <c r="AB21" t="str">
        <f t="shared" si="11"/>
        <v>'%s',</v>
      </c>
      <c r="AC21" t="str">
        <f t="shared" si="11"/>
        <v>'%s',</v>
      </c>
      <c r="AD21" t="str">
        <f t="shared" si="11"/>
        <v>'%s',</v>
      </c>
      <c r="AE21" t="str">
        <f t="shared" si="11"/>
        <v>'%s',</v>
      </c>
      <c r="AF21" t="str">
        <f t="shared" si="11"/>
        <v>'%s',</v>
      </c>
      <c r="AG21" t="str">
        <f t="shared" si="11"/>
        <v>'%s',</v>
      </c>
      <c r="AH21" t="str">
        <f t="shared" si="11"/>
        <v/>
      </c>
      <c r="AI21" t="str">
        <f t="shared" si="11"/>
        <v/>
      </c>
      <c r="AJ21" t="str">
        <f t="shared" si="11"/>
        <v/>
      </c>
      <c r="AK21" t="str">
        <f t="shared" si="11"/>
        <v/>
      </c>
      <c r="AL21" t="str">
        <f t="shared" si="11"/>
        <v/>
      </c>
      <c r="AM21" t="str">
        <f t="shared" si="11"/>
        <v/>
      </c>
      <c r="AN21" t="str">
        <f t="shared" si="11"/>
        <v/>
      </c>
      <c r="AO21" t="str">
        <f t="shared" si="11"/>
        <v/>
      </c>
      <c r="AP21" t="str">
        <f t="shared" si="11"/>
        <v/>
      </c>
      <c r="AQ21" t="str">
        <f t="shared" si="11"/>
        <v/>
      </c>
      <c r="AR21" t="str">
        <f t="shared" si="11"/>
        <v/>
      </c>
      <c r="AS21" t="str">
        <f t="shared" si="11"/>
        <v/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FB35-74B5-734A-B4FE-126CBAC6A543}">
  <dimension ref="B1:E36"/>
  <sheetViews>
    <sheetView workbookViewId="0">
      <selection activeCell="F32" sqref="F32"/>
    </sheetView>
  </sheetViews>
  <sheetFormatPr baseColWidth="10" defaultRowHeight="16" x14ac:dyDescent="0.2"/>
  <sheetData>
    <row r="1" spans="2:5" x14ac:dyDescent="0.2">
      <c r="D1" t="s">
        <v>52</v>
      </c>
      <c r="E1" t="s">
        <v>53</v>
      </c>
    </row>
    <row r="3" spans="2:5" x14ac:dyDescent="0.2">
      <c r="B3" t="str">
        <f>"CREATE TABLE [dbo].["&amp;'GO Struct Bits'!B6&amp;"]"</f>
        <v>CREATE TABLE [dbo].[LSEGiltsDataStore]</v>
      </c>
    </row>
    <row r="5" spans="2:5" x14ac:dyDescent="0.2">
      <c r="C5" t="str">
        <f>"["&amp;'GO Struct Bits'!D8&amp;$E$1</f>
        <v>[id] [nvarchar](max) NULL,</v>
      </c>
    </row>
    <row r="6" spans="2:5" x14ac:dyDescent="0.2">
      <c r="C6" t="str">
        <f>"["&amp;'GO Struct Bits'!D9&amp;$E$1</f>
        <v>[longName] [nvarchar](max) NULL,</v>
      </c>
    </row>
    <row r="7" spans="2:5" x14ac:dyDescent="0.2">
      <c r="C7" t="str">
        <f>"["&amp;'GO Struct Bits'!D10&amp;$E$1</f>
        <v>[isin] [nvarchar](max) NULL,</v>
      </c>
    </row>
    <row r="8" spans="2:5" x14ac:dyDescent="0.2">
      <c r="C8" t="str">
        <f>"["&amp;'GO Struct Bits'!D11&amp;$E$1</f>
        <v>[tidm] [nvarchar](max) NULL,</v>
      </c>
    </row>
    <row r="9" spans="2:5" x14ac:dyDescent="0.2">
      <c r="C9" t="str">
        <f>"["&amp;'GO Struct Bits'!D12&amp;$E$1</f>
        <v>[sedol] [nvarchar](max) NULL,</v>
      </c>
    </row>
    <row r="10" spans="2:5" x14ac:dyDescent="0.2">
      <c r="C10" t="str">
        <f>"["&amp;'GO Struct Bits'!D13&amp;$E$1</f>
        <v>[issueDate] [nvarchar](max) NULL,</v>
      </c>
    </row>
    <row r="11" spans="2:5" x14ac:dyDescent="0.2">
      <c r="C11" t="str">
        <f>"["&amp;'GO Struct Bits'!D14&amp;$E$1</f>
        <v>[maturityDate] [nvarchar](max) NULL,</v>
      </c>
    </row>
    <row r="12" spans="2:5" x14ac:dyDescent="0.2">
      <c r="C12" t="str">
        <f>"["&amp;'GO Struct Bits'!D15&amp;$E$1</f>
        <v>[couponValue] [nvarchar](max) NULL,</v>
      </c>
    </row>
    <row r="13" spans="2:5" x14ac:dyDescent="0.2">
      <c r="C13" t="str">
        <f>"["&amp;'GO Struct Bits'!D16&amp;$E$1</f>
        <v>[couponType] [nvarchar](max) NULL,</v>
      </c>
    </row>
    <row r="14" spans="2:5" x14ac:dyDescent="0.2">
      <c r="C14" t="str">
        <f>"["&amp;'GO Struct Bits'!D17&amp;$E$1</f>
        <v>[segment] [nvarchar](max) NULL,</v>
      </c>
    </row>
    <row r="15" spans="2:5" x14ac:dyDescent="0.2">
      <c r="C15" t="str">
        <f>"["&amp;'GO Struct Bits'!D18&amp;$E$1</f>
        <v>[sector] [nvarchar](max) NULL,</v>
      </c>
    </row>
    <row r="16" spans="2:5" x14ac:dyDescent="0.2">
      <c r="C16" t="str">
        <f>"["&amp;'GO Struct Bits'!D19&amp;$E$1</f>
        <v>[codeConventionCalculateAccrual] [nvarchar](max) NULL,</v>
      </c>
    </row>
    <row r="17" spans="3:3" x14ac:dyDescent="0.2">
      <c r="C17" t="str">
        <f>"["&amp;'GO Struct Bits'!D20&amp;$E$1</f>
        <v>[minimumDenomination] [nvarchar](max) NULL,</v>
      </c>
    </row>
    <row r="18" spans="3:3" x14ac:dyDescent="0.2">
      <c r="C18" t="str">
        <f>"["&amp;'GO Struct Bits'!D21&amp;$E$1</f>
        <v>[denominationCurrency] [nvarchar](max) NULL,</v>
      </c>
    </row>
    <row r="19" spans="3:3" x14ac:dyDescent="0.2">
      <c r="C19" t="str">
        <f>"["&amp;'GO Struct Bits'!D22&amp;$E$1</f>
        <v>[tradingCurrency] [nvarchar](max) NULL,</v>
      </c>
    </row>
    <row r="20" spans="3:3" x14ac:dyDescent="0.2">
      <c r="C20" t="str">
        <f>"["&amp;'GO Struct Bits'!D23&amp;$E$1</f>
        <v>[type] [nvarchar](max) NULL,</v>
      </c>
    </row>
    <row r="21" spans="3:3" x14ac:dyDescent="0.2">
      <c r="C21" t="str">
        <f>"["&amp;'GO Struct Bits'!D24&amp;$E$1</f>
        <v>[flatYield] [nvarchar](max) NULL,</v>
      </c>
    </row>
    <row r="22" spans="3:3" x14ac:dyDescent="0.2">
      <c r="C22" t="str">
        <f>"["&amp;'GO Struct Bits'!D25&amp;$E$1</f>
        <v>[paymentCouponDate] [nvarchar](max) NULL,</v>
      </c>
    </row>
    <row r="23" spans="3:3" x14ac:dyDescent="0.2">
      <c r="C23" t="str">
        <f>"["&amp;'GO Struct Bits'!D26&amp;$E$1</f>
        <v>[periodOfCoupon] [nvarchar](max) NULL,</v>
      </c>
    </row>
    <row r="24" spans="3:3" x14ac:dyDescent="0.2">
      <c r="C24" t="str">
        <f>"["&amp;'GO Struct Bits'!D27&amp;$E$1</f>
        <v>[exCouponDate] [nvarchar](max) NULL,</v>
      </c>
    </row>
    <row r="25" spans="3:3" x14ac:dyDescent="0.2">
      <c r="C25" t="str">
        <f>"["&amp;'GO Struct Bits'!D28&amp;$E$1</f>
        <v>[dateOfIndexInflation] [nvarchar](max) NULL,</v>
      </c>
    </row>
    <row r="26" spans="3:3" x14ac:dyDescent="0.2">
      <c r="C26" t="str">
        <f>"["&amp;'GO Struct Bits'!D29&amp;$E$1</f>
        <v>[unitOfQuotation] [nvarchar](max) NULL,</v>
      </c>
    </row>
    <row r="27" spans="3:3" x14ac:dyDescent="0.2">
      <c r="C27" t="str">
        <f>SUBSTITUTE("["&amp;'GO Struct Bits'!D30&amp;$E$1,"sYS","_")</f>
        <v>[_Created] [nvarchar](max) NULL,</v>
      </c>
    </row>
    <row r="28" spans="3:3" x14ac:dyDescent="0.2">
      <c r="C28" t="str">
        <f>SUBSTITUTE("["&amp;'GO Struct Bits'!D31&amp;$E$1,"sYS","_")</f>
        <v>[_Who] [nvarchar](max) NULL,</v>
      </c>
    </row>
    <row r="29" spans="3:3" x14ac:dyDescent="0.2">
      <c r="C29" t="str">
        <f>SUBSTITUTE("["&amp;'GO Struct Bits'!D32&amp;$E$1,"sYS","_")</f>
        <v>[_Host] [nvarchar](max) NULL,</v>
      </c>
    </row>
    <row r="30" spans="3:3" x14ac:dyDescent="0.2">
      <c r="C30" t="str">
        <f>SUBSTITUTE("["&amp;'GO Struct Bits'!D33&amp;$E$1,"sYS","_")</f>
        <v>[_Updated] [nvarchar](max) NULL,</v>
      </c>
    </row>
    <row r="31" spans="3:3" x14ac:dyDescent="0.2">
      <c r="C31" t="str">
        <f>SUBSTITUTE("["&amp;'GO Struct Bits'!D34&amp;$E$1,"sYS","_")</f>
        <v>[issuer] [nvarchar](max) NULL,</v>
      </c>
    </row>
    <row r="32" spans="3:3" x14ac:dyDescent="0.2">
      <c r="C32" t="str">
        <f>SUBSTITUTE("["&amp;'GO Struct Bits'!D35&amp;$E$1,"sYS","_")</f>
        <v>[issueAmount] [nvarchar](max) NULL,</v>
      </c>
    </row>
    <row r="33" spans="3:3" x14ac:dyDescent="0.2">
      <c r="C33" t="str">
        <f>SUBSTITUTE("["&amp;'GO Struct Bits'!D36&amp;$E$1,"sYS","_")</f>
        <v>[runningYield] [nvarchar](max) NULL,</v>
      </c>
    </row>
    <row r="34" spans="3:3" x14ac:dyDescent="0.2">
      <c r="C34" t="str">
        <f>SUBSTITUTE("["&amp;'GO Struct Bits'!D37&amp;$E$1,"sYS","_")</f>
        <v>[lei] [nvarchar](max) NULL,</v>
      </c>
    </row>
    <row r="35" spans="3:3" x14ac:dyDescent="0.2">
      <c r="C35" t="str">
        <f>SUBSTITUTE("["&amp;'GO Struct Bits'!D38&amp;$E$1,"sYS","_")</f>
        <v>[cusip] [nvarchar](max) NULL,</v>
      </c>
    </row>
    <row r="36" spans="3:3" x14ac:dyDescent="0.2">
      <c r="C36" t="str">
        <f>SUBSTITUTE("["&amp;'GO Struct Bits'!D39&amp;$E$1,"sYS","_")</f>
        <v>[] [nvarchar](max) NULL,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 Struct Bits</vt:lpstr>
      <vt:lpstr>SQL Bits</vt:lpstr>
      <vt:lpstr>SQL Server Table 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2021-05-18T15:15:29Z</dcterms:modified>
</cp:coreProperties>
</file>