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mc:AlternateContent xmlns:mc="http://schemas.openxmlformats.org/markup-compatibility/2006">
    <mc:Choice Requires="x15">
      <x15ac:absPath xmlns:x15ac="http://schemas.microsoft.com/office/spreadsheetml/2010/11/ac" url="\\mercury\dev\DW.BASE.DATA\"/>
    </mc:Choice>
  </mc:AlternateContent>
  <xr:revisionPtr revIDLastSave="0" documentId="13_ncr:1_{67994DDC-78D0-4583-BEE1-865B9D5A2E98}" xr6:coauthVersionLast="44" xr6:coauthVersionMax="44" xr10:uidLastSave="{00000000-0000-0000-0000-000000000000}"/>
  <workbookProtection lockStructure="1" lockWindows="1"/>
  <bookViews>
    <workbookView xWindow="-120" yWindow="-120" windowWidth="29040" windowHeight="15990" tabRatio="500" activeTab="5" xr2:uid="{00000000-000D-0000-FFFF-FFFF00000000}"/>
  </bookViews>
  <sheets>
    <sheet name="P&amp;L" sheetId="1" r:id="rId1"/>
    <sheet name="Balance Sheet" sheetId="2" r:id="rId2"/>
    <sheet name="key ratios" sheetId="5" state="hidden" r:id="rId3"/>
    <sheet name="supporting data" sheetId="3" r:id="rId4"/>
    <sheet name="board composition" sheetId="4" r:id="rId5"/>
    <sheet name="Contact List" sheetId="6" r:id="rId6"/>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3" i="6" l="1"/>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2" i="6"/>
  <c r="T34" i="2"/>
  <c r="T30" i="2"/>
  <c r="T28" i="2"/>
  <c r="T26" i="2"/>
  <c r="T20" i="2"/>
  <c r="T18" i="2"/>
  <c r="T16" i="2"/>
  <c r="T12" i="2"/>
  <c r="T6" i="2"/>
  <c r="U69" i="1"/>
  <c r="U68" i="1"/>
  <c r="U60" i="1"/>
  <c r="U56" i="1"/>
  <c r="U41" i="1"/>
  <c r="U37" i="1"/>
  <c r="U29" i="1"/>
  <c r="U27" i="1"/>
  <c r="U25" i="1"/>
  <c r="U23" i="1"/>
  <c r="U63" i="1"/>
  <c r="U13" i="1"/>
  <c r="U9" i="1"/>
  <c r="U7" i="1"/>
  <c r="U11" i="1"/>
  <c r="U17" i="1"/>
  <c r="U33" i="1"/>
  <c r="U35" i="1"/>
  <c r="U39" i="1"/>
  <c r="U49" i="1"/>
  <c r="E14" i="3"/>
  <c r="E41" i="3"/>
  <c r="E22" i="3"/>
  <c r="E5" i="3"/>
  <c r="E6" i="3"/>
  <c r="E7" i="3"/>
  <c r="E8" i="3"/>
  <c r="E9" i="3"/>
  <c r="E10" i="3"/>
  <c r="E11" i="3"/>
  <c r="E12" i="3"/>
  <c r="E13" i="3"/>
  <c r="E15" i="3"/>
  <c r="E16" i="3"/>
  <c r="E17" i="3"/>
  <c r="E18" i="3"/>
  <c r="E19" i="3"/>
  <c r="E20" i="3"/>
  <c r="E21" i="3"/>
  <c r="E23" i="3"/>
  <c r="E24" i="3"/>
  <c r="E25" i="3"/>
  <c r="E26" i="3"/>
  <c r="E27" i="3"/>
  <c r="E28" i="3"/>
  <c r="E29" i="3"/>
  <c r="E30" i="3"/>
  <c r="E31" i="3"/>
  <c r="E32" i="3"/>
  <c r="E33" i="3"/>
  <c r="E34" i="3"/>
  <c r="E35" i="3"/>
  <c r="E36" i="3"/>
  <c r="E37" i="3"/>
  <c r="E38" i="3"/>
  <c r="E39" i="3"/>
  <c r="E40" i="3"/>
  <c r="E42" i="3"/>
  <c r="E4" i="3"/>
  <c r="F4" i="3"/>
  <c r="G4" i="3"/>
  <c r="H4" i="3"/>
  <c r="I4" i="3"/>
  <c r="J4" i="3"/>
  <c r="E69" i="1"/>
  <c r="E68" i="1"/>
  <c r="E75" i="1"/>
  <c r="F75" i="1"/>
  <c r="G69" i="1"/>
  <c r="G68" i="1"/>
  <c r="G75" i="1"/>
  <c r="H75" i="1"/>
  <c r="I75" i="1"/>
  <c r="J68" i="1"/>
  <c r="J75" i="1"/>
  <c r="K69" i="1"/>
  <c r="K75" i="1"/>
  <c r="L75" i="1"/>
  <c r="M75" i="1"/>
  <c r="O68" i="1"/>
  <c r="O75" i="1"/>
  <c r="P75" i="1"/>
  <c r="Q75" i="1"/>
  <c r="R68" i="1"/>
  <c r="R75" i="1"/>
  <c r="S75" i="1"/>
  <c r="T69" i="1"/>
  <c r="T75" i="1"/>
  <c r="U75" i="1"/>
  <c r="V68" i="1"/>
  <c r="V75" i="1"/>
  <c r="W69" i="1"/>
  <c r="W68" i="1"/>
  <c r="W75" i="1"/>
  <c r="X75" i="1"/>
  <c r="Y75" i="1"/>
  <c r="Z69" i="1"/>
  <c r="Z75" i="1"/>
  <c r="AA69" i="1"/>
  <c r="AA75" i="1"/>
  <c r="AC69" i="1"/>
  <c r="AC75" i="1"/>
  <c r="AD75" i="1"/>
  <c r="AE75" i="1"/>
  <c r="AF69" i="1"/>
  <c r="AF75" i="1"/>
  <c r="AG69" i="1"/>
  <c r="AG75" i="1"/>
  <c r="AH69" i="1"/>
  <c r="AH75" i="1"/>
  <c r="AI68" i="1"/>
  <c r="AI75" i="1"/>
  <c r="AJ68" i="1"/>
  <c r="AJ75" i="1"/>
  <c r="AK75" i="1"/>
  <c r="AL69" i="1"/>
  <c r="AL68" i="1"/>
  <c r="AL75" i="1"/>
  <c r="AM69" i="1"/>
  <c r="AM75" i="1"/>
  <c r="AN68" i="1"/>
  <c r="AN75" i="1"/>
  <c r="AO69" i="1"/>
  <c r="AO75" i="1"/>
  <c r="AP68" i="1"/>
  <c r="AP75" i="1"/>
  <c r="D68" i="1"/>
  <c r="D69" i="1"/>
  <c r="D75" i="1"/>
  <c r="F56" i="1"/>
  <c r="M23" i="4"/>
  <c r="M17" i="4"/>
  <c r="I23" i="4"/>
  <c r="I17" i="4"/>
  <c r="B17" i="4"/>
  <c r="B18" i="4"/>
  <c r="B19" i="4"/>
  <c r="B20" i="4"/>
  <c r="B21" i="4"/>
  <c r="B22" i="4"/>
  <c r="B23" i="4"/>
  <c r="C4" i="3"/>
  <c r="D4" i="3"/>
  <c r="B4" i="3"/>
  <c r="L34" i="2"/>
  <c r="L20" i="2"/>
  <c r="L12" i="2"/>
  <c r="M43" i="1"/>
  <c r="M25" i="1"/>
  <c r="M27" i="1"/>
  <c r="O20" i="2"/>
  <c r="O6" i="2"/>
  <c r="X27" i="1"/>
  <c r="X33" i="1"/>
  <c r="X56" i="1"/>
  <c r="X7" i="1"/>
  <c r="E7" i="1"/>
  <c r="E11" i="1"/>
  <c r="E63" i="1"/>
  <c r="E13" i="1"/>
  <c r="E17" i="1"/>
  <c r="E23" i="1"/>
  <c r="E25" i="1"/>
  <c r="E27" i="1"/>
  <c r="E33" i="1"/>
  <c r="E35" i="1"/>
  <c r="E39" i="1"/>
  <c r="E41" i="1"/>
  <c r="E45" i="1"/>
  <c r="E49" i="1"/>
  <c r="F11" i="1"/>
  <c r="F63" i="1"/>
  <c r="F13" i="1"/>
  <c r="F17" i="1"/>
  <c r="F33" i="1"/>
  <c r="F35" i="1"/>
  <c r="F39" i="1"/>
  <c r="F49" i="1"/>
  <c r="G11" i="1"/>
  <c r="G56" i="1"/>
  <c r="G57" i="1"/>
  <c r="G63" i="1"/>
  <c r="G13" i="1"/>
  <c r="G17" i="1"/>
  <c r="G27" i="1"/>
  <c r="G33" i="1"/>
  <c r="G35" i="1"/>
  <c r="G39" i="1"/>
  <c r="G49" i="1"/>
  <c r="H11" i="1"/>
  <c r="H56" i="1"/>
  <c r="H63" i="1"/>
  <c r="H13" i="1"/>
  <c r="H17" i="1"/>
  <c r="H33" i="1"/>
  <c r="H35" i="1"/>
  <c r="H39" i="1"/>
  <c r="H49" i="1"/>
  <c r="I11" i="1"/>
  <c r="I63" i="1"/>
  <c r="I13" i="1"/>
  <c r="I17" i="1"/>
  <c r="I27" i="1"/>
  <c r="I33" i="1"/>
  <c r="I35" i="1"/>
  <c r="I39" i="1"/>
  <c r="I49" i="1"/>
  <c r="J11" i="1"/>
  <c r="J56" i="1"/>
  <c r="J57" i="1"/>
  <c r="J61" i="1"/>
  <c r="J63" i="1"/>
  <c r="J13" i="1"/>
  <c r="J17" i="1"/>
  <c r="J33" i="1"/>
  <c r="J35" i="1"/>
  <c r="J39" i="1"/>
  <c r="J49" i="1"/>
  <c r="K11" i="1"/>
  <c r="K63" i="1"/>
  <c r="K13" i="1"/>
  <c r="K17" i="1"/>
  <c r="K33" i="1"/>
  <c r="K35" i="1"/>
  <c r="K39" i="1"/>
  <c r="K49" i="1"/>
  <c r="L11" i="1"/>
  <c r="L57" i="1"/>
  <c r="L63" i="1"/>
  <c r="L13" i="1"/>
  <c r="L17" i="1"/>
  <c r="L25" i="1"/>
  <c r="L27" i="1"/>
  <c r="L33" i="1"/>
  <c r="L35" i="1"/>
  <c r="L39" i="1"/>
  <c r="L49" i="1"/>
  <c r="O11" i="1"/>
  <c r="O63" i="1"/>
  <c r="O13" i="1"/>
  <c r="O17" i="1"/>
  <c r="O27" i="1"/>
  <c r="O31" i="1"/>
  <c r="O33" i="1"/>
  <c r="O35" i="1"/>
  <c r="O39" i="1"/>
  <c r="O49" i="1"/>
  <c r="P11" i="1"/>
  <c r="P63" i="1"/>
  <c r="P13" i="1"/>
  <c r="P17" i="1"/>
  <c r="P23" i="1"/>
  <c r="P25" i="1"/>
  <c r="P33" i="1"/>
  <c r="P35" i="1"/>
  <c r="P39" i="1"/>
  <c r="P49" i="1"/>
  <c r="Q11" i="1"/>
  <c r="Q63" i="1"/>
  <c r="Q13" i="1"/>
  <c r="Q17" i="1"/>
  <c r="Q27" i="1"/>
  <c r="Q31" i="1"/>
  <c r="Q33" i="1"/>
  <c r="Q35" i="1"/>
  <c r="Q39" i="1"/>
  <c r="Q45" i="1"/>
  <c r="Q49" i="1"/>
  <c r="R11" i="1"/>
  <c r="R56" i="1"/>
  <c r="R57" i="1"/>
  <c r="R63" i="1"/>
  <c r="R13" i="1"/>
  <c r="R17" i="1"/>
  <c r="R27" i="1"/>
  <c r="R33" i="1"/>
  <c r="R35" i="1"/>
  <c r="R39" i="1"/>
  <c r="R49" i="1"/>
  <c r="S9" i="1"/>
  <c r="S11" i="1"/>
  <c r="S56" i="1"/>
  <c r="S63" i="1"/>
  <c r="S13" i="1"/>
  <c r="S17" i="1"/>
  <c r="S33" i="1"/>
  <c r="S35" i="1"/>
  <c r="S39" i="1"/>
  <c r="S49" i="1"/>
  <c r="T11" i="1"/>
  <c r="T63" i="1"/>
  <c r="T13" i="1"/>
  <c r="T17" i="1"/>
  <c r="T25" i="1"/>
  <c r="T27" i="1"/>
  <c r="T33" i="1"/>
  <c r="T35" i="1"/>
  <c r="T39" i="1"/>
  <c r="T49" i="1"/>
  <c r="V11" i="1"/>
  <c r="V56" i="1"/>
  <c r="V63" i="1"/>
  <c r="V13" i="1"/>
  <c r="V17" i="1"/>
  <c r="V27" i="1"/>
  <c r="V33" i="1"/>
  <c r="V35" i="1"/>
  <c r="V39" i="1"/>
  <c r="V49" i="1"/>
  <c r="W11" i="1"/>
  <c r="W58" i="1"/>
  <c r="W63" i="1"/>
  <c r="W13" i="1"/>
  <c r="W17" i="1"/>
  <c r="W27" i="1"/>
  <c r="W33" i="1"/>
  <c r="W35" i="1"/>
  <c r="W39" i="1"/>
  <c r="W41" i="1"/>
  <c r="W47" i="1"/>
  <c r="W49" i="1"/>
  <c r="Y11" i="1"/>
  <c r="Y63" i="1"/>
  <c r="Y13" i="1"/>
  <c r="Y17" i="1"/>
  <c r="Y23" i="1"/>
  <c r="Y27" i="1"/>
  <c r="Y33" i="1"/>
  <c r="Y35" i="1"/>
  <c r="Y39" i="1"/>
  <c r="Y49" i="1"/>
  <c r="Z11" i="1"/>
  <c r="Z56" i="1"/>
  <c r="Z63" i="1"/>
  <c r="Z13" i="1"/>
  <c r="Z17" i="1"/>
  <c r="Z33" i="1"/>
  <c r="Z35" i="1"/>
  <c r="Z39" i="1"/>
  <c r="Z49" i="1"/>
  <c r="AA11" i="1"/>
  <c r="AA63" i="1"/>
  <c r="AA13" i="1"/>
  <c r="AA17" i="1"/>
  <c r="AA23" i="1"/>
  <c r="AA25" i="1"/>
  <c r="AA27" i="1"/>
  <c r="AA31" i="1"/>
  <c r="AA33" i="1"/>
  <c r="AA35" i="1"/>
  <c r="AA39" i="1"/>
  <c r="AA49" i="1"/>
  <c r="AB11" i="1"/>
  <c r="AB63" i="1"/>
  <c r="AB13" i="1"/>
  <c r="AB17" i="1"/>
  <c r="AB23" i="1"/>
  <c r="AB33" i="1"/>
  <c r="AB35" i="1"/>
  <c r="AB39" i="1"/>
  <c r="AB49" i="1"/>
  <c r="AC11" i="1"/>
  <c r="AC63" i="1"/>
  <c r="AC13" i="1"/>
  <c r="AC17" i="1"/>
  <c r="AC25" i="1"/>
  <c r="AC33" i="1"/>
  <c r="AC35" i="1"/>
  <c r="AC39" i="1"/>
  <c r="AC49" i="1"/>
  <c r="AD11" i="1"/>
  <c r="AD63" i="1"/>
  <c r="AD13" i="1"/>
  <c r="AD17" i="1"/>
  <c r="AD33" i="1"/>
  <c r="AD35" i="1"/>
  <c r="AD39" i="1"/>
  <c r="AD49" i="1"/>
  <c r="AF11" i="1"/>
  <c r="AF63" i="1"/>
  <c r="AF13" i="1"/>
  <c r="AF17" i="1"/>
  <c r="AF33" i="1"/>
  <c r="AF35" i="1"/>
  <c r="AF39" i="1"/>
  <c r="AF49" i="1"/>
  <c r="AG11" i="1"/>
  <c r="AG56" i="1"/>
  <c r="AG63" i="1"/>
  <c r="AG13" i="1"/>
  <c r="AG17" i="1"/>
  <c r="AG33" i="1"/>
  <c r="AG35" i="1"/>
  <c r="AG39" i="1"/>
  <c r="AG49" i="1"/>
  <c r="AH11" i="1"/>
  <c r="AH56" i="1"/>
  <c r="AH63" i="1"/>
  <c r="AH13" i="1"/>
  <c r="AH15" i="1"/>
  <c r="AH17" i="1"/>
  <c r="AH31" i="1"/>
  <c r="AH33" i="1"/>
  <c r="AH35" i="1"/>
  <c r="AH39" i="1"/>
  <c r="AH49" i="1"/>
  <c r="AI11" i="1"/>
  <c r="AI56" i="1"/>
  <c r="AI63" i="1"/>
  <c r="AI13" i="1"/>
  <c r="AI17" i="1"/>
  <c r="AI33" i="1"/>
  <c r="AI35" i="1"/>
  <c r="AI39" i="1"/>
  <c r="AI49" i="1"/>
  <c r="AJ11" i="1"/>
  <c r="AJ56" i="1"/>
  <c r="AJ63" i="1"/>
  <c r="AJ13" i="1"/>
  <c r="AJ17" i="1"/>
  <c r="AJ33" i="1"/>
  <c r="AJ35" i="1"/>
  <c r="AJ39" i="1"/>
  <c r="AJ49" i="1"/>
  <c r="AK11" i="1"/>
  <c r="AK63" i="1"/>
  <c r="AK13" i="1"/>
  <c r="AK17" i="1"/>
  <c r="AK33" i="1"/>
  <c r="AK35" i="1"/>
  <c r="AK39" i="1"/>
  <c r="AK49" i="1"/>
  <c r="AL11" i="1"/>
  <c r="AL57" i="1"/>
  <c r="AL63" i="1"/>
  <c r="AL13" i="1"/>
  <c r="AL15" i="1"/>
  <c r="AL17" i="1"/>
  <c r="AL23" i="1"/>
  <c r="AL25" i="1"/>
  <c r="AL33" i="1"/>
  <c r="AL35" i="1"/>
  <c r="AL39" i="1"/>
  <c r="AL41" i="1"/>
  <c r="AL49" i="1"/>
  <c r="AM11" i="1"/>
  <c r="AM56" i="1"/>
  <c r="AM58" i="1"/>
  <c r="AM63" i="1"/>
  <c r="AM13" i="1"/>
  <c r="AM17" i="1"/>
  <c r="AM23" i="1"/>
  <c r="AM25" i="1"/>
  <c r="AM27" i="1"/>
  <c r="AM29" i="1"/>
  <c r="AM33" i="1"/>
  <c r="AM35" i="1"/>
  <c r="AM37" i="1"/>
  <c r="AM39" i="1"/>
  <c r="AM49" i="1"/>
  <c r="AN11" i="1"/>
  <c r="AN63" i="1"/>
  <c r="AN13" i="1"/>
  <c r="AN17" i="1"/>
  <c r="AN33" i="1"/>
  <c r="AN35" i="1"/>
  <c r="AN39" i="1"/>
  <c r="AN49" i="1"/>
  <c r="AO11" i="1"/>
  <c r="AO56" i="1"/>
  <c r="AO63" i="1"/>
  <c r="AO13" i="1"/>
  <c r="AO15" i="1"/>
  <c r="AO17" i="1"/>
  <c r="AO23" i="1"/>
  <c r="AO25" i="1"/>
  <c r="AO33" i="1"/>
  <c r="AO35" i="1"/>
  <c r="AO39" i="1"/>
  <c r="AO49" i="1"/>
  <c r="AP11" i="1"/>
  <c r="AP57" i="1"/>
  <c r="AP63" i="1"/>
  <c r="AP13" i="1"/>
  <c r="AP17" i="1"/>
  <c r="AP23" i="1"/>
  <c r="AP33" i="1"/>
  <c r="AP35" i="1"/>
  <c r="AP39" i="1"/>
  <c r="AP49" i="1"/>
  <c r="D59" i="1"/>
  <c r="X63" i="1"/>
  <c r="X13" i="1"/>
  <c r="X11" i="1"/>
  <c r="N63" i="1"/>
  <c r="N33" i="1"/>
  <c r="N13" i="1"/>
  <c r="N11" i="1"/>
  <c r="N17" i="1"/>
  <c r="N35" i="1"/>
  <c r="N39" i="1"/>
  <c r="N49" i="1"/>
  <c r="M63" i="1"/>
  <c r="M13" i="1"/>
  <c r="M11" i="1"/>
  <c r="AP26" i="2"/>
  <c r="AP28" i="2"/>
  <c r="AP34" i="2"/>
  <c r="AP36" i="2"/>
  <c r="AP20" i="2"/>
  <c r="AP24" i="2"/>
  <c r="AP37" i="2"/>
  <c r="AO26" i="2"/>
  <c r="AO28" i="2"/>
  <c r="AO30" i="2"/>
  <c r="AO34" i="2"/>
  <c r="AO36" i="2"/>
  <c r="AO20" i="2"/>
  <c r="AO24" i="2"/>
  <c r="AO37" i="2"/>
  <c r="AN36" i="2"/>
  <c r="AN20" i="2"/>
  <c r="AN24" i="2"/>
  <c r="AN37" i="2"/>
  <c r="AM34" i="2"/>
  <c r="AM36" i="2"/>
  <c r="AM22" i="2"/>
  <c r="AM24" i="2"/>
  <c r="AM37" i="2"/>
  <c r="AL36" i="2"/>
  <c r="AL24" i="2"/>
  <c r="AL37" i="2"/>
  <c r="AK26" i="2"/>
  <c r="AK28" i="2"/>
  <c r="AK34" i="2"/>
  <c r="AK36" i="2"/>
  <c r="AK6" i="2"/>
  <c r="AK20" i="2"/>
  <c r="AK24" i="2"/>
  <c r="AK37" i="2"/>
  <c r="AJ34" i="2"/>
  <c r="AJ36" i="2"/>
  <c r="AJ20" i="2"/>
  <c r="AJ24" i="2"/>
  <c r="AJ37" i="2"/>
  <c r="AI34" i="2"/>
  <c r="AI36" i="2"/>
  <c r="AI18" i="2"/>
  <c r="AI20" i="2"/>
  <c r="AI24" i="2"/>
  <c r="AI37" i="2"/>
  <c r="AG26" i="2"/>
  <c r="AG28" i="2"/>
  <c r="AG34" i="2"/>
  <c r="AG36" i="2"/>
  <c r="AG20" i="2"/>
  <c r="AG24" i="2"/>
  <c r="AG37" i="2"/>
  <c r="AF28" i="2"/>
  <c r="AF36" i="2"/>
  <c r="AF20" i="2"/>
  <c r="AF24" i="2"/>
  <c r="AF37" i="2"/>
  <c r="AE28" i="2"/>
  <c r="AE34" i="2"/>
  <c r="AE36" i="2"/>
  <c r="AE20" i="2"/>
  <c r="AE24" i="2"/>
  <c r="AE37" i="2"/>
  <c r="AD37" i="2"/>
  <c r="AC34" i="2"/>
  <c r="AC36" i="2"/>
  <c r="AC24" i="2"/>
  <c r="AC37" i="2"/>
  <c r="AB26" i="2"/>
  <c r="AB28" i="2"/>
  <c r="AB34" i="2"/>
  <c r="AB36" i="2"/>
  <c r="AB14" i="2"/>
  <c r="AB20" i="2"/>
  <c r="AB24" i="2"/>
  <c r="AB37" i="2"/>
  <c r="AA36" i="2"/>
  <c r="AA24" i="2"/>
  <c r="AA37" i="2"/>
  <c r="Z28" i="2"/>
  <c r="Z34" i="2"/>
  <c r="Z36" i="2"/>
  <c r="Z6" i="2"/>
  <c r="Z20" i="2"/>
  <c r="Z24" i="2"/>
  <c r="Z37" i="2"/>
  <c r="Y28" i="2"/>
  <c r="Y34" i="2"/>
  <c r="Y36" i="2"/>
  <c r="Y6" i="2"/>
  <c r="Y20" i="2"/>
  <c r="Y24" i="2"/>
  <c r="Y37" i="2"/>
  <c r="X30" i="2"/>
  <c r="X34" i="2"/>
  <c r="X36" i="2"/>
  <c r="X24" i="2"/>
  <c r="X37" i="2"/>
  <c r="V34" i="2"/>
  <c r="V36" i="2"/>
  <c r="V6" i="2"/>
  <c r="V24" i="2"/>
  <c r="V37" i="2"/>
  <c r="U34" i="2"/>
  <c r="U36" i="2"/>
  <c r="U6" i="2"/>
  <c r="U20" i="2"/>
  <c r="U24" i="2"/>
  <c r="U37" i="2"/>
  <c r="T24" i="2"/>
  <c r="T36" i="2"/>
  <c r="T37" i="2"/>
  <c r="S28" i="2"/>
  <c r="S34" i="2"/>
  <c r="S36" i="2"/>
  <c r="S6" i="2"/>
  <c r="S24" i="2"/>
  <c r="S37" i="2"/>
  <c r="R36" i="2"/>
  <c r="R24" i="2"/>
  <c r="R37" i="2"/>
  <c r="Q34" i="2"/>
  <c r="Q36" i="2"/>
  <c r="Q6" i="2"/>
  <c r="Q14" i="2"/>
  <c r="Q20" i="2"/>
  <c r="Q24" i="2"/>
  <c r="Q37" i="2"/>
  <c r="P30" i="2"/>
  <c r="P34" i="2"/>
  <c r="P36" i="2"/>
  <c r="P6" i="2"/>
  <c r="P20" i="2"/>
  <c r="P24" i="2"/>
  <c r="P37" i="2"/>
  <c r="N26" i="2"/>
  <c r="N28" i="2"/>
  <c r="N36" i="2"/>
  <c r="N20" i="2"/>
  <c r="N24" i="2"/>
  <c r="N37" i="2"/>
  <c r="K28" i="2"/>
  <c r="K36" i="2"/>
  <c r="K6" i="2"/>
  <c r="K20" i="2"/>
  <c r="K24" i="2"/>
  <c r="K37" i="2"/>
  <c r="J26" i="2"/>
  <c r="J34" i="2"/>
  <c r="J36" i="2"/>
  <c r="J6" i="2"/>
  <c r="J20" i="2"/>
  <c r="J24" i="2"/>
  <c r="J37" i="2"/>
  <c r="I26" i="2"/>
  <c r="I28" i="2"/>
  <c r="I34" i="2"/>
  <c r="I36" i="2"/>
  <c r="I6" i="2"/>
  <c r="I16" i="2"/>
  <c r="I20" i="2"/>
  <c r="I24" i="2"/>
  <c r="I37" i="2"/>
  <c r="H26" i="2"/>
  <c r="H28" i="2"/>
  <c r="H36" i="2"/>
  <c r="H24" i="2"/>
  <c r="H37" i="2"/>
  <c r="G26" i="2"/>
  <c r="G36" i="2"/>
  <c r="G20" i="2"/>
  <c r="G24" i="2"/>
  <c r="G37" i="2"/>
  <c r="E24" i="2"/>
  <c r="E36" i="2"/>
  <c r="E37" i="2"/>
  <c r="D26" i="2"/>
  <c r="D28" i="2"/>
  <c r="D34" i="2"/>
  <c r="D36" i="2"/>
  <c r="D6" i="2"/>
  <c r="D8" i="2"/>
  <c r="D16" i="2"/>
  <c r="D18" i="2"/>
  <c r="D20" i="2"/>
  <c r="D24" i="2"/>
  <c r="D37" i="2"/>
  <c r="D47" i="1"/>
  <c r="M33" i="1"/>
  <c r="M17" i="1"/>
  <c r="X17" i="1"/>
  <c r="X35" i="1"/>
  <c r="X39" i="1"/>
  <c r="X49" i="1"/>
  <c r="J67" i="1"/>
  <c r="F34" i="2"/>
  <c r="F26" i="2"/>
  <c r="F18" i="2"/>
  <c r="F14" i="2"/>
  <c r="F6" i="2"/>
  <c r="F16" i="2"/>
  <c r="M35" i="1"/>
  <c r="M39" i="1"/>
  <c r="M49" i="1"/>
  <c r="AP67" i="1"/>
  <c r="AH34" i="2"/>
  <c r="AH28" i="2"/>
  <c r="AH20" i="2"/>
  <c r="AI67" i="1"/>
  <c r="AH24" i="2"/>
  <c r="C22" i="2"/>
  <c r="D51" i="1"/>
  <c r="C18" i="2"/>
  <c r="C16" i="2"/>
  <c r="C14" i="2"/>
  <c r="C10" i="2"/>
  <c r="D60" i="1"/>
  <c r="D43" i="1"/>
  <c r="D37" i="1"/>
  <c r="E2" i="1"/>
  <c r="D2" i="2"/>
  <c r="AP2" i="1"/>
  <c r="AP2" i="2"/>
  <c r="AO2" i="1"/>
  <c r="AO2" i="2"/>
  <c r="AN2" i="1"/>
  <c r="AN2" i="2"/>
  <c r="AM2" i="1"/>
  <c r="AM2" i="2"/>
  <c r="AL2" i="1"/>
  <c r="AK2" i="2"/>
  <c r="AK2" i="1"/>
  <c r="AJ2" i="2"/>
  <c r="AJ2" i="1"/>
  <c r="AI2" i="2"/>
  <c r="AI2" i="1"/>
  <c r="AH2" i="2"/>
  <c r="AH2" i="1"/>
  <c r="AG2" i="2"/>
  <c r="AG2" i="1"/>
  <c r="AF2" i="2"/>
  <c r="AF2" i="1"/>
  <c r="AE2" i="2"/>
  <c r="AD2" i="1"/>
  <c r="AC2" i="2"/>
  <c r="AC2" i="1"/>
  <c r="AB2" i="2"/>
  <c r="AB2" i="1"/>
  <c r="AA2" i="2"/>
  <c r="AA2" i="1"/>
  <c r="Z2" i="2"/>
  <c r="Z2" i="1"/>
  <c r="Y2" i="2"/>
  <c r="Y2" i="1"/>
  <c r="X2" i="2"/>
  <c r="X2" i="1"/>
  <c r="W2" i="2"/>
  <c r="W2" i="1"/>
  <c r="V2" i="2"/>
  <c r="V2" i="1"/>
  <c r="U2" i="2"/>
  <c r="U2" i="1"/>
  <c r="T2" i="2"/>
  <c r="T2" i="1"/>
  <c r="S2" i="2"/>
  <c r="S2" i="1"/>
  <c r="R2" i="2"/>
  <c r="R2" i="1"/>
  <c r="Q2" i="2"/>
  <c r="Q2" i="1"/>
  <c r="P2" i="2"/>
  <c r="P2" i="1"/>
  <c r="O2" i="2"/>
  <c r="O2" i="1"/>
  <c r="N2" i="2"/>
  <c r="N2" i="1"/>
  <c r="M2" i="2"/>
  <c r="M2" i="1"/>
  <c r="L2" i="2"/>
  <c r="L2" i="1"/>
  <c r="K2" i="2"/>
  <c r="K2" i="1"/>
  <c r="J2" i="2"/>
  <c r="J2" i="1"/>
  <c r="I2" i="2"/>
  <c r="I2" i="1"/>
  <c r="H2" i="2"/>
  <c r="H2" i="1"/>
  <c r="G2" i="2"/>
  <c r="G2" i="1"/>
  <c r="F2" i="2"/>
  <c r="F2" i="1"/>
  <c r="E2" i="2"/>
  <c r="M5" i="4"/>
  <c r="M6" i="4"/>
  <c r="M7" i="4"/>
  <c r="M8" i="4"/>
  <c r="M9" i="4"/>
  <c r="M10" i="4"/>
  <c r="M11" i="4"/>
  <c r="M12" i="4"/>
  <c r="M13" i="4"/>
  <c r="M14" i="4"/>
  <c r="M15" i="4"/>
  <c r="M16" i="4"/>
  <c r="M18" i="4"/>
  <c r="M19" i="4"/>
  <c r="M20" i="4"/>
  <c r="M21" i="4"/>
  <c r="M22" i="4"/>
  <c r="M24" i="4"/>
  <c r="M25" i="4"/>
  <c r="M26" i="4"/>
  <c r="M27" i="4"/>
  <c r="M28" i="4"/>
  <c r="M29" i="4"/>
  <c r="M30" i="4"/>
  <c r="M31" i="4"/>
  <c r="M32" i="4"/>
  <c r="M33" i="4"/>
  <c r="M34" i="4"/>
  <c r="M35" i="4"/>
  <c r="M36" i="4"/>
  <c r="M37" i="4"/>
  <c r="M38" i="4"/>
  <c r="N4" i="4"/>
  <c r="O4" i="4"/>
  <c r="P4" i="4"/>
  <c r="M4" i="4"/>
  <c r="I5" i="4"/>
  <c r="I6" i="4"/>
  <c r="I7" i="4"/>
  <c r="I8" i="4"/>
  <c r="I9" i="4"/>
  <c r="I10" i="4"/>
  <c r="I11" i="4"/>
  <c r="I12" i="4"/>
  <c r="I13" i="4"/>
  <c r="I14" i="4"/>
  <c r="I15" i="4"/>
  <c r="I16" i="4"/>
  <c r="I18" i="4"/>
  <c r="I19" i="4"/>
  <c r="I20" i="4"/>
  <c r="I21" i="4"/>
  <c r="I22" i="4"/>
  <c r="I24" i="4"/>
  <c r="I25" i="4"/>
  <c r="I26" i="4"/>
  <c r="I27" i="4"/>
  <c r="I28" i="4"/>
  <c r="I29" i="4"/>
  <c r="I30" i="4"/>
  <c r="I31" i="4"/>
  <c r="I32" i="4"/>
  <c r="I33" i="4"/>
  <c r="I34" i="4"/>
  <c r="I35" i="4"/>
  <c r="I36" i="4"/>
  <c r="I37" i="4"/>
  <c r="I38" i="4"/>
  <c r="J4" i="4"/>
  <c r="K4" i="4"/>
  <c r="L4" i="4"/>
  <c r="I4" i="4"/>
  <c r="B5" i="4"/>
  <c r="B6" i="4"/>
  <c r="B7" i="4"/>
  <c r="B8" i="4"/>
  <c r="B9" i="4"/>
  <c r="B10" i="4"/>
  <c r="B11" i="4"/>
  <c r="B12" i="4"/>
  <c r="B13" i="4"/>
  <c r="B14" i="4"/>
  <c r="B15" i="4"/>
  <c r="B16" i="4"/>
  <c r="B24" i="4"/>
  <c r="B25" i="4"/>
  <c r="B26" i="4"/>
  <c r="B27" i="4"/>
  <c r="B28" i="4"/>
  <c r="B29" i="4"/>
  <c r="B30" i="4"/>
  <c r="B31" i="4"/>
  <c r="B32" i="4"/>
  <c r="B33" i="4"/>
  <c r="B34" i="4"/>
  <c r="B35" i="4"/>
  <c r="B36" i="4"/>
  <c r="B37" i="4"/>
  <c r="B38" i="4"/>
  <c r="C4" i="4"/>
  <c r="D4" i="4"/>
  <c r="E4" i="4"/>
  <c r="F4" i="4"/>
  <c r="B4" i="4"/>
  <c r="H4" i="4"/>
  <c r="G4" i="4"/>
  <c r="AH36" i="2"/>
  <c r="AH37" i="2"/>
  <c r="W36" i="2"/>
  <c r="C30" i="2"/>
  <c r="O36" i="2"/>
  <c r="M36" i="2"/>
  <c r="L36" i="2"/>
  <c r="C28" i="2"/>
  <c r="H38" i="2"/>
  <c r="C32" i="2"/>
  <c r="F36" i="2"/>
  <c r="C26" i="2"/>
  <c r="C34" i="2"/>
  <c r="C8" i="2"/>
  <c r="W24" i="2"/>
  <c r="W37" i="2"/>
  <c r="M24" i="2"/>
  <c r="M37" i="2"/>
  <c r="L24" i="2"/>
  <c r="L37" i="2"/>
  <c r="C12" i="2"/>
  <c r="F24" i="2"/>
  <c r="F37" i="2"/>
  <c r="D57" i="1"/>
  <c r="D61" i="1"/>
  <c r="D56" i="1"/>
  <c r="D58" i="1"/>
  <c r="D7" i="1"/>
  <c r="D15" i="1"/>
  <c r="D41" i="1"/>
  <c r="D9" i="1"/>
  <c r="D23" i="1"/>
  <c r="D25" i="1"/>
  <c r="D45" i="1"/>
  <c r="D21" i="1"/>
  <c r="D19" i="1"/>
  <c r="C36" i="2"/>
  <c r="D63" i="1"/>
  <c r="C20" i="2"/>
  <c r="C6" i="2"/>
  <c r="C24" i="2"/>
  <c r="O24" i="2"/>
  <c r="O37" i="2"/>
  <c r="D67" i="1"/>
  <c r="D27" i="1"/>
  <c r="D29" i="1"/>
  <c r="D31" i="1"/>
  <c r="C37" i="2"/>
  <c r="D13" i="1"/>
  <c r="D11" i="1"/>
  <c r="D17" i="1"/>
  <c r="D33" i="1"/>
  <c r="D35" i="1"/>
  <c r="D39" i="1"/>
  <c r="D49" i="1"/>
</calcChain>
</file>

<file path=xl/sharedStrings.xml><?xml version="1.0" encoding="utf-8"?>
<sst xmlns="http://schemas.openxmlformats.org/spreadsheetml/2006/main" count="904" uniqueCount="708">
  <si>
    <t>ALL MEMBERS</t>
  </si>
  <si>
    <t>Ancient Order of Foresters</t>
  </si>
  <si>
    <t>Anglo Saxon Friendly Society</t>
  </si>
  <si>
    <t>Benenden Healthcare Society</t>
  </si>
  <si>
    <t>British Friendly Society Ltd</t>
  </si>
  <si>
    <t>Bus Employees Friendly Society</t>
  </si>
  <si>
    <t>Cirencester Friendly Society</t>
  </si>
  <si>
    <t>Compass Friendly Society</t>
  </si>
  <si>
    <t>Cornish Mutual Assurance</t>
  </si>
  <si>
    <t>CS Healthcare</t>
  </si>
  <si>
    <t>Dentists Provident Society</t>
  </si>
  <si>
    <t>DG Mutual</t>
  </si>
  <si>
    <t>Exeter Friendly Society</t>
  </si>
  <si>
    <t xml:space="preserve">Healthshield </t>
  </si>
  <si>
    <t>Holloway Friendly Society</t>
  </si>
  <si>
    <t>Irish Public Bodies Mutual</t>
  </si>
  <si>
    <t>Kensington Friendly Collection Society</t>
  </si>
  <si>
    <t>Kingston Unity Friendly Society</t>
  </si>
  <si>
    <t>Lady Grover's Fund</t>
  </si>
  <si>
    <t>Livery Companies Mutual</t>
  </si>
  <si>
    <t>Metropolitan Police Friendly Society Ltd</t>
  </si>
  <si>
    <t>National Friendly</t>
  </si>
  <si>
    <t>Oddfellows Manchester Unity</t>
  </si>
  <si>
    <t>Paycare</t>
  </si>
  <si>
    <t>Pharmaceutical &amp; General Provident Society</t>
  </si>
  <si>
    <t>Railway Enginemens Assurance Society</t>
  </si>
  <si>
    <t>Scottish Friendly Assurance Society</t>
  </si>
  <si>
    <t>Sheffield Mutual Friendly Society</t>
  </si>
  <si>
    <t>Shepherds Friendly Society</t>
  </si>
  <si>
    <t>Sovereign Health Care</t>
  </si>
  <si>
    <t>Transport Friendly Society</t>
  </si>
  <si>
    <t>UIA Insurance Limited</t>
  </si>
  <si>
    <t>Veterinary Defence Society</t>
  </si>
  <si>
    <t>Wiltshire Friendly Society Limited</t>
  </si>
  <si>
    <t xml:space="preserve">Year end </t>
  </si>
  <si>
    <t>Gross Premium Written</t>
  </si>
  <si>
    <t>Outward reinsurance premiums</t>
  </si>
  <si>
    <t>Earned Premium net of reinsurance</t>
  </si>
  <si>
    <t>Note 1</t>
  </si>
  <si>
    <t>Other technical income</t>
  </si>
  <si>
    <t>Other Income</t>
  </si>
  <si>
    <t>Total technical income</t>
  </si>
  <si>
    <t>Gross claims paid</t>
  </si>
  <si>
    <t>Reinsurers' share</t>
  </si>
  <si>
    <t>Claims incurred, net of reinsurance</t>
  </si>
  <si>
    <t>Other technical provisions</t>
  </si>
  <si>
    <t>Note 2</t>
  </si>
  <si>
    <t>Net operating expenses</t>
  </si>
  <si>
    <t>Investment expenses and charges</t>
  </si>
  <si>
    <t>Other technical charges (Members Funds / Bonuses / Other)</t>
  </si>
  <si>
    <t>Total technical charges</t>
  </si>
  <si>
    <t>Profit / (loss) before tax</t>
  </si>
  <si>
    <t>Taxes</t>
  </si>
  <si>
    <t>Profit after Tax</t>
  </si>
  <si>
    <t>Other adjustments made after tax</t>
  </si>
  <si>
    <t>Balance on technical account</t>
  </si>
  <si>
    <t>Investments - includes investment property</t>
  </si>
  <si>
    <t>Assets held to cover linked liabilities</t>
  </si>
  <si>
    <t>Reinsurers Share of Technical Provisions</t>
  </si>
  <si>
    <t>Debtors - Directly related to insurance</t>
  </si>
  <si>
    <t>Tangible assets</t>
  </si>
  <si>
    <t>Intangible Assets</t>
  </si>
  <si>
    <t>Cash and cash equivalents</t>
  </si>
  <si>
    <t>Other Assets / Debtors</t>
  </si>
  <si>
    <t>Total Assets</t>
  </si>
  <si>
    <t>Reserves (Members' Funds / Future Appropriations / Surplus)</t>
  </si>
  <si>
    <t>Gross Technical Provision / Insurance contract liabilities</t>
  </si>
  <si>
    <t>Creditors - Directly related to insurance</t>
  </si>
  <si>
    <t>Pension Liability</t>
  </si>
  <si>
    <t>Other Creditors</t>
  </si>
  <si>
    <t>Total Liabilities</t>
  </si>
  <si>
    <t>Notes for breakdown of Technical Income and Costs where applicable</t>
  </si>
  <si>
    <t>Other technical income:</t>
  </si>
  <si>
    <t>Investment Income</t>
  </si>
  <si>
    <t>Unrealised gains/(losses) on investments</t>
  </si>
  <si>
    <t>Realised gains/(losses) on investments</t>
  </si>
  <si>
    <t>Commissions</t>
  </si>
  <si>
    <t>Other income</t>
  </si>
  <si>
    <t>Net operating expenses includes:</t>
  </si>
  <si>
    <t>Acquisition costs</t>
  </si>
  <si>
    <t>Staff costs</t>
  </si>
  <si>
    <t>Board costs</t>
  </si>
  <si>
    <t>Healthy Investment</t>
  </si>
  <si>
    <t>Ancient Order of Foresters Friendly Society Limited</t>
  </si>
  <si>
    <t>Anglo-Saxons Friendly Society</t>
  </si>
  <si>
    <t>Benenden Healthcare Society Ltd</t>
  </si>
  <si>
    <t>Cirencester Friendly Society Ltd</t>
  </si>
  <si>
    <t>Civil Service Healthcare Society Limited</t>
  </si>
  <si>
    <t>Compass Friendly Society Limited</t>
  </si>
  <si>
    <t>Cornish Mutual</t>
  </si>
  <si>
    <t>Dentists and General Society</t>
  </si>
  <si>
    <t>Exeter Friendly Society Ltd</t>
  </si>
  <si>
    <t>Health Shield Friendly Society Limited</t>
  </si>
  <si>
    <t>Holloway Friendly</t>
  </si>
  <si>
    <t>Kensington Friendly Collecting Society Ltd</t>
  </si>
  <si>
    <t>PG Mutual</t>
  </si>
  <si>
    <t>Railway Enginemens Assurance Society Ltd</t>
  </si>
  <si>
    <t>Red Rose Friendly Society Ltd</t>
  </si>
  <si>
    <t>Scottish Friendly Assurance Society Ltd</t>
  </si>
  <si>
    <t>The Oddfellows</t>
  </si>
  <si>
    <t>The Shepherds Friendly Society Ltd</t>
  </si>
  <si>
    <t>Transport Friendly Society Ltd</t>
  </si>
  <si>
    <t>UIA (Insurance) Ltd</t>
  </si>
  <si>
    <t>Supporting Data</t>
  </si>
  <si>
    <t>Customers/ members</t>
  </si>
  <si>
    <t>Premiums</t>
  </si>
  <si>
    <t>Assets</t>
  </si>
  <si>
    <t>Number of members on 31 December 2014</t>
  </si>
  <si>
    <t>Number of policyholders on 31 December 2014</t>
  </si>
  <si>
    <t>Number of members that voted at 2014 AGM</t>
  </si>
  <si>
    <t xml:space="preserve">  (data here is drawn from member returns to the Annotated Corporate Governance Code </t>
  </si>
  <si>
    <t>Full Board</t>
  </si>
  <si>
    <t>Audit Committee</t>
  </si>
  <si>
    <t>Remuneration Committee</t>
  </si>
  <si>
    <t>Total number on board</t>
  </si>
  <si>
    <t>Number of executive directors</t>
  </si>
  <si>
    <t>Number of non-executive directors - Company Chairman</t>
  </si>
  <si>
    <t>Number of non-executive directors - Independent</t>
  </si>
  <si>
    <t>Number of non-executive directors - other</t>
  </si>
  <si>
    <t>Number of female executive directors</t>
  </si>
  <si>
    <t>Number of female non-executive directors</t>
  </si>
  <si>
    <t>Total number on audit committee</t>
  </si>
  <si>
    <t xml:space="preserve"> Total number on remuneration committee</t>
  </si>
  <si>
    <t>every effort has been made to ensure data is accurate- please contact martin@financialmutuals.org if you identify any errors</t>
  </si>
  <si>
    <t xml:space="preserve">Healthy Investment </t>
  </si>
  <si>
    <t>Profit for year/ mean assets %</t>
  </si>
  <si>
    <t>Cost/ income ratio %</t>
  </si>
  <si>
    <t>Management expenses/ mean assets %</t>
  </si>
  <si>
    <t>total reserves/ total assets %</t>
  </si>
  <si>
    <t>claims ratio %</t>
  </si>
  <si>
    <t>Explanations</t>
  </si>
  <si>
    <t>year end assets for each year</t>
  </si>
  <si>
    <t>premium growth %</t>
  </si>
  <si>
    <t>total technical charges for the year, divided by total technical income</t>
  </si>
  <si>
    <t>Assesses reserve strength, measured as year end reserves or members' funds divided by year end assets</t>
  </si>
  <si>
    <t>This is a measure of efficiency of claims management.  This varies significantly by business type, and is measured by claims incurred for the year net of reinsurance divided by premium income for the year net or reinsurance</t>
  </si>
  <si>
    <t>asset growth %</t>
  </si>
  <si>
    <t>Members</t>
  </si>
  <si>
    <t>Address</t>
  </si>
  <si>
    <t>London</t>
  </si>
  <si>
    <t>LONDON</t>
  </si>
  <si>
    <t>LONON</t>
  </si>
  <si>
    <t>Telephone No</t>
  </si>
  <si>
    <t>Website address</t>
  </si>
  <si>
    <t>Email address</t>
  </si>
  <si>
    <t>0161 819 9361</t>
  </si>
  <si>
    <t>+44 (0) 1474 567050</t>
  </si>
  <si>
    <t>Chairman</t>
  </si>
  <si>
    <r>
      <rPr>
        <b/>
        <sz val="14"/>
        <color rgb="FFFF0000"/>
        <rFont val="Calibri"/>
        <family val="2"/>
        <scheme val="minor"/>
      </rPr>
      <t>AFM members' Profit and Loss accounts, 2015</t>
    </r>
    <r>
      <rPr>
        <sz val="12"/>
        <color theme="1"/>
        <rFont val="Calibri"/>
        <family val="2"/>
        <scheme val="minor"/>
      </rPr>
      <t xml:space="preserve">  (drawn from 2015 company accounts)</t>
    </r>
  </si>
  <si>
    <t>Increase/(decrease) in investment contracts</t>
  </si>
  <si>
    <r>
      <rPr>
        <b/>
        <sz val="14"/>
        <color rgb="FFFF0000"/>
        <rFont val="Calibri"/>
        <family val="2"/>
        <scheme val="minor"/>
      </rPr>
      <t>Balance Sheets, end of 2015 accounting year</t>
    </r>
    <r>
      <rPr>
        <sz val="12"/>
        <color theme="1"/>
        <rFont val="Calibri"/>
        <family val="2"/>
        <scheme val="minor"/>
      </rPr>
      <t xml:space="preserve"> (drawn from 2015 company accounts)</t>
    </r>
  </si>
  <si>
    <t>Valerie Ashcroft</t>
  </si>
  <si>
    <t>www.oddfellows.co.uk</t>
  </si>
  <si>
    <t>Net Non Technical Account</t>
  </si>
  <si>
    <t>Pension Scheme Asset</t>
  </si>
  <si>
    <t>www.forestersfriendlysociety.co.uk</t>
  </si>
  <si>
    <t>John Instance</t>
  </si>
  <si>
    <t>www.healthshield.co.uk</t>
  </si>
  <si>
    <t>David Allen</t>
  </si>
  <si>
    <t>www.nfrnmutual.com</t>
  </si>
  <si>
    <t>Peter Wagg</t>
  </si>
  <si>
    <t>not in accounts</t>
  </si>
  <si>
    <t>www.paycare.org</t>
  </si>
  <si>
    <t>D McIntosh</t>
  </si>
  <si>
    <t>www.britishfriendly.com</t>
  </si>
  <si>
    <t>Nick Bayley</t>
  </si>
  <si>
    <t>Note acq costs</t>
  </si>
  <si>
    <t>incl some staff</t>
  </si>
  <si>
    <t>costs too</t>
  </si>
  <si>
    <t>www.the-exeter.com</t>
  </si>
  <si>
    <t>Wallace Dobbin</t>
  </si>
  <si>
    <t>Rob</t>
  </si>
  <si>
    <t>Leddington</t>
  </si>
  <si>
    <t>rob@enginemens.co.uk</t>
  </si>
  <si>
    <t>www.compass-fs.co.uk</t>
  </si>
  <si>
    <t>R C Wroath</t>
  </si>
  <si>
    <t>B Quinn</t>
  </si>
  <si>
    <t>www.busemployees.co.uk</t>
  </si>
  <si>
    <t>www.sovereignhealthcare.co.uk</t>
  </si>
  <si>
    <t>Dr R E Dugdale</t>
  </si>
  <si>
    <t>Pension Scheme (gains) / loss</t>
  </si>
  <si>
    <t>www.healthyinvestment.co.uk</t>
  </si>
  <si>
    <t>Peter Smith</t>
  </si>
  <si>
    <t>www.kensingtonfriendly.co.uk</t>
  </si>
  <si>
    <t>Peter Hawkins</t>
  </si>
  <si>
    <t>www.kingstonunity.co.uk</t>
  </si>
  <si>
    <t>Robert Edwards</t>
  </si>
  <si>
    <t>K S Waters</t>
  </si>
  <si>
    <t>www.mpfs.org.uk</t>
  </si>
  <si>
    <t>Mike McAndrew</t>
  </si>
  <si>
    <t>www.holloway.co.uk</t>
  </si>
  <si>
    <t>Martin Day</t>
  </si>
  <si>
    <t>www.enginemens.co.uk</t>
  </si>
  <si>
    <t>J W Goolamier</t>
  </si>
  <si>
    <t>Transfer to/(from) fund for future appropriations</t>
  </si>
  <si>
    <t>www.redroseassurance.co.uk</t>
  </si>
  <si>
    <t>Anthony Totham</t>
  </si>
  <si>
    <t>www.scottishfriendly.co.uk</t>
  </si>
  <si>
    <t>Michael Walker</t>
  </si>
  <si>
    <t>www.sheffieldmutual.com</t>
  </si>
  <si>
    <t>Janet Barber</t>
  </si>
  <si>
    <t>www.shepherdsfriendly.co.uk</t>
  </si>
  <si>
    <t>Joanne Hindle</t>
  </si>
  <si>
    <t>www.tfs.uk.com</t>
  </si>
  <si>
    <t>D A Brown</t>
  </si>
  <si>
    <t>www.togethermutualinsurance.co.uk</t>
  </si>
  <si>
    <t>Peter Dodd</t>
  </si>
  <si>
    <t>www.wiltshirefriendly.com</t>
  </si>
  <si>
    <t>R T Harrison</t>
  </si>
  <si>
    <t>www.guoofs.com</t>
  </si>
  <si>
    <t>D B Whittaker</t>
  </si>
  <si>
    <t>www.thevds.co.uk</t>
  </si>
  <si>
    <t>C May</t>
  </si>
  <si>
    <t>www.benenden.co.uk</t>
  </si>
  <si>
    <t>www.cshealthcare.co.uk</t>
  </si>
  <si>
    <t>www.cirencester-friendly.co.uk</t>
  </si>
  <si>
    <t>Ted Elsey</t>
  </si>
  <si>
    <t>Andrew Johnston</t>
  </si>
  <si>
    <t>Martin King</t>
  </si>
  <si>
    <t>www.ipb.ie</t>
  </si>
  <si>
    <t>www.nationalfriendly.co.uk</t>
  </si>
  <si>
    <t>George Jones</t>
  </si>
  <si>
    <t>Exec included in Board Costs</t>
  </si>
  <si>
    <t>Other Adj after tax include tfrs to other funds other than FFA</t>
  </si>
  <si>
    <t>Exec incl in Board</t>
  </si>
  <si>
    <t>Tracy Morshead</t>
  </si>
  <si>
    <t>www.dengen.co.uk</t>
  </si>
  <si>
    <t>Paul Mather</t>
  </si>
  <si>
    <t>www.dentistsprovident.co.uk</t>
  </si>
  <si>
    <t>www.ladygrover.org.uk</t>
  </si>
  <si>
    <t>Kathryn Woolass</t>
  </si>
  <si>
    <t>Major General A W Lyons</t>
  </si>
  <si>
    <t>www.cunamutual.com</t>
  </si>
  <si>
    <t>www.cornishmutual.co.uk</t>
  </si>
  <si>
    <t>I J Pawley</t>
  </si>
  <si>
    <t>Not clear if Under Staff Exec are included £265k so could be in both lines</t>
  </si>
  <si>
    <t>Not clear if Under Staff Exec are included £248k so could be in both lines</t>
  </si>
  <si>
    <t>Seamus Hughes</t>
  </si>
  <si>
    <t>www.rmml.com/portfolio/</t>
  </si>
  <si>
    <t>www.pgmutual.co.uk</t>
  </si>
  <si>
    <t>www.anglo-saxons.co.uk</t>
  </si>
  <si>
    <t>+44 (0) 20 7043 0530</t>
  </si>
  <si>
    <t>Grand United Order of Oddfellows FS</t>
  </si>
  <si>
    <t>TOTAL GROSS PREMIUMS for 2015</t>
  </si>
  <si>
    <t>Gross premium income for 2015: GI</t>
  </si>
  <si>
    <t>Average gross premium for last 3 years (2013 - 15)</t>
  </si>
  <si>
    <t>Assets at the end of 2015</t>
  </si>
  <si>
    <t>Ancient Order of Foresters Friendly Society</t>
  </si>
  <si>
    <r>
      <t xml:space="preserve">Governance Arrangements,  </t>
    </r>
    <r>
      <rPr>
        <b/>
        <sz val="12"/>
        <color rgb="FFFF0000"/>
        <rFont val="Calibri"/>
        <family val="2"/>
        <scheme val="minor"/>
      </rPr>
      <t>31 Dec 2015</t>
    </r>
  </si>
  <si>
    <t>premium income for 2015 as a percentage of that for 2014</t>
  </si>
  <si>
    <t>Profit/ loss before tax as a proportion of the sum of year end assets for 2014 and 2015</t>
  </si>
  <si>
    <t>asset growth 2014- 15%</t>
  </si>
  <si>
    <t>premium growth 2014-15%</t>
  </si>
  <si>
    <t>Grand United Order of Oddfellows</t>
  </si>
  <si>
    <t>Considers management costs as a proportion of assets under management, which measures efficiency, and generally improves with scale.  Measured as staff and board costs for the year, divided by mean assets for the year</t>
  </si>
  <si>
    <t>Selected Ratios for 2015</t>
  </si>
  <si>
    <t>29-33 Shirley Rd</t>
  </si>
  <si>
    <t>Southampton</t>
  </si>
  <si>
    <t>Hampshire</t>
  </si>
  <si>
    <t>SO15 3EW</t>
  </si>
  <si>
    <t>02380 229655</t>
  </si>
  <si>
    <t>posborn@forestersfriendlysociety.co.uk</t>
  </si>
  <si>
    <t>Paul</t>
  </si>
  <si>
    <t>Osborn</t>
  </si>
  <si>
    <t>Anglo-Saxons Hall
2 Berkley Road</t>
  </si>
  <si>
    <t>Gravesend</t>
  </si>
  <si>
    <t>Kent</t>
  </si>
  <si>
    <t>DA12 2EU</t>
  </si>
  <si>
    <t>bob@anglo-saxons.co.uk</t>
  </si>
  <si>
    <t>Bob</t>
  </si>
  <si>
    <t>Heasman</t>
  </si>
  <si>
    <t>Holgate Park Drive</t>
  </si>
  <si>
    <t>York</t>
  </si>
  <si>
    <t>YO26 4GG</t>
  </si>
  <si>
    <t>+44 (0) 845 052 5770</t>
  </si>
  <si>
    <t>marc.bell@benenden.org.uk</t>
  </si>
  <si>
    <t>Marc</t>
  </si>
  <si>
    <t>Bell</t>
  </si>
  <si>
    <t>British Friendly</t>
  </si>
  <si>
    <t>No 1 Trevor Street</t>
  </si>
  <si>
    <t>Bedford</t>
  </si>
  <si>
    <t>MK40 2AB</t>
  </si>
  <si>
    <t>m.myers@britishfriendly.co.uk</t>
  </si>
  <si>
    <t>Mark</t>
  </si>
  <si>
    <t>Myers</t>
  </si>
  <si>
    <t>Bus Employees' Friendly Society</t>
  </si>
  <si>
    <t>Suite 2 , Alma House, Alma Road</t>
  </si>
  <si>
    <t>Reigate</t>
  </si>
  <si>
    <t>Surrey</t>
  </si>
  <si>
    <t>RH2 OAX</t>
  </si>
  <si>
    <t>01737 226060</t>
  </si>
  <si>
    <t>bobh@aims.co.uk</t>
  </si>
  <si>
    <t>Hodgetts</t>
  </si>
  <si>
    <t>Princess House 
Horace Road</t>
  </si>
  <si>
    <t>Kingston upon Thames</t>
  </si>
  <si>
    <t>KT1 2SL</t>
  </si>
  <si>
    <t>+44 (0) 20 8410 0420</t>
  </si>
  <si>
    <t>james.parker@cshealthcare.co.uk</t>
  </si>
  <si>
    <t>James</t>
  </si>
  <si>
    <t>Parker</t>
  </si>
  <si>
    <t>Cirencester Friendly Society Limited</t>
  </si>
  <si>
    <t>5 Dyer Street</t>
  </si>
  <si>
    <t>Cirencester</t>
  </si>
  <si>
    <t>Gloucestershire</t>
  </si>
  <si>
    <t>GL7 2PP</t>
  </si>
  <si>
    <t>01285 653073 ext8101</t>
  </si>
  <si>
    <t>paul.hudson@cirencester-friendly.co.uk</t>
  </si>
  <si>
    <t>Hudson</t>
  </si>
  <si>
    <t>Old Bank House</t>
  </si>
  <si>
    <t>59 High Street Odiham</t>
  </si>
  <si>
    <t>RG29 1LF</t>
  </si>
  <si>
    <t>+44 (0) 1256 701750</t>
  </si>
  <si>
    <t>elaine@ED-Financial.co.uk</t>
  </si>
  <si>
    <t>Elaine</t>
  </si>
  <si>
    <t>Fairless</t>
  </si>
  <si>
    <t>CMA House 
Newham Road
Newham</t>
  </si>
  <si>
    <t>Truro</t>
  </si>
  <si>
    <t>Cornwall</t>
  </si>
  <si>
    <t>TR1 2SU</t>
  </si>
  <si>
    <t>+44 (0) 187 224 6171</t>
  </si>
  <si>
    <t>agoddard@cornishmutual.co.uk</t>
  </si>
  <si>
    <t>Alan</t>
  </si>
  <si>
    <t>Goddard</t>
  </si>
  <si>
    <t>Cuna Mutual</t>
  </si>
  <si>
    <t>100 New Bridge Street</t>
  </si>
  <si>
    <t>EC4V 6JA</t>
  </si>
  <si>
    <t>0121 359 0221</t>
  </si>
  <si>
    <t>Paul.walsh@cunamutual.ie</t>
  </si>
  <si>
    <t>Walsh</t>
  </si>
  <si>
    <t>Dentists' &amp; General Mutual Benefit society, The</t>
  </si>
  <si>
    <t>St James Court
20 Calthorpe Road
Edgbaston</t>
  </si>
  <si>
    <t>Birmingham</t>
  </si>
  <si>
    <t>B15 1RP</t>
  </si>
  <si>
    <t>0121 452 1066</t>
  </si>
  <si>
    <t>dwt@dengen.co.uk</t>
  </si>
  <si>
    <t>David</t>
  </si>
  <si>
    <t>Thompson</t>
  </si>
  <si>
    <t>Dentists' Provident Society Limited</t>
  </si>
  <si>
    <t>91-94 Saffron Hill</t>
  </si>
  <si>
    <t>EC1N 8QP</t>
  </si>
  <si>
    <t>020 7400 5708</t>
  </si>
  <si>
    <t>farrukh.mirza@dentistsprovident.co.uk</t>
  </si>
  <si>
    <t>Farrukh</t>
  </si>
  <si>
    <t>Mirza</t>
  </si>
  <si>
    <t>Lakeside House
Emperor Way</t>
  </si>
  <si>
    <t>Exeter</t>
  </si>
  <si>
    <t>Devon</t>
  </si>
  <si>
    <t>EX1 3FD</t>
  </si>
  <si>
    <t>andy.chapman@exeterfriendly.co.uk</t>
  </si>
  <si>
    <t>Andy</t>
  </si>
  <si>
    <t>Chapman</t>
  </si>
  <si>
    <t>Grand United Order of Oddfellows Friendly Society</t>
  </si>
  <si>
    <t>56 Talbot Road
Old Trafford</t>
  </si>
  <si>
    <t>Manchester</t>
  </si>
  <si>
    <t>M16 0PL</t>
  </si>
  <si>
    <t>+44 (0) 161 872 3356</t>
  </si>
  <si>
    <t>guoofs@aol.com</t>
  </si>
  <si>
    <t>Neil</t>
  </si>
  <si>
    <t>Robinson</t>
  </si>
  <si>
    <t>Electra Way
Crewe Business Park</t>
  </si>
  <si>
    <t>Crewe</t>
  </si>
  <si>
    <t>Cheshire</t>
  </si>
  <si>
    <t>CW1 6HS</t>
  </si>
  <si>
    <t>01270 588555</t>
  </si>
  <si>
    <t>jburton@healthshield.co.uk</t>
  </si>
  <si>
    <t>Jonathan</t>
  </si>
  <si>
    <t>Burton</t>
  </si>
  <si>
    <t>2 The Old Courthouse
Tenterden Street</t>
  </si>
  <si>
    <t>Bury</t>
  </si>
  <si>
    <t>Greater Manchester</t>
  </si>
  <si>
    <t>BL9 0AL</t>
  </si>
  <si>
    <t>+44 (0) 161 762 5790</t>
  </si>
  <si>
    <t>peter.green@healthyinvestment.co.uk</t>
  </si>
  <si>
    <t>Peter</t>
  </si>
  <si>
    <t>Green</t>
  </si>
  <si>
    <t>IPB Insurance</t>
  </si>
  <si>
    <t>1 Grand Canal Square, Grand Canal Harbour</t>
  </si>
  <si>
    <t>Dublin 2</t>
  </si>
  <si>
    <t>Ireland</t>
  </si>
  <si>
    <t>+353 1 608 7002</t>
  </si>
  <si>
    <t>enda.devine@ipb.ie</t>
  </si>
  <si>
    <t>Enda</t>
  </si>
  <si>
    <t>Devine</t>
  </si>
  <si>
    <t>Kensington Friendly Collecting Society Limited</t>
  </si>
  <si>
    <t>1-3 Kensington Road</t>
  </si>
  <si>
    <t>Middlesbrough</t>
  </si>
  <si>
    <t>Teeside</t>
  </si>
  <si>
    <t>TS5 6AL</t>
  </si>
  <si>
    <t>01642 850022</t>
  </si>
  <si>
    <t>philcarey@careyskens.com</t>
  </si>
  <si>
    <t>Phil</t>
  </si>
  <si>
    <t>Carey</t>
  </si>
  <si>
    <t>9 Navigation Court</t>
  </si>
  <si>
    <t>Calder Park</t>
  </si>
  <si>
    <t>Wakefield</t>
  </si>
  <si>
    <t>WF2 7BJ</t>
  </si>
  <si>
    <t>0113 285 5912</t>
  </si>
  <si>
    <t>andrew@kingstonunity.co.uk</t>
  </si>
  <si>
    <t>Andrew</t>
  </si>
  <si>
    <t>Townsley</t>
  </si>
  <si>
    <t>Mountbarrow House, 6- 20 Elizabeth Street</t>
  </si>
  <si>
    <t>SW1W 9RB</t>
  </si>
  <si>
    <t>020 7808 4180</t>
  </si>
  <si>
    <t>secretary@ladygrover.org.uk</t>
  </si>
  <si>
    <t>Mike</t>
  </si>
  <si>
    <t>Vickery</t>
  </si>
  <si>
    <t>7 Maltings Place, 169 Tower Bridge Road</t>
  </si>
  <si>
    <t>SE1 3JB</t>
  </si>
  <si>
    <t>+44 (0) 207 043 0537</t>
  </si>
  <si>
    <t>shaun.fyson@rmml.com</t>
  </si>
  <si>
    <t>Shaun</t>
  </si>
  <si>
    <t>Fyson</t>
  </si>
  <si>
    <t>Central Court, 1b Knoll Rise</t>
  </si>
  <si>
    <t>Orpington</t>
  </si>
  <si>
    <t>BR6 0JA</t>
  </si>
  <si>
    <t>01689 660981</t>
  </si>
  <si>
    <t>stuart.bell@mpfs.org.uk</t>
  </si>
  <si>
    <t>Stuart</t>
  </si>
  <si>
    <t>11-12 Queen Square</t>
  </si>
  <si>
    <t>Bristol</t>
  </si>
  <si>
    <t>BS1 4NT</t>
  </si>
  <si>
    <t>+44 (0) 117 980 9303</t>
  </si>
  <si>
    <t>jonathan.long@nationalfriendly.co.uk</t>
  </si>
  <si>
    <t>Long</t>
  </si>
  <si>
    <t>NFRN Mutual, The</t>
  </si>
  <si>
    <t>rikul.patel@nfrnmutual.com</t>
  </si>
  <si>
    <t>Rikul</t>
  </si>
  <si>
    <t>Patel</t>
  </si>
  <si>
    <t>Original Holloway Friendly Society Limited</t>
  </si>
  <si>
    <t>Holloway House, 71 Eastgate St.,</t>
  </si>
  <si>
    <t>Gloucester</t>
  </si>
  <si>
    <t>GL1 1PW</t>
  </si>
  <si>
    <t>01452 526238</t>
  </si>
  <si>
    <t>martinc@holloway.co.uk</t>
  </si>
  <si>
    <t>Martin</t>
  </si>
  <si>
    <t>Collins</t>
  </si>
  <si>
    <t>Paycare House, George Street</t>
  </si>
  <si>
    <t>Wolverhampton</t>
  </si>
  <si>
    <t>WV2 4DX</t>
  </si>
  <si>
    <t>kevinrogers@paycare.org</t>
  </si>
  <si>
    <t>Kevin</t>
  </si>
  <si>
    <t>Rogers</t>
  </si>
  <si>
    <t>11 Parkway
Porters Wood</t>
  </si>
  <si>
    <t>St. Albans</t>
  </si>
  <si>
    <t>Hertfordshire</t>
  </si>
  <si>
    <t>AL3 6PA</t>
  </si>
  <si>
    <t>01727 840095</t>
  </si>
  <si>
    <t>mike.perry@pgmutual.co.uk</t>
  </si>
  <si>
    <t>Perry</t>
  </si>
  <si>
    <t>Railway Enginemen's Assurance Society Ltd</t>
  </si>
  <si>
    <t>727 Washwood Heath Road</t>
  </si>
  <si>
    <t>B8 2LE</t>
  </si>
  <si>
    <t>+44 (0) 121 327 1027</t>
  </si>
  <si>
    <t>Red Rose Friendly Society Limited</t>
  </si>
  <si>
    <t>Parkgates
52a Preston New Road</t>
  </si>
  <si>
    <t>Blackburn</t>
  </si>
  <si>
    <t>Lancashire</t>
  </si>
  <si>
    <t>BB2 6AH</t>
  </si>
  <si>
    <t>mark@redroseassurance.co.uk</t>
  </si>
  <si>
    <t>Sedgley</t>
  </si>
  <si>
    <t>Scottish Friendly Assurance Society Limited</t>
  </si>
  <si>
    <t>16 Blythswood Square</t>
  </si>
  <si>
    <t>Glasgow</t>
  </si>
  <si>
    <t>Scotland</t>
  </si>
  <si>
    <t>G2 4HJ</t>
  </si>
  <si>
    <t>+44 (0) 141 275 5001</t>
  </si>
  <si>
    <t>fiona.mcbain@scottishfriendly.co.uk</t>
  </si>
  <si>
    <t>Fiona</t>
  </si>
  <si>
    <t>McBain</t>
  </si>
  <si>
    <t>3 Maple Park
Maple Court
Tankersely</t>
  </si>
  <si>
    <t>Barnsley</t>
  </si>
  <si>
    <t>South Yorkshire</t>
  </si>
  <si>
    <t>S75 3DP</t>
  </si>
  <si>
    <t>01226 741000</t>
  </si>
  <si>
    <t>anthony.burdin@sheffieldmutual.com</t>
  </si>
  <si>
    <t>Anthony</t>
  </si>
  <si>
    <t>Burdin</t>
  </si>
  <si>
    <t>Shepherds Friendly Society Limited</t>
  </si>
  <si>
    <t>Haw Bank House, High Street</t>
  </si>
  <si>
    <t>Cheadle</t>
  </si>
  <si>
    <t>SK8 1AL</t>
  </si>
  <si>
    <t>+44 (0) 161 428 1212</t>
  </si>
  <si>
    <t>amodea@shepherds.co.uk</t>
  </si>
  <si>
    <t>Ann-Marie</t>
  </si>
  <si>
    <t>Odea</t>
  </si>
  <si>
    <t>Sovereign Healthcare</t>
  </si>
  <si>
    <t>Royal Standard House, 26 Manningham Lane</t>
  </si>
  <si>
    <t>Bradford</t>
  </si>
  <si>
    <t>W Yorkshire</t>
  </si>
  <si>
    <t>BD1 3DN</t>
  </si>
  <si>
    <t>russ.piper@sovereignhealthcare.co.uk</t>
  </si>
  <si>
    <t>Russ</t>
  </si>
  <si>
    <t>Piper</t>
  </si>
  <si>
    <t xml:space="preserve">The Oddfellows Manchester Unity Friendly Society </t>
  </si>
  <si>
    <t>Oddfellows House, 184-186 Deansgate</t>
  </si>
  <si>
    <t>M3 3WB</t>
  </si>
  <si>
    <t>jane.nelson@oddfellows.co.uk</t>
  </si>
  <si>
    <t>Jane</t>
  </si>
  <si>
    <t>Nelson</t>
  </si>
  <si>
    <t>The Veterinary Defence Society</t>
  </si>
  <si>
    <t>4 Haig Court, Parkgate Estate</t>
  </si>
  <si>
    <t>Knutsford</t>
  </si>
  <si>
    <t>WA16 8XZ</t>
  </si>
  <si>
    <t>NMacfarlane@vetdef.co.uk</t>
  </si>
  <si>
    <t>Norman</t>
  </si>
  <si>
    <t>Macfarlane</t>
  </si>
  <si>
    <t>3rd Floor, Derbyshire House, St Chad's Street</t>
  </si>
  <si>
    <t>WC1H 8AG</t>
  </si>
  <si>
    <t>0207 833 2616</t>
  </si>
  <si>
    <t>peter@tfs.uk.com</t>
  </si>
  <si>
    <t>Rudyk</t>
  </si>
  <si>
    <t>King's Court, London Road</t>
  </si>
  <si>
    <t>Stevenage</t>
  </si>
  <si>
    <t>SG1 2TP</t>
  </si>
  <si>
    <t>jon.craven@uia.co.uk</t>
  </si>
  <si>
    <t>Jon</t>
  </si>
  <si>
    <t>Craven</t>
  </si>
  <si>
    <t>Holloway House
Epsom Square
White Horse Business Park</t>
  </si>
  <si>
    <t>Trowbridge</t>
  </si>
  <si>
    <t>Wiltshire</t>
  </si>
  <si>
    <t>BA14 0XG</t>
  </si>
  <si>
    <t>+44 (0) 1225 756780</t>
  </si>
  <si>
    <t>john.sanders@wiltshirefriendly.com</t>
  </si>
  <si>
    <t>John</t>
  </si>
  <si>
    <t>Sanders</t>
  </si>
  <si>
    <t>Baker Tilly</t>
  </si>
  <si>
    <t>Springfield House, 76 Wellington Street</t>
  </si>
  <si>
    <t>Leeds</t>
  </si>
  <si>
    <t>West Yorkshire</t>
  </si>
  <si>
    <t>LS1 2AY</t>
  </si>
  <si>
    <t>+44 (0)7966 865196</t>
  </si>
  <si>
    <t>jonathan.pepper@bakertilly.co.uk</t>
  </si>
  <si>
    <t>Pepper</t>
  </si>
  <si>
    <t>Barnett Waddingham</t>
  </si>
  <si>
    <t>138 Cheapside</t>
  </si>
  <si>
    <t>EC2V 6BW</t>
  </si>
  <si>
    <t>kim.durniat@barnett-waddingham.co.uk</t>
  </si>
  <si>
    <t xml:space="preserve">Kim </t>
  </si>
  <si>
    <t>Durniat</t>
  </si>
  <si>
    <t>Charles Taylor Consulting</t>
  </si>
  <si>
    <t>Standard House, 12-13 Essex Street</t>
  </si>
  <si>
    <t>WC2R 3AA</t>
  </si>
  <si>
    <t>020 3320 2288</t>
  </si>
  <si>
    <t>Mike.peachey@ctplc.com</t>
  </si>
  <si>
    <t>Peachey</t>
  </si>
  <si>
    <t>EY</t>
  </si>
  <si>
    <t>The Paragon, Counterslip</t>
  </si>
  <si>
    <t>BS1 6BX</t>
  </si>
  <si>
    <t>0117 3057974</t>
  </si>
  <si>
    <t>jloughlin@uk.ey.com</t>
  </si>
  <si>
    <t>Jody</t>
  </si>
  <si>
    <t>Loughlin</t>
  </si>
  <si>
    <t>Fidelity International</t>
  </si>
  <si>
    <t>25 Cannon Street</t>
  </si>
  <si>
    <t>EC4M 5TA</t>
  </si>
  <si>
    <t>0207 961 4331</t>
  </si>
  <si>
    <t>heather.fleming@fil.com</t>
  </si>
  <si>
    <t>Heather</t>
  </si>
  <si>
    <t>Fleming</t>
  </si>
  <si>
    <t>Hogan Lovells International LLP</t>
  </si>
  <si>
    <t>Atlantic House, Holborn Viaduct</t>
  </si>
  <si>
    <t>EC1A 2FG</t>
  </si>
  <si>
    <t>+44 (0) 20 7296 2352</t>
  </si>
  <si>
    <t>John.Gilbert@hoganlovells.com</t>
  </si>
  <si>
    <t>Gilbert</t>
  </si>
  <si>
    <t>Investec Wealth and Investment</t>
  </si>
  <si>
    <t>Beech House
61 Napier Street</t>
  </si>
  <si>
    <t>Sheffield</t>
  </si>
  <si>
    <t>S11 8HA</t>
  </si>
  <si>
    <t>0114 2755100</t>
  </si>
  <si>
    <t>James.Bedingfield@investecwin.co.uk</t>
  </si>
  <si>
    <t>Bedingfield</t>
  </si>
  <si>
    <t>Keystone Law</t>
  </si>
  <si>
    <t>Little Fields, Cherington Lane</t>
  </si>
  <si>
    <t>Tetbury</t>
  </si>
  <si>
    <t>GL8 8SE</t>
  </si>
  <si>
    <t>07836 678134</t>
  </si>
  <si>
    <t xml:space="preserve">Robert.Wharton@keystonelaw.co.uk </t>
  </si>
  <si>
    <t>Robert</t>
  </si>
  <si>
    <t>Wharton</t>
  </si>
  <si>
    <t>KPMG</t>
  </si>
  <si>
    <t>St James' Square</t>
  </si>
  <si>
    <t>M2 6DS</t>
  </si>
  <si>
    <t>00 44 113 231 3642</t>
  </si>
  <si>
    <t>jonathan.holt@kpmg.co.uk</t>
  </si>
  <si>
    <t>Holt</t>
  </si>
  <si>
    <t>M&amp;G Advisory</t>
  </si>
  <si>
    <t>3 Northolme Road</t>
  </si>
  <si>
    <t>N5 2UZ</t>
  </si>
  <si>
    <t>John.Gilbert@mgadvisory.co.uk</t>
  </si>
  <si>
    <t>Mazars</t>
  </si>
  <si>
    <t>Tower Bridge House
St Katherine's Way</t>
  </si>
  <si>
    <t>E1W 1DD</t>
  </si>
  <si>
    <t>07963 496162</t>
  </si>
  <si>
    <t>tim.bateman@mazars.co.uk</t>
  </si>
  <si>
    <t>Tim</t>
  </si>
  <si>
    <t>Bateman</t>
  </si>
  <si>
    <t>Mercer</t>
  </si>
  <si>
    <t>Tower Place West</t>
  </si>
  <si>
    <t>EC3R 5BU</t>
  </si>
  <si>
    <t>david.furlong@mercer.com</t>
  </si>
  <si>
    <t>Furlong</t>
  </si>
  <si>
    <t>Milliman</t>
  </si>
  <si>
    <t>11 Old Jewry</t>
  </si>
  <si>
    <t>EC2R 8DU</t>
  </si>
  <si>
    <t>+44 (0) 20 7847 1543</t>
  </si>
  <si>
    <t>philip.simpson@milliman.com</t>
  </si>
  <si>
    <t>Philip</t>
  </si>
  <si>
    <t>Simpson</t>
  </si>
  <si>
    <t>Moore Stephens</t>
  </si>
  <si>
    <t>30 Gay Street</t>
  </si>
  <si>
    <t>Bath</t>
  </si>
  <si>
    <t>BA1 2PA</t>
  </si>
  <si>
    <t>01225 486100</t>
  </si>
  <si>
    <t>Mark.Burnett@moorestephens.com</t>
  </si>
  <si>
    <t>Burnett</t>
  </si>
  <si>
    <t>Northern Trust</t>
  </si>
  <si>
    <t>50 Bank Street</t>
  </si>
  <si>
    <t>Canary Wharf</t>
  </si>
  <si>
    <t>E14 5NT</t>
  </si>
  <si>
    <t>0207 982 1441</t>
  </si>
  <si>
    <t>jh204@ntrs.com</t>
  </si>
  <si>
    <t>Howells</t>
  </si>
  <si>
    <t>OAC</t>
  </si>
  <si>
    <t>141-2 Fenchurch Street</t>
  </si>
  <si>
    <t>EC3M 6BL</t>
  </si>
  <si>
    <t>+44 (0) 20 7278 9500</t>
  </si>
  <si>
    <t>christopher.critchlow@oacplc.com</t>
  </si>
  <si>
    <t>Christopher</t>
  </si>
  <si>
    <t>Critchlow</t>
  </si>
  <si>
    <t>Pinsent Masons</t>
  </si>
  <si>
    <t>30 Crown Place</t>
  </si>
  <si>
    <t>EC2A 4ES</t>
  </si>
  <si>
    <t>0207 418 7306</t>
  </si>
  <si>
    <t>bruno.geiringer@pinsentmasons.com</t>
  </si>
  <si>
    <t>Bruno</t>
  </si>
  <si>
    <t>Geiringer</t>
  </si>
  <si>
    <t>Quilter Cheviot</t>
  </si>
  <si>
    <t>28-30 The Parade</t>
  </si>
  <si>
    <t>St Helier</t>
  </si>
  <si>
    <t>Jersey</t>
  </si>
  <si>
    <t>JE4 8TE</t>
  </si>
  <si>
    <t>+44 (0) 1534 506 132</t>
  </si>
  <si>
    <t>oliver.stones@quiltercheviot.com</t>
  </si>
  <si>
    <t>Oliver</t>
  </si>
  <si>
    <t>Stones</t>
  </si>
  <si>
    <t>Rathbone Investment Management Ltd</t>
  </si>
  <si>
    <t>1 Curzon Street</t>
  </si>
  <si>
    <t>W1J 5FB</t>
  </si>
  <si>
    <t>louise.willows@rathbones.com</t>
  </si>
  <si>
    <t>Louise</t>
  </si>
  <si>
    <t>Willows</t>
  </si>
  <si>
    <t>Red Crake</t>
  </si>
  <si>
    <t>Unit 9, Cirencester Office Park</t>
  </si>
  <si>
    <t>Tetbury Rd, Cirencester</t>
  </si>
  <si>
    <t>GL7 6JJ</t>
  </si>
  <si>
    <t>+44 (0)1285 700780</t>
  </si>
  <si>
    <t>richard.gordon@redcrake.com</t>
  </si>
  <si>
    <t>Richard</t>
  </si>
  <si>
    <t>Gordon</t>
  </si>
  <si>
    <t>Schroders</t>
  </si>
  <si>
    <t>31 Gresham Street</t>
  </si>
  <si>
    <t>EC2V 7QA</t>
  </si>
  <si>
    <t>+44 20 7658 7441</t>
  </si>
  <si>
    <t>harriet.tooze@schroders.com</t>
  </si>
  <si>
    <t>Harriet</t>
  </si>
  <si>
    <t>Tooze</t>
  </si>
  <si>
    <t>Steve Dixon Associates</t>
  </si>
  <si>
    <t>Oaks House, 16-22 West Street</t>
  </si>
  <si>
    <t>Epsom</t>
  </si>
  <si>
    <t>KT18 7RG</t>
  </si>
  <si>
    <t>+44 020 8823 9163</t>
  </si>
  <si>
    <t>steve@stevedixon.co.uk</t>
  </si>
  <si>
    <t>Steve</t>
  </si>
  <si>
    <t>Dixon</t>
  </si>
  <si>
    <t>Towers Watson Limited</t>
  </si>
  <si>
    <t>Belvedere, 12 Booth Street</t>
  </si>
  <si>
    <t>M2 4AW</t>
  </si>
  <si>
    <t>0161 833 6241</t>
  </si>
  <si>
    <t xml:space="preserve">karen.miller@towerswatson.com </t>
  </si>
  <si>
    <t>Karen</t>
  </si>
  <si>
    <t>Millar</t>
  </si>
  <si>
    <t>Vestra Wealth</t>
  </si>
  <si>
    <t>14 Cornhill</t>
  </si>
  <si>
    <t>EC3V 3NR</t>
  </si>
  <si>
    <t>020 3207 8110</t>
  </si>
  <si>
    <t>Jacqueline.Crawley@Vestrawealth.com</t>
  </si>
  <si>
    <t>Jacqueline</t>
  </si>
  <si>
    <t>Crawley</t>
  </si>
  <si>
    <t>M McManaman</t>
  </si>
  <si>
    <t>S C Whale</t>
  </si>
  <si>
    <t>see Note 1</t>
  </si>
  <si>
    <t>see Note 2</t>
  </si>
  <si>
    <t>Gross premium income for 2015: Life/ Investments</t>
  </si>
  <si>
    <t>Gross premium income for 2015: Health/ Protection</t>
  </si>
  <si>
    <t>CUNA Mutual</t>
  </si>
  <si>
    <t>NFRN Mutual</t>
  </si>
  <si>
    <t>(ex. Rate= 1.356)</t>
  </si>
  <si>
    <t xml:space="preserve">  (data here is drawn where possible from member returns to the Annotated Corporate Governance Code</t>
  </si>
  <si>
    <t>Address1</t>
  </si>
  <si>
    <t>Address2</t>
  </si>
  <si>
    <t>POSTCODE</t>
  </si>
  <si>
    <t>FORENAME</t>
  </si>
  <si>
    <t>SURNAME</t>
  </si>
  <si>
    <t>FULLNAME</t>
  </si>
  <si>
    <t>Type</t>
  </si>
  <si>
    <t>AFM Member</t>
  </si>
  <si>
    <t>AFM Associates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</si>
</sst>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 ;[Red]\(#,##0\)"/>
    <numFmt numFmtId="165" formatCode="_-* #,##0_-;\-* #,##0_-;_-* &quot;-&quot;??_-;_-@_-"/>
    <numFmt numFmtId="166" formatCode="_(* #,##0_);_(* \(\ #,##0\ \);_(* &quot;-&quot;??_);_(\ @_ \)"/>
    <numFmt numFmtId="167" formatCode="dd/mm/yyyy;@"/>
    <numFmt numFmtId="168" formatCode="0.0%"/>
  </numFmts>
  <fonts count="38"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0"/>
      <color rgb="FFFF0000"/>
      <name val="Arial"/>
      <family val="2"/>
    </font>
    <font>
      <sz val="10"/>
      <name val="Arial"/>
      <family val="2"/>
    </font>
    <font>
      <b/>
      <sz val="10"/>
      <name val="Arial"/>
      <family val="2"/>
    </font>
    <font>
      <b/>
      <u/>
      <sz val="10"/>
      <name val="Arial"/>
      <family val="2"/>
    </font>
    <font>
      <b/>
      <sz val="12"/>
      <name val="Calibri"/>
      <family val="2"/>
      <scheme val="minor"/>
    </font>
    <font>
      <sz val="12"/>
      <name val="Calibri"/>
      <family val="2"/>
      <scheme val="minor"/>
    </font>
    <font>
      <b/>
      <sz val="14"/>
      <color rgb="FFFF0000"/>
      <name val="Calibri"/>
      <family val="2"/>
      <scheme val="minor"/>
    </font>
    <font>
      <i/>
      <sz val="12"/>
      <color rgb="FFA6A6A6"/>
      <name val="Calibri"/>
      <family val="2"/>
      <scheme val="minor"/>
    </font>
    <font>
      <sz val="12"/>
      <color theme="0" tint="-0.499984740745262"/>
      <name val="Calibri"/>
      <family val="2"/>
      <scheme val="minor"/>
    </font>
    <font>
      <b/>
      <sz val="12"/>
      <color theme="6"/>
      <name val="Calibri"/>
      <family val="2"/>
      <scheme val="minor"/>
    </font>
    <font>
      <b/>
      <sz val="12"/>
      <color theme="7"/>
      <name val="Calibri"/>
      <family val="2"/>
      <scheme val="minor"/>
    </font>
    <font>
      <b/>
      <sz val="12"/>
      <color theme="2"/>
      <name val="Calibri"/>
      <family val="2"/>
      <scheme val="minor"/>
    </font>
    <font>
      <sz val="12"/>
      <color theme="2"/>
      <name val="Calibri"/>
      <family val="2"/>
      <scheme val="minor"/>
    </font>
    <font>
      <i/>
      <sz val="12"/>
      <color theme="0" tint="-0.34998626667073579"/>
      <name val="Calibri"/>
      <family val="2"/>
      <scheme val="minor"/>
    </font>
    <font>
      <sz val="12"/>
      <color theme="0" tint="-0.34998626667073579"/>
      <name val="Calibri"/>
      <family val="2"/>
      <scheme val="minor"/>
    </font>
    <font>
      <b/>
      <sz val="12"/>
      <color rgb="FFFF0000"/>
      <name val="Calibri"/>
      <family val="2"/>
      <scheme val="minor"/>
    </font>
    <font>
      <b/>
      <sz val="12"/>
      <color theme="5"/>
      <name val="Calibri"/>
      <family val="2"/>
      <scheme val="minor"/>
    </font>
    <font>
      <sz val="10"/>
      <color theme="1"/>
      <name val="Calibri"/>
      <family val="2"/>
      <scheme val="minor"/>
    </font>
    <font>
      <b/>
      <sz val="10"/>
      <color theme="5"/>
      <name val="Calibri"/>
      <family val="2"/>
      <scheme val="minor"/>
    </font>
    <font>
      <sz val="10"/>
      <color theme="0" tint="-0.34998626667073579"/>
      <name val="Calibri"/>
      <family val="2"/>
      <scheme val="minor"/>
    </font>
    <font>
      <i/>
      <sz val="10"/>
      <color theme="5" tint="0.39997558519241921"/>
      <name val="Calibri"/>
      <family val="2"/>
      <scheme val="minor"/>
    </font>
    <font>
      <b/>
      <sz val="10"/>
      <color theme="6"/>
      <name val="Calibri"/>
      <family val="2"/>
      <scheme val="minor"/>
    </font>
    <font>
      <b/>
      <sz val="10"/>
      <color theme="7"/>
      <name val="Calibri"/>
      <family val="2"/>
      <scheme val="minor"/>
    </font>
    <font>
      <i/>
      <sz val="12"/>
      <color theme="0" tint="-0.499984740745262"/>
      <name val="Calibri"/>
      <family val="2"/>
      <scheme val="minor"/>
    </font>
    <font>
      <i/>
      <sz val="11"/>
      <color theme="0" tint="-0.499984740745262"/>
      <name val="Calibri"/>
      <family val="2"/>
      <scheme val="minor"/>
    </font>
    <font>
      <sz val="8"/>
      <name val="Calibri"/>
      <family val="2"/>
      <scheme val="minor"/>
    </font>
    <font>
      <b/>
      <sz val="12"/>
      <name val="Arial"/>
      <family val="2"/>
    </font>
    <font>
      <sz val="12"/>
      <color rgb="FFFF0000"/>
      <name val="Calibri"/>
      <family val="2"/>
      <scheme val="minor"/>
    </font>
    <font>
      <b/>
      <u/>
      <sz val="12"/>
      <name val="Calibri"/>
      <family val="2"/>
      <scheme val="minor"/>
    </font>
    <font>
      <u/>
      <sz val="12"/>
      <color theme="10"/>
      <name val="Calibri"/>
      <family val="2"/>
      <scheme val="minor"/>
    </font>
    <font>
      <b/>
      <sz val="12"/>
      <color theme="0"/>
      <name val="Calibri"/>
      <family val="2"/>
      <scheme val="minor"/>
    </font>
    <font>
      <sz val="12"/>
      <color theme="0"/>
      <name val="Calibri"/>
      <family val="2"/>
      <scheme val="minor"/>
    </font>
    <font>
      <b/>
      <sz val="10"/>
      <color theme="0"/>
      <name val="Arial"/>
      <family val="2"/>
    </font>
    <font>
      <i/>
      <sz val="8"/>
      <color theme="1"/>
      <name val="Calibri"/>
      <scheme val="minor"/>
    </font>
  </fonts>
  <fills count="9">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rgb="FFFFFF00"/>
        <bgColor indexed="64"/>
      </patternFill>
    </fill>
  </fills>
  <borders count="6">
    <border>
      <left/>
      <right/>
      <top/>
      <bottom/>
      <diagonal/>
    </border>
    <border>
      <left/>
      <right/>
      <top style="thin">
        <color auto="1"/>
      </top>
      <bottom/>
      <diagonal/>
    </border>
    <border>
      <left/>
      <right/>
      <top style="thin">
        <color auto="1"/>
      </top>
      <bottom style="medium">
        <color auto="1"/>
      </bottom>
      <diagonal/>
    </border>
    <border>
      <left/>
      <right/>
      <top style="thin">
        <color auto="1"/>
      </top>
      <bottom style="thin">
        <color auto="1"/>
      </bottom>
      <diagonal/>
    </border>
    <border>
      <left/>
      <right/>
      <top style="thin">
        <color auto="1"/>
      </top>
      <bottom style="double">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9" fontId="1" fillId="0" borderId="0" applyFont="0" applyFill="0" applyBorder="0" applyAlignment="0" applyProtection="0"/>
    <xf numFmtId="0" fontId="33" fillId="0" borderId="0" applyNumberFormat="0" applyFill="0" applyBorder="0" applyAlignment="0" applyProtection="0"/>
  </cellStyleXfs>
  <cellXfs count="206">
    <xf numFmtId="0" fontId="0" fillId="0" borderId="0" xfId="0"/>
    <xf numFmtId="164" fontId="0" fillId="0" borderId="0" xfId="0" applyNumberFormat="1" applyFill="1"/>
    <xf numFmtId="165" fontId="0" fillId="0" borderId="0" xfId="1" applyNumberFormat="1" applyFont="1" applyFill="1"/>
    <xf numFmtId="14" fontId="6" fillId="0" borderId="0" xfId="0" applyNumberFormat="1" applyFont="1" applyFill="1"/>
    <xf numFmtId="14" fontId="0" fillId="0" borderId="0" xfId="0" applyNumberFormat="1" applyFill="1"/>
    <xf numFmtId="164" fontId="6" fillId="0" borderId="0" xfId="0" applyNumberFormat="1" applyFont="1" applyFill="1"/>
    <xf numFmtId="164" fontId="0" fillId="0" borderId="0" xfId="0" applyNumberFormat="1"/>
    <xf numFmtId="164" fontId="6" fillId="0" borderId="0" xfId="0" applyNumberFormat="1" applyFont="1"/>
    <xf numFmtId="164" fontId="5" fillId="0" borderId="0" xfId="0" applyNumberFormat="1" applyFont="1" applyFill="1"/>
    <xf numFmtId="164" fontId="0" fillId="0" borderId="0" xfId="0" applyNumberFormat="1" applyAlignment="1">
      <alignment vertical="center"/>
    </xf>
    <xf numFmtId="164" fontId="6" fillId="0" borderId="0" xfId="0" applyNumberFormat="1" applyFont="1" applyAlignment="1">
      <alignment vertical="center" wrapText="1"/>
    </xf>
    <xf numFmtId="164" fontId="0" fillId="0" borderId="0" xfId="0" applyNumberFormat="1" applyFill="1" applyAlignment="1">
      <alignment vertical="center"/>
    </xf>
    <xf numFmtId="164" fontId="7" fillId="0" borderId="0" xfId="0" applyNumberFormat="1" applyFont="1"/>
    <xf numFmtId="164" fontId="0" fillId="0" borderId="0" xfId="0" applyNumberFormat="1" applyFont="1" applyFill="1" applyAlignment="1">
      <alignment wrapText="1"/>
    </xf>
    <xf numFmtId="164" fontId="0" fillId="0" borderId="0" xfId="0" applyNumberFormat="1" applyFont="1" applyFill="1" applyAlignment="1">
      <alignment textRotation="90" wrapText="1"/>
    </xf>
    <xf numFmtId="164" fontId="8" fillId="0" borderId="0" xfId="0" applyNumberFormat="1" applyFont="1" applyFill="1" applyAlignment="1">
      <alignment wrapText="1"/>
    </xf>
    <xf numFmtId="0" fontId="0" fillId="0" borderId="0" xfId="0" applyAlignment="1">
      <alignment textRotation="90" wrapText="1"/>
    </xf>
    <xf numFmtId="0" fontId="0" fillId="0" borderId="0" xfId="0" applyAlignment="1">
      <alignment wrapText="1"/>
    </xf>
    <xf numFmtId="0" fontId="3" fillId="0" borderId="0" xfId="0" applyFont="1"/>
    <xf numFmtId="3" fontId="3" fillId="0" borderId="0" xfId="0" applyNumberFormat="1" applyFont="1"/>
    <xf numFmtId="165" fontId="3" fillId="0" borderId="0" xfId="1" applyNumberFormat="1" applyFont="1"/>
    <xf numFmtId="165" fontId="0" fillId="0" borderId="0" xfId="1" applyNumberFormat="1" applyFont="1"/>
    <xf numFmtId="0" fontId="3" fillId="0" borderId="0" xfId="0" applyFont="1" applyAlignment="1">
      <alignment wrapText="1"/>
    </xf>
    <xf numFmtId="0" fontId="10" fillId="0" borderId="0" xfId="0" applyFont="1"/>
    <xf numFmtId="166" fontId="11" fillId="0" borderId="0" xfId="0" applyNumberFormat="1" applyFont="1"/>
    <xf numFmtId="165" fontId="12" fillId="0" borderId="0" xfId="1" applyNumberFormat="1" applyFont="1" applyAlignment="1">
      <alignment horizontal="right"/>
    </xf>
    <xf numFmtId="165" fontId="13" fillId="0" borderId="0" xfId="1" applyNumberFormat="1" applyFont="1" applyAlignment="1">
      <alignment horizontal="center"/>
    </xf>
    <xf numFmtId="165" fontId="12" fillId="0" borderId="0" xfId="1" applyNumberFormat="1" applyFont="1" applyAlignment="1">
      <alignment horizontal="center"/>
    </xf>
    <xf numFmtId="165" fontId="14" fillId="0" borderId="0" xfId="1" applyNumberFormat="1" applyFont="1" applyAlignment="1">
      <alignment horizontal="center"/>
    </xf>
    <xf numFmtId="165" fontId="0" fillId="0" borderId="0" xfId="1" applyNumberFormat="1" applyFont="1" applyAlignment="1">
      <alignment textRotation="90" wrapText="1"/>
    </xf>
    <xf numFmtId="0" fontId="0" fillId="0" borderId="0" xfId="0" applyAlignment="1">
      <alignment textRotation="90"/>
    </xf>
    <xf numFmtId="165" fontId="17" fillId="0" borderId="0" xfId="1" applyNumberFormat="1" applyFont="1" applyAlignment="1">
      <alignment horizontal="center"/>
    </xf>
    <xf numFmtId="165" fontId="17" fillId="0" borderId="0" xfId="1" applyNumberFormat="1" applyFont="1" applyAlignment="1">
      <alignment textRotation="90" wrapText="1"/>
    </xf>
    <xf numFmtId="165" fontId="17" fillId="0" borderId="0" xfId="1" applyNumberFormat="1" applyFont="1"/>
    <xf numFmtId="0" fontId="17" fillId="0" borderId="0" xfId="0" applyFont="1"/>
    <xf numFmtId="0" fontId="17" fillId="0" borderId="0" xfId="0" applyFont="1" applyAlignment="1">
      <alignment horizontal="center"/>
    </xf>
    <xf numFmtId="0" fontId="20" fillId="0" borderId="0" xfId="0" applyFont="1" applyAlignment="1">
      <alignment horizontal="center"/>
    </xf>
    <xf numFmtId="0" fontId="18"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21" fillId="0" borderId="0" xfId="0" applyFont="1" applyAlignment="1">
      <alignment textRotation="90" wrapText="1"/>
    </xf>
    <xf numFmtId="0" fontId="22" fillId="0" borderId="0" xfId="0" applyFont="1" applyAlignment="1">
      <alignment horizontal="center" textRotation="90" wrapText="1"/>
    </xf>
    <xf numFmtId="0" fontId="23" fillId="0" borderId="0" xfId="0" applyFont="1" applyAlignment="1">
      <alignment horizontal="center" textRotation="90" wrapText="1"/>
    </xf>
    <xf numFmtId="0" fontId="24" fillId="0" borderId="0" xfId="0" applyFont="1" applyAlignment="1">
      <alignment horizontal="center" textRotation="90" wrapText="1"/>
    </xf>
    <xf numFmtId="0" fontId="25" fillId="0" borderId="0" xfId="0" applyFont="1" applyAlignment="1">
      <alignment horizontal="center" textRotation="90" wrapText="1"/>
    </xf>
    <xf numFmtId="0" fontId="26" fillId="0" borderId="0" xfId="0" applyFont="1" applyAlignment="1">
      <alignment horizontal="center" textRotation="90" wrapText="1"/>
    </xf>
    <xf numFmtId="0" fontId="21" fillId="0" borderId="0" xfId="0" applyFont="1" applyAlignment="1">
      <alignment wrapText="1"/>
    </xf>
    <xf numFmtId="3" fontId="20" fillId="0" borderId="0" xfId="0" applyNumberFormat="1" applyFont="1"/>
    <xf numFmtId="3" fontId="13" fillId="0" borderId="0" xfId="0" applyNumberFormat="1" applyFont="1"/>
    <xf numFmtId="3" fontId="14" fillId="0" borderId="0" xfId="0" applyNumberFormat="1" applyFont="1"/>
    <xf numFmtId="164" fontId="0" fillId="0" borderId="0" xfId="0" applyNumberFormat="1" applyAlignment="1">
      <alignment wrapText="1"/>
    </xf>
    <xf numFmtId="0" fontId="28" fillId="0" borderId="0" xfId="0" applyFont="1" applyAlignment="1">
      <alignment vertical="center" wrapText="1"/>
    </xf>
    <xf numFmtId="164" fontId="8" fillId="5" borderId="0" xfId="0" applyNumberFormat="1" applyFont="1" applyFill="1" applyAlignment="1">
      <alignment horizontal="right" wrapText="1"/>
    </xf>
    <xf numFmtId="164" fontId="0" fillId="5" borderId="0" xfId="0" applyNumberFormat="1" applyFill="1"/>
    <xf numFmtId="14" fontId="0" fillId="6" borderId="0" xfId="1" applyNumberFormat="1" applyFont="1" applyFill="1"/>
    <xf numFmtId="0" fontId="0" fillId="0" borderId="0" xfId="0" applyAlignment="1">
      <alignment wrapText="1"/>
    </xf>
    <xf numFmtId="0" fontId="10" fillId="0" borderId="0" xfId="0" applyFont="1" applyFill="1" applyAlignment="1">
      <alignment vertical="top" wrapText="1"/>
    </xf>
    <xf numFmtId="0" fontId="3" fillId="0" borderId="0" xfId="0" applyFont="1" applyAlignment="1">
      <alignment horizontal="center"/>
    </xf>
    <xf numFmtId="0" fontId="0" fillId="6" borderId="0" xfId="0" applyFill="1"/>
    <xf numFmtId="49" fontId="0" fillId="0" borderId="0" xfId="0" applyNumberFormat="1"/>
    <xf numFmtId="1" fontId="0" fillId="0" borderId="0" xfId="0" applyNumberFormat="1"/>
    <xf numFmtId="164" fontId="3" fillId="6" borderId="0" xfId="0" applyNumberFormat="1" applyFont="1" applyFill="1" applyAlignment="1">
      <alignment textRotation="90" wrapText="1"/>
    </xf>
    <xf numFmtId="14" fontId="30" fillId="5" borderId="0" xfId="0" applyNumberFormat="1" applyFont="1" applyFill="1"/>
    <xf numFmtId="164" fontId="30" fillId="5" borderId="0" xfId="0" applyNumberFormat="1" applyFont="1" applyFill="1"/>
    <xf numFmtId="164" fontId="0" fillId="5" borderId="0" xfId="0" applyNumberFormat="1" applyFont="1" applyFill="1"/>
    <xf numFmtId="164" fontId="0" fillId="0" borderId="0" xfId="0" applyNumberFormat="1" applyFont="1"/>
    <xf numFmtId="38" fontId="0" fillId="0" borderId="0" xfId="1" applyNumberFormat="1" applyFont="1" applyFill="1"/>
    <xf numFmtId="38" fontId="5" fillId="0" borderId="0" xfId="1" applyNumberFormat="1" applyFont="1" applyFill="1"/>
    <xf numFmtId="38" fontId="0" fillId="0" borderId="0" xfId="0" applyNumberFormat="1" applyFill="1"/>
    <xf numFmtId="38" fontId="3" fillId="6" borderId="0" xfId="0" applyNumberFormat="1" applyFont="1" applyFill="1" applyAlignment="1">
      <alignment textRotation="90" wrapText="1"/>
    </xf>
    <xf numFmtId="38" fontId="0" fillId="0" borderId="0" xfId="0" applyNumberFormat="1" applyFont="1" applyFill="1" applyAlignment="1">
      <alignment wrapText="1"/>
    </xf>
    <xf numFmtId="38" fontId="0" fillId="6" borderId="0" xfId="1" applyNumberFormat="1" applyFont="1" applyFill="1"/>
    <xf numFmtId="38" fontId="0" fillId="6" borderId="0" xfId="1" applyNumberFormat="1" applyFont="1" applyFill="1" applyAlignment="1">
      <alignment horizontal="center"/>
    </xf>
    <xf numFmtId="38" fontId="0" fillId="8" borderId="0" xfId="1" applyNumberFormat="1" applyFont="1" applyFill="1"/>
    <xf numFmtId="38" fontId="0" fillId="0" borderId="0" xfId="0" applyNumberFormat="1"/>
    <xf numFmtId="38" fontId="9" fillId="6" borderId="0" xfId="0" applyNumberFormat="1" applyFont="1" applyFill="1"/>
    <xf numFmtId="38" fontId="0" fillId="6" borderId="1" xfId="1" applyNumberFormat="1" applyFont="1" applyFill="1" applyBorder="1"/>
    <xf numFmtId="38" fontId="0" fillId="6" borderId="3" xfId="1" applyNumberFormat="1" applyFont="1" applyFill="1" applyBorder="1"/>
    <xf numFmtId="38" fontId="0" fillId="6" borderId="0" xfId="1" applyNumberFormat="1" applyFont="1" applyFill="1" applyBorder="1"/>
    <xf numFmtId="38" fontId="0" fillId="6" borderId="0" xfId="1" applyNumberFormat="1" applyFont="1" applyFill="1" applyAlignment="1">
      <alignment vertical="center"/>
    </xf>
    <xf numFmtId="38" fontId="0" fillId="0" borderId="0" xfId="0" applyNumberFormat="1" applyAlignment="1">
      <alignment vertical="center"/>
    </xf>
    <xf numFmtId="38" fontId="0" fillId="6" borderId="2" xfId="0" applyNumberFormat="1" applyFont="1" applyFill="1" applyBorder="1"/>
    <xf numFmtId="38" fontId="0" fillId="6" borderId="2" xfId="1" applyNumberFormat="1" applyFont="1" applyFill="1" applyBorder="1"/>
    <xf numFmtId="38" fontId="0" fillId="6" borderId="0" xfId="0" applyNumberFormat="1" applyFont="1" applyFill="1"/>
    <xf numFmtId="38" fontId="0" fillId="6" borderId="4" xfId="1" applyNumberFormat="1" applyFont="1" applyFill="1" applyBorder="1"/>
    <xf numFmtId="38" fontId="4" fillId="0" borderId="0" xfId="0" applyNumberFormat="1" applyFont="1" applyFill="1"/>
    <xf numFmtId="38" fontId="4" fillId="0" borderId="0" xfId="1" applyNumberFormat="1" applyFont="1" applyFill="1"/>
    <xf numFmtId="38" fontId="0" fillId="6" borderId="0" xfId="0" applyNumberFormat="1" applyFill="1"/>
    <xf numFmtId="38" fontId="5" fillId="6" borderId="0" xfId="0" applyNumberFormat="1" applyFont="1" applyFill="1" applyAlignment="1">
      <alignment horizontal="center"/>
    </xf>
    <xf numFmtId="38" fontId="5" fillId="6" borderId="0" xfId="1" applyNumberFormat="1" applyFont="1" applyFill="1" applyAlignment="1">
      <alignment horizontal="center" wrapText="1"/>
    </xf>
    <xf numFmtId="164" fontId="0" fillId="0" borderId="0" xfId="0" applyNumberFormat="1" applyFont="1" applyFill="1"/>
    <xf numFmtId="164" fontId="9" fillId="0" borderId="0" xfId="0" applyNumberFormat="1" applyFont="1"/>
    <xf numFmtId="164" fontId="32" fillId="0" borderId="0" xfId="0" applyNumberFormat="1" applyFont="1"/>
    <xf numFmtId="164" fontId="3" fillId="0" borderId="0" xfId="0" applyNumberFormat="1" applyFont="1"/>
    <xf numFmtId="165" fontId="3" fillId="0" borderId="0" xfId="1" applyNumberFormat="1" applyFont="1" applyFill="1"/>
    <xf numFmtId="164" fontId="3" fillId="0" borderId="0" xfId="0" applyNumberFormat="1" applyFont="1" applyFill="1"/>
    <xf numFmtId="164" fontId="3" fillId="0" borderId="0" xfId="0" applyNumberFormat="1" applyFont="1" applyFill="1" applyAlignment="1">
      <alignment textRotation="90" wrapText="1"/>
    </xf>
    <xf numFmtId="0" fontId="33" fillId="0" borderId="0" xfId="3"/>
    <xf numFmtId="38" fontId="0" fillId="8" borderId="0" xfId="0" applyNumberFormat="1" applyFill="1"/>
    <xf numFmtId="38" fontId="0" fillId="8" borderId="0" xfId="0" applyNumberFormat="1" applyFill="1" applyAlignment="1">
      <alignment vertical="center"/>
    </xf>
    <xf numFmtId="167" fontId="6" fillId="0" borderId="0" xfId="0" applyNumberFormat="1" applyFont="1" applyFill="1"/>
    <xf numFmtId="167" fontId="0" fillId="8" borderId="0" xfId="0" applyNumberFormat="1" applyFill="1"/>
    <xf numFmtId="167" fontId="0" fillId="6" borderId="0" xfId="1" applyNumberFormat="1" applyFont="1" applyFill="1"/>
    <xf numFmtId="167" fontId="0" fillId="0" borderId="0" xfId="0" applyNumberFormat="1" applyFill="1"/>
    <xf numFmtId="14" fontId="0" fillId="6" borderId="0" xfId="0" applyNumberFormat="1" applyFont="1" applyFill="1"/>
    <xf numFmtId="38" fontId="0" fillId="6" borderId="3" xfId="0" applyNumberFormat="1" applyFont="1" applyFill="1" applyBorder="1"/>
    <xf numFmtId="38" fontId="0" fillId="6" borderId="0" xfId="0" applyNumberFormat="1" applyFont="1" applyFill="1" applyBorder="1"/>
    <xf numFmtId="38" fontId="0" fillId="6" borderId="4" xfId="0" applyNumberFormat="1" applyFont="1" applyFill="1" applyBorder="1"/>
    <xf numFmtId="14" fontId="0" fillId="6" borderId="0" xfId="1" applyNumberFormat="1" applyFont="1" applyFill="1" applyAlignment="1">
      <alignment horizontal="right" wrapText="1"/>
    </xf>
    <xf numFmtId="38" fontId="0" fillId="6" borderId="0" xfId="1" applyNumberFormat="1" applyFont="1" applyFill="1" applyAlignment="1">
      <alignment horizontal="right" wrapText="1"/>
    </xf>
    <xf numFmtId="38" fontId="9" fillId="6" borderId="0" xfId="1" applyNumberFormat="1" applyFont="1" applyFill="1" applyBorder="1"/>
    <xf numFmtId="38" fontId="9" fillId="6" borderId="0" xfId="1" applyNumberFormat="1" applyFont="1" applyFill="1"/>
    <xf numFmtId="167" fontId="0" fillId="6" borderId="0" xfId="1" applyNumberFormat="1" applyFont="1" applyFill="1" applyAlignment="1">
      <alignment horizontal="right" wrapText="1"/>
    </xf>
    <xf numFmtId="38" fontId="5" fillId="6" borderId="0" xfId="1" applyNumberFormat="1" applyFont="1" applyFill="1"/>
    <xf numFmtId="38" fontId="9" fillId="6" borderId="0" xfId="0" applyNumberFormat="1" applyFont="1" applyFill="1" applyBorder="1"/>
    <xf numFmtId="38" fontId="9" fillId="6" borderId="2" xfId="0" applyNumberFormat="1" applyFont="1" applyFill="1" applyBorder="1"/>
    <xf numFmtId="38" fontId="0" fillId="6" borderId="0" xfId="0" applyNumberFormat="1" applyFont="1" applyFill="1" applyAlignment="1">
      <alignment horizontal="center"/>
    </xf>
    <xf numFmtId="167" fontId="0" fillId="6" borderId="0" xfId="0" applyNumberFormat="1" applyFill="1"/>
    <xf numFmtId="38" fontId="0" fillId="6" borderId="0" xfId="0" applyNumberFormat="1" applyFill="1" applyAlignment="1">
      <alignment vertical="center"/>
    </xf>
    <xf numFmtId="14" fontId="0" fillId="6" borderId="0" xfId="1" applyNumberFormat="1" applyFont="1" applyFill="1" applyAlignment="1">
      <alignment wrapText="1"/>
    </xf>
    <xf numFmtId="38" fontId="0" fillId="6" borderId="0" xfId="1" applyNumberFormat="1" applyFont="1" applyFill="1" applyAlignment="1">
      <alignment wrapText="1"/>
    </xf>
    <xf numFmtId="167" fontId="0" fillId="6" borderId="0" xfId="1" applyNumberFormat="1" applyFont="1" applyFill="1" applyAlignment="1">
      <alignment wrapText="1"/>
    </xf>
    <xf numFmtId="38" fontId="9" fillId="6" borderId="0" xfId="0" applyNumberFormat="1" applyFont="1" applyFill="1" applyAlignment="1">
      <alignment vertical="center"/>
    </xf>
    <xf numFmtId="38" fontId="0" fillId="6" borderId="0" xfId="0" applyNumberFormat="1" applyFont="1" applyFill="1" applyAlignment="1">
      <alignment vertical="center"/>
    </xf>
    <xf numFmtId="0" fontId="0" fillId="0" borderId="0" xfId="0" applyAlignment="1">
      <alignment wrapText="1"/>
    </xf>
    <xf numFmtId="165" fontId="15" fillId="4" borderId="0" xfId="1" applyNumberFormat="1" applyFont="1" applyFill="1" applyAlignment="1">
      <alignment horizontal="center"/>
    </xf>
    <xf numFmtId="38" fontId="3" fillId="6" borderId="0" xfId="0" applyNumberFormat="1" applyFont="1" applyFill="1"/>
    <xf numFmtId="38" fontId="3" fillId="6" borderId="0" xfId="1" applyNumberFormat="1" applyFont="1" applyFill="1"/>
    <xf numFmtId="38" fontId="3" fillId="6" borderId="0" xfId="1" applyNumberFormat="1" applyFont="1" applyFill="1" applyAlignment="1">
      <alignment horizontal="center" wrapText="1"/>
    </xf>
    <xf numFmtId="38" fontId="3" fillId="0" borderId="0" xfId="0" applyNumberFormat="1" applyFont="1"/>
    <xf numFmtId="38" fontId="3" fillId="6" borderId="0" xfId="1" applyNumberFormat="1" applyFont="1" applyFill="1" applyAlignment="1">
      <alignment wrapText="1"/>
    </xf>
    <xf numFmtId="38" fontId="3" fillId="6" borderId="0" xfId="0" applyNumberFormat="1" applyFont="1" applyFill="1" applyAlignment="1">
      <alignment horizontal="center" wrapText="1"/>
    </xf>
    <xf numFmtId="38" fontId="0" fillId="5" borderId="0" xfId="0" applyNumberFormat="1" applyFont="1" applyFill="1"/>
    <xf numFmtId="167" fontId="30" fillId="5" borderId="0" xfId="0" applyNumberFormat="1" applyFont="1" applyFill="1"/>
    <xf numFmtId="38" fontId="30" fillId="5" borderId="0" xfId="0" applyNumberFormat="1" applyFont="1" applyFill="1"/>
    <xf numFmtId="38" fontId="8" fillId="5" borderId="0" xfId="0" applyNumberFormat="1" applyFont="1" applyFill="1"/>
    <xf numFmtId="38" fontId="8" fillId="5" borderId="0" xfId="1" applyNumberFormat="1" applyFont="1" applyFill="1"/>
    <xf numFmtId="38" fontId="8" fillId="5" borderId="0" xfId="0" applyNumberFormat="1" applyFont="1" applyFill="1" applyAlignment="1">
      <alignment vertical="center"/>
    </xf>
    <xf numFmtId="38" fontId="8" fillId="5" borderId="2" xfId="0" applyNumberFormat="1" applyFont="1" applyFill="1" applyBorder="1"/>
    <xf numFmtId="38" fontId="0" fillId="5" borderId="2" xfId="1" applyNumberFormat="1" applyFont="1" applyFill="1" applyBorder="1"/>
    <xf numFmtId="38" fontId="3" fillId="5" borderId="2" xfId="1" applyNumberFormat="1" applyFont="1" applyFill="1" applyBorder="1"/>
    <xf numFmtId="38" fontId="3" fillId="6" borderId="2" xfId="1" applyNumberFormat="1" applyFont="1" applyFill="1" applyBorder="1"/>
    <xf numFmtId="38" fontId="3" fillId="8" borderId="3" xfId="0" applyNumberFormat="1" applyFont="1" applyFill="1" applyBorder="1"/>
    <xf numFmtId="38" fontId="3" fillId="6" borderId="2" xfId="0" applyNumberFormat="1" applyFont="1" applyFill="1" applyBorder="1"/>
    <xf numFmtId="38" fontId="3" fillId="8" borderId="2" xfId="0" applyNumberFormat="1" applyFont="1" applyFill="1" applyBorder="1"/>
    <xf numFmtId="164" fontId="8" fillId="5" borderId="0" xfId="0" applyNumberFormat="1" applyFont="1" applyFill="1"/>
    <xf numFmtId="164" fontId="8" fillId="5" borderId="5" xfId="0" applyNumberFormat="1" applyFont="1" applyFill="1" applyBorder="1"/>
    <xf numFmtId="164" fontId="8" fillId="5" borderId="3" xfId="0" applyNumberFormat="1" applyFont="1" applyFill="1" applyBorder="1"/>
    <xf numFmtId="164" fontId="8" fillId="5" borderId="2" xfId="0" applyNumberFormat="1" applyFont="1" applyFill="1" applyBorder="1"/>
    <xf numFmtId="164" fontId="8" fillId="5" borderId="0" xfId="0" applyNumberFormat="1" applyFont="1" applyFill="1" applyBorder="1"/>
    <xf numFmtId="164" fontId="8" fillId="5" borderId="4" xfId="0" applyNumberFormat="1" applyFont="1" applyFill="1" applyBorder="1"/>
    <xf numFmtId="0" fontId="0" fillId="0" borderId="0" xfId="0" applyFill="1"/>
    <xf numFmtId="1" fontId="0" fillId="0" borderId="0" xfId="0" applyNumberFormat="1" applyFill="1"/>
    <xf numFmtId="0" fontId="33" fillId="0" borderId="0" xfId="3" applyFill="1"/>
    <xf numFmtId="0" fontId="3" fillId="0" borderId="0" xfId="0" applyFont="1" applyAlignment="1">
      <alignment vertical="center" wrapText="1"/>
    </xf>
    <xf numFmtId="3" fontId="3" fillId="0" borderId="0" xfId="0" applyNumberFormat="1" applyFont="1" applyAlignment="1">
      <alignment vertical="center"/>
    </xf>
    <xf numFmtId="0" fontId="0" fillId="0" borderId="0" xfId="0" applyAlignment="1">
      <alignment vertical="center"/>
    </xf>
    <xf numFmtId="0" fontId="31" fillId="0" borderId="0" xfId="0" applyFont="1" applyAlignment="1">
      <alignment textRotation="90" wrapText="1"/>
    </xf>
    <xf numFmtId="0" fontId="19" fillId="7" borderId="0" xfId="0" applyFont="1" applyFill="1" applyAlignment="1">
      <alignment textRotation="90" wrapText="1"/>
    </xf>
    <xf numFmtId="0" fontId="31" fillId="6" borderId="0" xfId="0" applyFont="1" applyFill="1" applyAlignment="1">
      <alignment textRotation="90" wrapText="1"/>
    </xf>
    <xf numFmtId="9" fontId="31" fillId="0" borderId="0" xfId="2" applyFont="1"/>
    <xf numFmtId="9" fontId="19" fillId="0" borderId="0" xfId="2" applyFont="1" applyFill="1"/>
    <xf numFmtId="168" fontId="19" fillId="7" borderId="0" xfId="2" applyNumberFormat="1" applyFont="1" applyFill="1"/>
    <xf numFmtId="9" fontId="31" fillId="6" borderId="0" xfId="2" applyFont="1" applyFill="1"/>
    <xf numFmtId="168" fontId="31" fillId="0" borderId="0" xfId="2" applyNumberFormat="1" applyFont="1"/>
    <xf numFmtId="9" fontId="19" fillId="8" borderId="0" xfId="2" applyFont="1" applyFill="1"/>
    <xf numFmtId="0" fontId="19" fillId="0" borderId="0" xfId="0" applyFont="1"/>
    <xf numFmtId="0" fontId="31" fillId="0" borderId="0" xfId="0" applyFont="1"/>
    <xf numFmtId="164" fontId="4" fillId="0" borderId="0" xfId="0" applyNumberFormat="1" applyFont="1" applyFill="1"/>
    <xf numFmtId="164" fontId="36" fillId="0" borderId="0" xfId="0" applyNumberFormat="1" applyFont="1"/>
    <xf numFmtId="164" fontId="34" fillId="0" borderId="0" xfId="0" applyNumberFormat="1" applyFont="1"/>
    <xf numFmtId="164" fontId="35" fillId="0" borderId="0" xfId="0" applyNumberFormat="1" applyFont="1" applyFill="1"/>
    <xf numFmtId="164" fontId="35" fillId="0" borderId="0" xfId="0" applyNumberFormat="1" applyFont="1"/>
    <xf numFmtId="0" fontId="0" fillId="6" borderId="0" xfId="0" applyFont="1" applyFill="1"/>
    <xf numFmtId="0" fontId="3" fillId="0" borderId="0" xfId="0" applyFont="1" applyAlignment="1">
      <alignment horizontal="centerContinuous"/>
    </xf>
    <xf numFmtId="1" fontId="3" fillId="0" borderId="0" xfId="0" applyNumberFormat="1" applyFont="1"/>
    <xf numFmtId="0" fontId="3" fillId="6" borderId="0" xfId="0" applyFont="1" applyFill="1"/>
    <xf numFmtId="0" fontId="3" fillId="6" borderId="0" xfId="0" applyFont="1" applyFill="1" applyAlignment="1">
      <alignment horizontal="centerContinuous"/>
    </xf>
    <xf numFmtId="0" fontId="0" fillId="0" borderId="0" xfId="0" applyFont="1"/>
    <xf numFmtId="0" fontId="0" fillId="0" borderId="0" xfId="0" applyAlignment="1">
      <alignment wrapText="1"/>
    </xf>
    <xf numFmtId="9" fontId="0" fillId="0" borderId="0" xfId="2" applyFont="1"/>
    <xf numFmtId="164" fontId="5" fillId="0" borderId="0" xfId="0" applyNumberFormat="1" applyFont="1" applyAlignment="1">
      <alignment horizontal="right"/>
    </xf>
    <xf numFmtId="164" fontId="8" fillId="0" borderId="0" xfId="0" applyNumberFormat="1" applyFont="1" applyFill="1"/>
    <xf numFmtId="38" fontId="0" fillId="0" borderId="0" xfId="0" applyNumberFormat="1" applyFont="1" applyFill="1"/>
    <xf numFmtId="164" fontId="8" fillId="0" borderId="4" xfId="0" applyNumberFormat="1" applyFont="1" applyFill="1" applyBorder="1"/>
    <xf numFmtId="38" fontId="31" fillId="0" borderId="0" xfId="1" applyNumberFormat="1" applyFont="1" applyFill="1" applyBorder="1"/>
    <xf numFmtId="38" fontId="0" fillId="0" borderId="0" xfId="1" applyNumberFormat="1" applyFont="1" applyFill="1" applyBorder="1"/>
    <xf numFmtId="14" fontId="6" fillId="0" borderId="0" xfId="0" applyNumberFormat="1" applyFont="1" applyFill="1" applyAlignment="1">
      <alignment horizontal="right"/>
    </xf>
    <xf numFmtId="167" fontId="6" fillId="0" borderId="0" xfId="0" applyNumberFormat="1" applyFont="1" applyFill="1" applyAlignment="1">
      <alignment horizontal="right"/>
    </xf>
    <xf numFmtId="38" fontId="0" fillId="6" borderId="0" xfId="0" applyNumberFormat="1" applyFont="1" applyFill="1" applyAlignment="1">
      <alignment horizontal="right"/>
    </xf>
    <xf numFmtId="3" fontId="3" fillId="0" borderId="0" xfId="0" applyNumberFormat="1" applyFont="1" applyFill="1" applyAlignment="1">
      <alignment vertical="center"/>
    </xf>
    <xf numFmtId="38" fontId="37" fillId="6" borderId="0" xfId="1" applyNumberFormat="1" applyFont="1" applyFill="1" applyAlignment="1">
      <alignment horizontal="right"/>
    </xf>
    <xf numFmtId="0" fontId="27" fillId="0" borderId="0" xfId="0" applyFont="1" applyAlignment="1">
      <alignment horizontal="left" vertical="center" wrapText="1"/>
    </xf>
    <xf numFmtId="0" fontId="0" fillId="0" borderId="0" xfId="0" applyAlignment="1">
      <alignment wrapText="1"/>
    </xf>
    <xf numFmtId="0" fontId="0" fillId="0" borderId="0" xfId="0" applyAlignment="1">
      <alignment horizontal="left" wrapText="1"/>
    </xf>
    <xf numFmtId="38" fontId="3" fillId="6" borderId="0" xfId="1" applyNumberFormat="1" applyFont="1" applyFill="1" applyAlignment="1">
      <alignment horizontal="center" wrapText="1"/>
    </xf>
    <xf numFmtId="38" fontId="19" fillId="6" borderId="0" xfId="0" applyNumberFormat="1" applyFont="1" applyFill="1" applyAlignment="1">
      <alignment horizontal="center" wrapText="1"/>
    </xf>
    <xf numFmtId="38" fontId="3" fillId="6" borderId="0" xfId="0" applyNumberFormat="1" applyFont="1" applyFill="1" applyAlignment="1">
      <alignment horizontal="center" wrapText="1"/>
    </xf>
    <xf numFmtId="165" fontId="15" fillId="2" borderId="0" xfId="1" applyNumberFormat="1" applyFont="1" applyFill="1" applyAlignment="1">
      <alignment horizontal="center"/>
    </xf>
    <xf numFmtId="0" fontId="16" fillId="2" borderId="0" xfId="0" applyFont="1" applyFill="1" applyAlignment="1">
      <alignment horizontal="center"/>
    </xf>
    <xf numFmtId="165" fontId="15" fillId="3" borderId="0" xfId="1" applyNumberFormat="1" applyFont="1" applyFill="1" applyAlignment="1">
      <alignment horizontal="center"/>
    </xf>
    <xf numFmtId="0" fontId="0" fillId="0" borderId="0" xfId="0" applyAlignment="1">
      <alignment horizontal="center"/>
    </xf>
    <xf numFmtId="0" fontId="16" fillId="4" borderId="0" xfId="0" applyFont="1" applyFill="1" applyAlignment="1">
      <alignment horizontal="center"/>
    </xf>
    <xf numFmtId="0" fontId="10" fillId="0" borderId="0" xfId="0" applyFont="1" applyAlignment="1">
      <alignment horizontal="left" wrapText="1"/>
    </xf>
    <xf numFmtId="0" fontId="16" fillId="3" borderId="0" xfId="0" applyFont="1" applyFill="1" applyAlignment="1">
      <alignment horizontal="center"/>
    </xf>
    <xf numFmtId="0" fontId="31" fillId="0" borderId="0" xfId="0" applyFont="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www.compass-fs.co.uk/" TargetMode="External"/><Relationship Id="rId13" Type="http://schemas.openxmlformats.org/officeDocument/2006/relationships/hyperlink" Target="http://www.kensingtonfriendly.co.uk/" TargetMode="External"/><Relationship Id="rId18" Type="http://schemas.openxmlformats.org/officeDocument/2006/relationships/hyperlink" Target="http://www.redroseassurance.co.uk/" TargetMode="External"/><Relationship Id="rId26" Type="http://schemas.openxmlformats.org/officeDocument/2006/relationships/hyperlink" Target="http://www.thevds.co.uk/" TargetMode="External"/><Relationship Id="rId39" Type="http://schemas.openxmlformats.org/officeDocument/2006/relationships/hyperlink" Target="http://www.anglo-saxons.co.uk/" TargetMode="External"/><Relationship Id="rId3" Type="http://schemas.openxmlformats.org/officeDocument/2006/relationships/hyperlink" Target="http://www.healthshield.co.uk/" TargetMode="External"/><Relationship Id="rId21" Type="http://schemas.openxmlformats.org/officeDocument/2006/relationships/hyperlink" Target="http://www.shepherdsfriendly.co.uk/" TargetMode="External"/><Relationship Id="rId34" Type="http://schemas.openxmlformats.org/officeDocument/2006/relationships/hyperlink" Target="http://www.ladygrover.org.uk/" TargetMode="External"/><Relationship Id="rId7" Type="http://schemas.openxmlformats.org/officeDocument/2006/relationships/hyperlink" Target="http://www.the-exeter.com/" TargetMode="External"/><Relationship Id="rId12" Type="http://schemas.openxmlformats.org/officeDocument/2006/relationships/hyperlink" Target="http://www.healthyinvestment.co.uk/" TargetMode="External"/><Relationship Id="rId17" Type="http://schemas.openxmlformats.org/officeDocument/2006/relationships/hyperlink" Target="http://www.enginemens.co.uk/" TargetMode="External"/><Relationship Id="rId25" Type="http://schemas.openxmlformats.org/officeDocument/2006/relationships/hyperlink" Target="http://www.guoofs.com/" TargetMode="External"/><Relationship Id="rId33" Type="http://schemas.openxmlformats.org/officeDocument/2006/relationships/hyperlink" Target="http://www.dentistsprovident.co.uk/" TargetMode="External"/><Relationship Id="rId38" Type="http://schemas.openxmlformats.org/officeDocument/2006/relationships/hyperlink" Target="http://www.pgmutual.co.uk/" TargetMode="External"/><Relationship Id="rId2" Type="http://schemas.openxmlformats.org/officeDocument/2006/relationships/hyperlink" Target="http://www.forestersfriendlysociety.co.uk/" TargetMode="External"/><Relationship Id="rId16" Type="http://schemas.openxmlformats.org/officeDocument/2006/relationships/hyperlink" Target="http://www.holloway.co.uk/" TargetMode="External"/><Relationship Id="rId20" Type="http://schemas.openxmlformats.org/officeDocument/2006/relationships/hyperlink" Target="http://www.sheffieldmutual.com/" TargetMode="External"/><Relationship Id="rId29" Type="http://schemas.openxmlformats.org/officeDocument/2006/relationships/hyperlink" Target="http://www.cirencester-friendly.co.uk/" TargetMode="External"/><Relationship Id="rId1" Type="http://schemas.openxmlformats.org/officeDocument/2006/relationships/hyperlink" Target="http://www.oddfellows.co.uk/" TargetMode="External"/><Relationship Id="rId6" Type="http://schemas.openxmlformats.org/officeDocument/2006/relationships/hyperlink" Target="http://www.britishfriendly.com/" TargetMode="External"/><Relationship Id="rId11" Type="http://schemas.openxmlformats.org/officeDocument/2006/relationships/hyperlink" Target="mailto:rob@enginemens.co.uk" TargetMode="External"/><Relationship Id="rId24" Type="http://schemas.openxmlformats.org/officeDocument/2006/relationships/hyperlink" Target="http://www.wiltshirefriendly.com/" TargetMode="External"/><Relationship Id="rId32" Type="http://schemas.openxmlformats.org/officeDocument/2006/relationships/hyperlink" Target="http://www.dengen.co.uk/" TargetMode="External"/><Relationship Id="rId37" Type="http://schemas.openxmlformats.org/officeDocument/2006/relationships/hyperlink" Target="https://www.rmml.com/portfolio/" TargetMode="External"/><Relationship Id="rId40" Type="http://schemas.openxmlformats.org/officeDocument/2006/relationships/printerSettings" Target="../printerSettings/printerSettings3.bin"/><Relationship Id="rId5" Type="http://schemas.openxmlformats.org/officeDocument/2006/relationships/hyperlink" Target="http://www.paycare.org/" TargetMode="External"/><Relationship Id="rId15" Type="http://schemas.openxmlformats.org/officeDocument/2006/relationships/hyperlink" Target="http://www.mpfs.org.uk/" TargetMode="External"/><Relationship Id="rId23" Type="http://schemas.openxmlformats.org/officeDocument/2006/relationships/hyperlink" Target="http://www.togethermutualinsurance.co.uk/" TargetMode="External"/><Relationship Id="rId28" Type="http://schemas.openxmlformats.org/officeDocument/2006/relationships/hyperlink" Target="http://www.cshealthcare.co.uk/" TargetMode="External"/><Relationship Id="rId36" Type="http://schemas.openxmlformats.org/officeDocument/2006/relationships/hyperlink" Target="http://www.cornishmutual.co.uk/" TargetMode="External"/><Relationship Id="rId10" Type="http://schemas.openxmlformats.org/officeDocument/2006/relationships/hyperlink" Target="http://www.sovereignhealthcare.co.uk/" TargetMode="External"/><Relationship Id="rId19" Type="http://schemas.openxmlformats.org/officeDocument/2006/relationships/hyperlink" Target="http://www.scottishfriendly.co.uk/" TargetMode="External"/><Relationship Id="rId31" Type="http://schemas.openxmlformats.org/officeDocument/2006/relationships/hyperlink" Target="http://www.nationalfriendly.co.uk/" TargetMode="External"/><Relationship Id="rId4" Type="http://schemas.openxmlformats.org/officeDocument/2006/relationships/hyperlink" Target="http://www.nfrnmutual.com/" TargetMode="External"/><Relationship Id="rId9" Type="http://schemas.openxmlformats.org/officeDocument/2006/relationships/hyperlink" Target="http://www.busemployees.co.uk/" TargetMode="External"/><Relationship Id="rId14" Type="http://schemas.openxmlformats.org/officeDocument/2006/relationships/hyperlink" Target="http://www.kingstonunity.co.uk/" TargetMode="External"/><Relationship Id="rId22" Type="http://schemas.openxmlformats.org/officeDocument/2006/relationships/hyperlink" Target="http://www.tfs.uk.com/" TargetMode="External"/><Relationship Id="rId27" Type="http://schemas.openxmlformats.org/officeDocument/2006/relationships/hyperlink" Target="http://www.benenden.co.uk/" TargetMode="External"/><Relationship Id="rId30" Type="http://schemas.openxmlformats.org/officeDocument/2006/relationships/hyperlink" Target="http://www.ipb.ie/" TargetMode="External"/><Relationship Id="rId35" Type="http://schemas.openxmlformats.org/officeDocument/2006/relationships/hyperlink" Target="http://www.cunamutu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BD81"/>
  <sheetViews>
    <sheetView windowProtection="1" showGridLines="0" showRowColHeaders="0" workbookViewId="0">
      <pane xSplit="3" ySplit="5" topLeftCell="D6" activePane="bottomRight" state="frozen"/>
      <selection pane="topRight" activeCell="D1" sqref="D1"/>
      <selection pane="bottomLeft" activeCell="A6" sqref="A6"/>
      <selection pane="bottomRight" activeCell="D1" sqref="D1"/>
    </sheetView>
  </sheetViews>
  <sheetFormatPr defaultColWidth="8.875" defaultRowHeight="15.75" x14ac:dyDescent="0.25"/>
  <cols>
    <col min="1" max="1" width="5.875" style="6" customWidth="1"/>
    <col min="2" max="2" width="7" style="6" customWidth="1"/>
    <col min="3" max="3" width="37.375" style="6" customWidth="1"/>
    <col min="4" max="4" width="17.5" style="6" customWidth="1"/>
    <col min="5" max="5" width="13.125" style="74" customWidth="1"/>
    <col min="6" max="6" width="11.125" style="74" customWidth="1"/>
    <col min="7" max="7" width="14.125" style="74" customWidth="1"/>
    <col min="8" max="8" width="12" style="74" customWidth="1"/>
    <col min="9" max="9" width="13.125" style="66" customWidth="1"/>
    <col min="10" max="10" width="10.5" style="66" customWidth="1"/>
    <col min="11" max="11" width="12.5" style="66" customWidth="1"/>
    <col min="12" max="12" width="11.5" style="66" customWidth="1"/>
    <col min="13" max="13" width="12.625" style="66" customWidth="1"/>
    <col min="14" max="14" width="11.625" style="66" customWidth="1"/>
    <col min="15" max="15" width="16.125" style="66" customWidth="1"/>
    <col min="16" max="16" width="12.625" style="66" customWidth="1"/>
    <col min="17" max="17" width="13.125" style="66" customWidth="1"/>
    <col min="18" max="18" width="12.5" style="66" customWidth="1"/>
    <col min="19" max="19" width="14.5" style="66" customWidth="1"/>
    <col min="20" max="20" width="12.875" style="66" customWidth="1"/>
    <col min="21" max="21" width="13.125" style="66" customWidth="1"/>
    <col min="22" max="22" width="13" style="66" customWidth="1"/>
    <col min="23" max="23" width="13.125" style="66" customWidth="1"/>
    <col min="24" max="24" width="12.375" style="66" customWidth="1"/>
    <col min="25" max="25" width="13.125" style="66" customWidth="1"/>
    <col min="26" max="26" width="12.625" style="66" customWidth="1"/>
    <col min="27" max="28" width="13.875" style="66" customWidth="1"/>
    <col min="29" max="29" width="14.375" style="66" customWidth="1"/>
    <col min="30" max="31" width="13.125" style="66" customWidth="1"/>
    <col min="32" max="32" width="12.375" style="66" customWidth="1"/>
    <col min="33" max="33" width="12.5" style="66" customWidth="1"/>
    <col min="34" max="34" width="12.625" style="66" customWidth="1"/>
    <col min="35" max="35" width="11.625" style="66" customWidth="1"/>
    <col min="36" max="36" width="12.375" style="66" customWidth="1"/>
    <col min="37" max="37" width="12.125" style="66" customWidth="1"/>
    <col min="38" max="38" width="16.125" style="66" bestFit="1" customWidth="1"/>
    <col min="39" max="39" width="11.5" style="68" customWidth="1"/>
    <col min="40" max="42" width="12.125" style="74" customWidth="1"/>
    <col min="43" max="44" width="8.875" style="74"/>
    <col min="45" max="45" width="16.625" style="74" customWidth="1"/>
    <col min="46" max="56" width="8.875" style="74"/>
    <col min="57" max="16384" width="8.875" style="6"/>
  </cols>
  <sheetData>
    <row r="1" spans="1:56" s="1" customFormat="1" ht="39" customHeight="1" x14ac:dyDescent="0.25">
      <c r="A1" s="194" t="s">
        <v>148</v>
      </c>
      <c r="B1" s="193"/>
      <c r="C1" s="193"/>
      <c r="E1" s="68"/>
      <c r="F1" s="85"/>
      <c r="G1" s="68"/>
      <c r="H1" s="68"/>
      <c r="I1" s="66"/>
      <c r="J1" s="67"/>
      <c r="K1" s="66"/>
      <c r="L1" s="66"/>
      <c r="M1" s="66"/>
      <c r="N1" s="66"/>
      <c r="O1" s="66"/>
      <c r="P1" s="66"/>
      <c r="Q1" s="66"/>
      <c r="R1" s="66"/>
      <c r="S1" s="86"/>
      <c r="T1" s="66"/>
      <c r="U1" s="66"/>
      <c r="V1" s="66"/>
      <c r="W1" s="66"/>
      <c r="X1" s="66"/>
      <c r="Y1" s="66"/>
      <c r="Z1" s="66"/>
      <c r="AA1" s="66"/>
      <c r="AB1" s="66"/>
      <c r="AC1" s="66"/>
      <c r="AD1" s="66"/>
      <c r="AE1" s="66"/>
      <c r="AF1" s="66"/>
      <c r="AG1" s="66"/>
      <c r="AH1" s="66"/>
      <c r="AI1" s="66"/>
      <c r="AJ1" s="66"/>
      <c r="AK1" s="67"/>
      <c r="AL1" s="66"/>
      <c r="AM1" s="68"/>
      <c r="AN1" s="68"/>
      <c r="AO1" s="68"/>
      <c r="AP1" s="68"/>
      <c r="AQ1" s="68"/>
      <c r="AR1" s="68"/>
      <c r="AS1" s="68"/>
      <c r="AT1" s="68"/>
      <c r="AU1" s="68"/>
      <c r="AV1" s="68"/>
      <c r="AW1" s="68"/>
      <c r="AX1" s="68"/>
      <c r="AY1" s="68"/>
      <c r="AZ1" s="68"/>
      <c r="BA1" s="68"/>
      <c r="BB1" s="68"/>
      <c r="BC1" s="68"/>
      <c r="BD1" s="68"/>
    </row>
    <row r="2" spans="1:56" s="13" customFormat="1" ht="87.95" customHeight="1" x14ac:dyDescent="0.25">
      <c r="A2" s="50"/>
      <c r="B2" s="192" t="s">
        <v>123</v>
      </c>
      <c r="C2" s="193"/>
      <c r="D2" s="52" t="s">
        <v>0</v>
      </c>
      <c r="E2" s="69" t="str">
        <f>'Contact List'!B2</f>
        <v>Ancient Order of Foresters</v>
      </c>
      <c r="F2" s="69" t="str">
        <f>'Contact List'!B3</f>
        <v>Anglo-Saxons Friendly Society</v>
      </c>
      <c r="G2" s="69" t="str">
        <f>'Contact List'!B4</f>
        <v>Benenden Healthcare Society Ltd</v>
      </c>
      <c r="H2" s="69" t="str">
        <f>'Contact List'!B5</f>
        <v>British Friendly</v>
      </c>
      <c r="I2" s="69" t="str">
        <f>'Contact List'!B6</f>
        <v>Bus Employees' Friendly Society</v>
      </c>
      <c r="J2" s="69" t="str">
        <f>'Contact List'!B7</f>
        <v>CS Healthcare</v>
      </c>
      <c r="K2" s="69" t="str">
        <f>'Contact List'!B8</f>
        <v>Cirencester Friendly Society Limited</v>
      </c>
      <c r="L2" s="69" t="str">
        <f>'Contact List'!B9</f>
        <v>Compass Friendly Society Limited</v>
      </c>
      <c r="M2" s="69" t="str">
        <f>'Contact List'!B10</f>
        <v>Cornish Mutual Assurance</v>
      </c>
      <c r="N2" s="69" t="str">
        <f>'Contact List'!B11</f>
        <v>Cuna Mutual</v>
      </c>
      <c r="O2" s="69" t="str">
        <f>'Contact List'!B12</f>
        <v>Dentists' &amp; General Mutual Benefit society, The</v>
      </c>
      <c r="P2" s="69" t="str">
        <f>'Contact List'!B13</f>
        <v>Dentists' Provident Society Limited</v>
      </c>
      <c r="Q2" s="69" t="str">
        <f>'Contact List'!B14</f>
        <v>Exeter Friendly Society Ltd</v>
      </c>
      <c r="R2" s="69" t="str">
        <f>'Contact List'!B15</f>
        <v>Grand United Order of Oddfellows Friendly Society</v>
      </c>
      <c r="S2" s="69" t="str">
        <f>'Contact List'!B16</f>
        <v>Health Shield Friendly Society Limited</v>
      </c>
      <c r="T2" s="69" t="str">
        <f>'Contact List'!B17</f>
        <v>Healthy Investment</v>
      </c>
      <c r="U2" s="69" t="str">
        <f>'Contact List'!B18</f>
        <v>IPB Insurance</v>
      </c>
      <c r="V2" s="69" t="str">
        <f>'Contact List'!B19</f>
        <v>Kensington Friendly Collecting Society Limited</v>
      </c>
      <c r="W2" s="69" t="str">
        <f>'Contact List'!B20</f>
        <v>Kingston Unity Friendly Society</v>
      </c>
      <c r="X2" s="69" t="str">
        <f>'Contact List'!B21</f>
        <v>Lady Grover's Fund</v>
      </c>
      <c r="Y2" s="69" t="str">
        <f>'Contact List'!B22</f>
        <v>Livery Companies Mutual</v>
      </c>
      <c r="Z2" s="69" t="str">
        <f>'Contact List'!B23</f>
        <v>Metropolitan Police Friendly Society Ltd</v>
      </c>
      <c r="AA2" s="69" t="str">
        <f>'Contact List'!B24</f>
        <v>National Friendly</v>
      </c>
      <c r="AB2" s="69" t="str">
        <f>'Contact List'!B25</f>
        <v>NFRN Mutual, The</v>
      </c>
      <c r="AC2" s="69" t="str">
        <f>'Contact List'!B26</f>
        <v>Original Holloway Friendly Society Limited</v>
      </c>
      <c r="AD2" s="69" t="str">
        <f>'Contact List'!B27</f>
        <v>Paycare</v>
      </c>
      <c r="AE2" s="69" t="s">
        <v>95</v>
      </c>
      <c r="AF2" s="69" t="str">
        <f>'Contact List'!B29</f>
        <v>Railway Enginemen's Assurance Society Ltd</v>
      </c>
      <c r="AG2" s="69" t="str">
        <f>'Contact List'!B30</f>
        <v>Red Rose Friendly Society Limited</v>
      </c>
      <c r="AH2" s="69" t="str">
        <f>'Contact List'!B31</f>
        <v>Scottish Friendly Assurance Society Limited</v>
      </c>
      <c r="AI2" s="69" t="str">
        <f>'Contact List'!B32</f>
        <v>Sheffield Mutual Friendly Society</v>
      </c>
      <c r="AJ2" s="69" t="str">
        <f>'Contact List'!B33</f>
        <v>Shepherds Friendly Society Limited</v>
      </c>
      <c r="AK2" s="69" t="str">
        <f>'Contact List'!B34</f>
        <v>Sovereign Healthcare</v>
      </c>
      <c r="AL2" s="69" t="str">
        <f>'Contact List'!B35</f>
        <v xml:space="preserve">The Oddfellows Manchester Unity Friendly Society </v>
      </c>
      <c r="AM2" s="69" t="str">
        <f>'Contact List'!B36</f>
        <v>The Veterinary Defence Society</v>
      </c>
      <c r="AN2" s="69" t="str">
        <f>'Contact List'!B37</f>
        <v>Transport Friendly Society Ltd</v>
      </c>
      <c r="AO2" s="69" t="str">
        <f>'Contact List'!B38</f>
        <v>UIA (Insurance) Ltd</v>
      </c>
      <c r="AP2" s="69" t="str">
        <f>'Contact List'!B39</f>
        <v>Wiltshire Friendly Society Limited</v>
      </c>
      <c r="AQ2" s="70"/>
      <c r="AR2" s="70"/>
      <c r="AS2" s="70"/>
      <c r="AT2" s="70"/>
      <c r="AU2" s="70"/>
      <c r="AV2" s="70"/>
      <c r="AW2" s="70"/>
      <c r="AX2" s="70"/>
      <c r="AY2" s="70"/>
      <c r="AZ2" s="70"/>
      <c r="BA2" s="70"/>
      <c r="BB2" s="70"/>
      <c r="BC2" s="70"/>
      <c r="BD2" s="70"/>
    </row>
    <row r="3" spans="1:56" s="1" customFormat="1" x14ac:dyDescent="0.25">
      <c r="D3" s="53"/>
      <c r="E3" s="87"/>
      <c r="F3" s="88"/>
      <c r="G3" s="87"/>
      <c r="H3" s="87"/>
      <c r="I3" s="71"/>
      <c r="J3" s="72"/>
      <c r="K3" s="71"/>
      <c r="L3" s="71"/>
      <c r="M3" s="71"/>
      <c r="N3" s="71"/>
      <c r="O3" s="71"/>
      <c r="P3" s="71"/>
      <c r="Q3" s="71"/>
      <c r="R3" s="71"/>
      <c r="S3" s="89"/>
      <c r="T3" s="71"/>
      <c r="U3" s="71"/>
      <c r="V3" s="71"/>
      <c r="W3" s="71"/>
      <c r="X3" s="71"/>
      <c r="Y3" s="71"/>
      <c r="Z3" s="72"/>
      <c r="AA3" s="71"/>
      <c r="AB3" s="71"/>
      <c r="AC3" s="71"/>
      <c r="AD3" s="71"/>
      <c r="AE3" s="71"/>
      <c r="AF3" s="71"/>
      <c r="AG3" s="71"/>
      <c r="AH3" s="71"/>
      <c r="AI3" s="71"/>
      <c r="AJ3" s="71"/>
      <c r="AK3" s="72"/>
      <c r="AL3" s="71"/>
      <c r="AM3" s="71"/>
      <c r="AN3" s="71"/>
      <c r="AO3" s="71"/>
      <c r="AP3" s="71"/>
      <c r="AQ3" s="68"/>
      <c r="AR3" s="68"/>
      <c r="AS3" s="68"/>
      <c r="AT3" s="68"/>
      <c r="AU3" s="68"/>
      <c r="AV3" s="68"/>
      <c r="AW3" s="68"/>
      <c r="AX3" s="68"/>
      <c r="AY3" s="68"/>
      <c r="AZ3" s="68"/>
      <c r="BA3" s="68"/>
      <c r="BB3" s="68"/>
      <c r="BC3" s="68"/>
      <c r="BD3" s="68"/>
    </row>
    <row r="4" spans="1:56" s="4" customFormat="1" x14ac:dyDescent="0.25">
      <c r="A4" s="3"/>
      <c r="C4" s="187" t="s">
        <v>34</v>
      </c>
      <c r="D4" s="62">
        <v>42369</v>
      </c>
      <c r="E4" s="104">
        <v>42369</v>
      </c>
      <c r="F4" s="104">
        <v>42369</v>
      </c>
      <c r="G4" s="104">
        <v>42369</v>
      </c>
      <c r="H4" s="104">
        <v>42369</v>
      </c>
      <c r="I4" s="54">
        <v>42369</v>
      </c>
      <c r="J4" s="54">
        <v>42369</v>
      </c>
      <c r="K4" s="54">
        <v>42369</v>
      </c>
      <c r="L4" s="108">
        <v>42369</v>
      </c>
      <c r="M4" s="104">
        <v>42369</v>
      </c>
      <c r="N4" s="104">
        <v>42369</v>
      </c>
      <c r="O4" s="108">
        <v>42369</v>
      </c>
      <c r="P4" s="104">
        <v>42369</v>
      </c>
      <c r="Q4" s="54">
        <v>42369</v>
      </c>
      <c r="R4" s="108">
        <v>42369</v>
      </c>
      <c r="S4" s="108">
        <v>42369</v>
      </c>
      <c r="T4" s="54">
        <v>42369</v>
      </c>
      <c r="U4" s="54">
        <v>42369</v>
      </c>
      <c r="V4" s="54">
        <v>42369</v>
      </c>
      <c r="W4" s="54">
        <v>42369</v>
      </c>
      <c r="X4" s="104">
        <v>42369</v>
      </c>
      <c r="Y4" s="54">
        <v>42185</v>
      </c>
      <c r="Z4" s="54">
        <v>42369</v>
      </c>
      <c r="AA4" s="54">
        <v>42369</v>
      </c>
      <c r="AB4" s="54">
        <v>42369</v>
      </c>
      <c r="AC4" s="54">
        <v>42369</v>
      </c>
      <c r="AD4" s="54">
        <v>42369</v>
      </c>
      <c r="AE4" s="104">
        <v>42369</v>
      </c>
      <c r="AF4" s="54">
        <v>42369</v>
      </c>
      <c r="AG4" s="54">
        <v>42369</v>
      </c>
      <c r="AH4" s="54">
        <v>42369</v>
      </c>
      <c r="AI4" s="54">
        <v>42369</v>
      </c>
      <c r="AJ4" s="54">
        <v>42369</v>
      </c>
      <c r="AK4" s="119">
        <v>42369</v>
      </c>
      <c r="AL4" s="54">
        <v>42369</v>
      </c>
      <c r="AM4" s="104">
        <v>42369</v>
      </c>
      <c r="AN4" s="104">
        <v>42369</v>
      </c>
      <c r="AO4" s="104">
        <v>42369</v>
      </c>
      <c r="AP4" s="104">
        <v>42369</v>
      </c>
      <c r="AQ4" s="68"/>
      <c r="AR4" s="68"/>
      <c r="AS4" s="68"/>
      <c r="AT4" s="68"/>
      <c r="AU4" s="68"/>
      <c r="AV4" s="68"/>
      <c r="AW4" s="68"/>
      <c r="AX4" s="68"/>
      <c r="AY4" s="68"/>
      <c r="AZ4" s="68"/>
      <c r="BA4" s="68"/>
      <c r="BB4" s="68"/>
      <c r="BC4" s="68"/>
      <c r="BD4" s="68"/>
    </row>
    <row r="5" spans="1:56" s="1" customFormat="1" x14ac:dyDescent="0.25">
      <c r="C5" s="5"/>
      <c r="D5" s="63"/>
      <c r="E5" s="83"/>
      <c r="F5" s="83"/>
      <c r="G5" s="83"/>
      <c r="H5" s="83"/>
      <c r="I5" s="71"/>
      <c r="J5" s="120"/>
      <c r="K5" s="71"/>
      <c r="L5" s="71"/>
      <c r="M5" s="83"/>
      <c r="N5" s="83"/>
      <c r="O5" s="71"/>
      <c r="P5" s="83"/>
      <c r="Q5" s="71"/>
      <c r="R5" s="71"/>
      <c r="S5" s="109"/>
      <c r="T5" s="71"/>
      <c r="U5" s="191" t="s">
        <v>697</v>
      </c>
      <c r="V5" s="71"/>
      <c r="W5" s="71"/>
      <c r="X5" s="83"/>
      <c r="Y5" s="71"/>
      <c r="Z5" s="71"/>
      <c r="AA5" s="71"/>
      <c r="AB5" s="71"/>
      <c r="AC5" s="71"/>
      <c r="AD5" s="71"/>
      <c r="AE5" s="83"/>
      <c r="AF5" s="71"/>
      <c r="AG5" s="71"/>
      <c r="AH5" s="71"/>
      <c r="AI5" s="71"/>
      <c r="AJ5" s="71"/>
      <c r="AK5" s="120"/>
      <c r="AL5" s="71"/>
      <c r="AM5" s="83"/>
      <c r="AN5" s="83"/>
      <c r="AO5" s="83"/>
      <c r="AP5" s="83"/>
      <c r="AQ5" s="68"/>
      <c r="AR5" s="68"/>
      <c r="AS5" s="68"/>
      <c r="AT5" s="68"/>
      <c r="AU5" s="68"/>
      <c r="AV5" s="68"/>
      <c r="AW5" s="68"/>
      <c r="AX5" s="68"/>
      <c r="AY5" s="68"/>
      <c r="AZ5" s="68"/>
      <c r="BA5" s="68"/>
      <c r="BB5" s="68"/>
      <c r="BC5" s="68"/>
      <c r="BD5" s="68"/>
    </row>
    <row r="6" spans="1:56" x14ac:dyDescent="0.25">
      <c r="D6" s="64"/>
      <c r="E6" s="83"/>
      <c r="F6" s="83"/>
      <c r="G6" s="83"/>
      <c r="H6" s="83"/>
      <c r="I6" s="71"/>
      <c r="J6" s="71"/>
      <c r="K6" s="71"/>
      <c r="L6" s="71"/>
      <c r="M6" s="83"/>
      <c r="N6" s="83"/>
      <c r="O6" s="71"/>
      <c r="P6" s="83"/>
      <c r="Q6" s="71"/>
      <c r="R6" s="71"/>
      <c r="S6" s="71"/>
      <c r="T6" s="71"/>
      <c r="U6" s="71"/>
      <c r="V6" s="71"/>
      <c r="W6" s="71"/>
      <c r="X6" s="83"/>
      <c r="Y6" s="71"/>
      <c r="Z6" s="71"/>
      <c r="AA6" s="71"/>
      <c r="AB6" s="71"/>
      <c r="AC6" s="71"/>
      <c r="AD6" s="71"/>
      <c r="AE6" s="83"/>
      <c r="AF6" s="71"/>
      <c r="AG6" s="71"/>
      <c r="AH6" s="71"/>
      <c r="AI6" s="71"/>
      <c r="AJ6" s="71"/>
      <c r="AK6" s="71"/>
      <c r="AL6" s="71"/>
      <c r="AM6" s="83"/>
      <c r="AN6" s="83"/>
      <c r="AO6" s="83"/>
      <c r="AP6" s="83"/>
    </row>
    <row r="7" spans="1:56" x14ac:dyDescent="0.25">
      <c r="B7" s="7"/>
      <c r="C7" s="5" t="s">
        <v>35</v>
      </c>
      <c r="D7" s="145">
        <f>SUM(E7:AP7)</f>
        <v>591454833.31858408</v>
      </c>
      <c r="E7" s="83">
        <f>18906000+2172000</f>
        <v>21078000</v>
      </c>
      <c r="F7" s="83">
        <v>53629</v>
      </c>
      <c r="G7" s="106">
        <v>87576000</v>
      </c>
      <c r="H7" s="106">
        <v>5856000</v>
      </c>
      <c r="I7" s="71">
        <v>26032</v>
      </c>
      <c r="J7" s="71">
        <v>28339000</v>
      </c>
      <c r="K7" s="71">
        <v>15621698</v>
      </c>
      <c r="L7" s="71">
        <v>53692</v>
      </c>
      <c r="M7" s="83">
        <v>20592441</v>
      </c>
      <c r="N7" s="83">
        <v>1366218</v>
      </c>
      <c r="O7" s="71">
        <v>3941380</v>
      </c>
      <c r="P7" s="83">
        <v>13818000</v>
      </c>
      <c r="Q7" s="71">
        <v>64390000</v>
      </c>
      <c r="R7" s="71">
        <v>12666</v>
      </c>
      <c r="S7" s="71">
        <v>31638602</v>
      </c>
      <c r="T7" s="71">
        <v>13551666</v>
      </c>
      <c r="U7" s="71">
        <f>113136000/1.356</f>
        <v>83433628.31858407</v>
      </c>
      <c r="V7" s="71">
        <v>786396</v>
      </c>
      <c r="W7" s="71">
        <v>9372549</v>
      </c>
      <c r="X7" s="83">
        <f>117755</f>
        <v>117755</v>
      </c>
      <c r="Y7" s="71">
        <v>2596878</v>
      </c>
      <c r="Z7" s="71">
        <v>16219000</v>
      </c>
      <c r="AA7" s="111">
        <v>12280000</v>
      </c>
      <c r="AB7" s="71">
        <v>2609517</v>
      </c>
      <c r="AC7" s="71">
        <v>5509078</v>
      </c>
      <c r="AD7" s="71">
        <v>6688128</v>
      </c>
      <c r="AE7" s="83">
        <v>2892812</v>
      </c>
      <c r="AF7" s="71">
        <v>4360562</v>
      </c>
      <c r="AG7" s="71">
        <v>986257</v>
      </c>
      <c r="AH7" s="71">
        <v>66345000</v>
      </c>
      <c r="AI7" s="71">
        <v>13532423</v>
      </c>
      <c r="AJ7" s="71">
        <v>8590558</v>
      </c>
      <c r="AK7" s="71">
        <v>10502750</v>
      </c>
      <c r="AL7" s="71">
        <v>1670000</v>
      </c>
      <c r="AM7" s="83">
        <v>10283518</v>
      </c>
      <c r="AN7" s="83">
        <v>2306000</v>
      </c>
      <c r="AO7" s="83">
        <v>20784000</v>
      </c>
      <c r="AP7" s="83">
        <v>1673000</v>
      </c>
    </row>
    <row r="8" spans="1:56" x14ac:dyDescent="0.25">
      <c r="B8" s="7"/>
      <c r="C8" s="7"/>
      <c r="D8" s="145"/>
      <c r="E8" s="83"/>
      <c r="F8" s="83"/>
      <c r="G8" s="83"/>
      <c r="H8" s="83"/>
      <c r="I8" s="71"/>
      <c r="J8" s="71"/>
      <c r="K8" s="71"/>
      <c r="L8" s="71"/>
      <c r="M8" s="83"/>
      <c r="N8" s="83"/>
      <c r="O8" s="71"/>
      <c r="P8" s="83"/>
      <c r="Q8" s="71"/>
      <c r="R8" s="71"/>
      <c r="S8" s="71"/>
      <c r="T8" s="71"/>
      <c r="U8" s="71"/>
      <c r="V8" s="71"/>
      <c r="W8" s="71"/>
      <c r="X8" s="83"/>
      <c r="Y8" s="71"/>
      <c r="Z8" s="71"/>
      <c r="AA8" s="111"/>
      <c r="AB8" s="71"/>
      <c r="AC8" s="71"/>
      <c r="AD8" s="71"/>
      <c r="AE8" s="83"/>
      <c r="AF8" s="71"/>
      <c r="AG8" s="71"/>
      <c r="AH8" s="71"/>
      <c r="AI8" s="71"/>
      <c r="AJ8" s="71"/>
      <c r="AK8" s="71"/>
      <c r="AL8" s="71"/>
      <c r="AM8" s="83"/>
      <c r="AN8" s="83"/>
      <c r="AO8" s="83"/>
      <c r="AP8" s="83"/>
    </row>
    <row r="9" spans="1:56" x14ac:dyDescent="0.25">
      <c r="B9" s="7"/>
      <c r="C9" s="7" t="s">
        <v>36</v>
      </c>
      <c r="D9" s="145">
        <f>SUM(E9:AP9)</f>
        <v>-42223713.536873154</v>
      </c>
      <c r="E9" s="83">
        <v>-122000</v>
      </c>
      <c r="F9" s="83"/>
      <c r="G9" s="83"/>
      <c r="H9" s="83">
        <v>-2000</v>
      </c>
      <c r="I9" s="71"/>
      <c r="J9" s="71"/>
      <c r="K9" s="75"/>
      <c r="L9" s="71"/>
      <c r="M9" s="83">
        <v>-10493892</v>
      </c>
      <c r="N9" s="83"/>
      <c r="O9" s="75">
        <v>-508925</v>
      </c>
      <c r="P9" s="83"/>
      <c r="Q9" s="75">
        <v>-5783000</v>
      </c>
      <c r="R9" s="75">
        <v>0</v>
      </c>
      <c r="S9" s="75">
        <f>-35481-57257</f>
        <v>-92738</v>
      </c>
      <c r="T9" s="75">
        <v>-3</v>
      </c>
      <c r="U9" s="75">
        <f>-17627000/1.356</f>
        <v>-12999262.536873156</v>
      </c>
      <c r="V9" s="75"/>
      <c r="W9" s="75"/>
      <c r="X9" s="83"/>
      <c r="Y9" s="75"/>
      <c r="Z9" s="75">
        <v>-456000</v>
      </c>
      <c r="AA9" s="75">
        <v>-19000</v>
      </c>
      <c r="AB9" s="75"/>
      <c r="AC9" s="75"/>
      <c r="AD9" s="75"/>
      <c r="AE9" s="83"/>
      <c r="AF9" s="75"/>
      <c r="AG9" s="75"/>
      <c r="AH9" s="75">
        <v>-10935000</v>
      </c>
      <c r="AI9" s="75"/>
      <c r="AJ9" s="75">
        <v>-5539</v>
      </c>
      <c r="AK9" s="75">
        <v>-28157</v>
      </c>
      <c r="AL9" s="75">
        <v>-18000</v>
      </c>
      <c r="AM9" s="83">
        <v>-760197</v>
      </c>
      <c r="AN9" s="83"/>
      <c r="AO9" s="83"/>
      <c r="AP9" s="83"/>
    </row>
    <row r="10" spans="1:56" x14ac:dyDescent="0.25">
      <c r="C10" s="7"/>
      <c r="D10" s="146"/>
      <c r="E10" s="83"/>
      <c r="F10" s="83"/>
      <c r="G10" s="83"/>
      <c r="H10" s="83"/>
      <c r="I10" s="71"/>
      <c r="J10" s="71"/>
      <c r="K10" s="71"/>
      <c r="L10" s="71"/>
      <c r="M10" s="83"/>
      <c r="N10" s="83"/>
      <c r="O10" s="71"/>
      <c r="P10" s="83"/>
      <c r="Q10" s="71"/>
      <c r="R10" s="71"/>
      <c r="S10" s="71"/>
      <c r="T10" s="71"/>
      <c r="U10" s="71"/>
      <c r="V10" s="71"/>
      <c r="W10" s="71"/>
      <c r="X10" s="83"/>
      <c r="Y10" s="71"/>
      <c r="Z10" s="71"/>
      <c r="AA10" s="111"/>
      <c r="AB10" s="71"/>
      <c r="AC10" s="71"/>
      <c r="AD10" s="71"/>
      <c r="AE10" s="83"/>
      <c r="AF10" s="71"/>
      <c r="AG10" s="71"/>
      <c r="AH10" s="71"/>
      <c r="AI10" s="71"/>
      <c r="AJ10" s="71"/>
      <c r="AK10" s="71"/>
      <c r="AL10" s="71"/>
      <c r="AM10" s="83"/>
      <c r="AN10" s="83"/>
      <c r="AO10" s="83"/>
      <c r="AP10" s="83"/>
    </row>
    <row r="11" spans="1:56" x14ac:dyDescent="0.25">
      <c r="C11" s="7" t="s">
        <v>37</v>
      </c>
      <c r="D11" s="145">
        <f>SUM(E11:AP11)</f>
        <v>549231119.78171086</v>
      </c>
      <c r="E11" s="76">
        <f t="shared" ref="E11:K11" si="0">SUM(E7:E10)</f>
        <v>20956000</v>
      </c>
      <c r="F11" s="76">
        <f t="shared" si="0"/>
        <v>53629</v>
      </c>
      <c r="G11" s="76">
        <f t="shared" si="0"/>
        <v>87576000</v>
      </c>
      <c r="H11" s="76">
        <f t="shared" si="0"/>
        <v>5854000</v>
      </c>
      <c r="I11" s="76">
        <f t="shared" si="0"/>
        <v>26032</v>
      </c>
      <c r="J11" s="76">
        <f t="shared" si="0"/>
        <v>28339000</v>
      </c>
      <c r="K11" s="76">
        <f t="shared" si="0"/>
        <v>15621698</v>
      </c>
      <c r="L11" s="76">
        <f>SUM(L7:L10)</f>
        <v>53692</v>
      </c>
      <c r="M11" s="76">
        <f t="shared" ref="M11:N11" si="1">SUM(M7:M10)</f>
        <v>10098549</v>
      </c>
      <c r="N11" s="76">
        <f t="shared" si="1"/>
        <v>1366218</v>
      </c>
      <c r="O11" s="76">
        <f t="shared" ref="O11:AP11" si="2">SUM(O7:O10)</f>
        <v>3432455</v>
      </c>
      <c r="P11" s="76">
        <f t="shared" si="2"/>
        <v>13818000</v>
      </c>
      <c r="Q11" s="76">
        <f t="shared" si="2"/>
        <v>58607000</v>
      </c>
      <c r="R11" s="76">
        <f t="shared" si="2"/>
        <v>12666</v>
      </c>
      <c r="S11" s="76">
        <f t="shared" si="2"/>
        <v>31545864</v>
      </c>
      <c r="T11" s="76">
        <f t="shared" si="2"/>
        <v>13551663</v>
      </c>
      <c r="U11" s="76">
        <f t="shared" si="2"/>
        <v>70434365.781710908</v>
      </c>
      <c r="V11" s="76">
        <f t="shared" si="2"/>
        <v>786396</v>
      </c>
      <c r="W11" s="76">
        <f t="shared" si="2"/>
        <v>9372549</v>
      </c>
      <c r="X11" s="76">
        <f t="shared" si="2"/>
        <v>117755</v>
      </c>
      <c r="Y11" s="76">
        <f t="shared" si="2"/>
        <v>2596878</v>
      </c>
      <c r="Z11" s="76">
        <f t="shared" si="2"/>
        <v>15763000</v>
      </c>
      <c r="AA11" s="76">
        <f t="shared" si="2"/>
        <v>12261000</v>
      </c>
      <c r="AB11" s="76">
        <f t="shared" si="2"/>
        <v>2609517</v>
      </c>
      <c r="AC11" s="76">
        <f t="shared" si="2"/>
        <v>5509078</v>
      </c>
      <c r="AD11" s="76">
        <f t="shared" si="2"/>
        <v>6688128</v>
      </c>
      <c r="AE11" s="76">
        <v>2892812</v>
      </c>
      <c r="AF11" s="76">
        <f t="shared" si="2"/>
        <v>4360562</v>
      </c>
      <c r="AG11" s="76">
        <f t="shared" si="2"/>
        <v>986257</v>
      </c>
      <c r="AH11" s="76">
        <f t="shared" si="2"/>
        <v>55410000</v>
      </c>
      <c r="AI11" s="76">
        <f t="shared" si="2"/>
        <v>13532423</v>
      </c>
      <c r="AJ11" s="76">
        <f t="shared" si="2"/>
        <v>8585019</v>
      </c>
      <c r="AK11" s="76">
        <f t="shared" si="2"/>
        <v>10474593</v>
      </c>
      <c r="AL11" s="76">
        <f t="shared" si="2"/>
        <v>1652000</v>
      </c>
      <c r="AM11" s="76">
        <f t="shared" si="2"/>
        <v>9523321</v>
      </c>
      <c r="AN11" s="76">
        <f t="shared" si="2"/>
        <v>2306000</v>
      </c>
      <c r="AO11" s="76">
        <f t="shared" si="2"/>
        <v>20784000</v>
      </c>
      <c r="AP11" s="76">
        <f t="shared" si="2"/>
        <v>1673000</v>
      </c>
    </row>
    <row r="12" spans="1:56" x14ac:dyDescent="0.25">
      <c r="D12" s="145"/>
      <c r="E12" s="83"/>
      <c r="F12" s="83"/>
      <c r="G12" s="83"/>
      <c r="H12" s="83"/>
      <c r="I12" s="71"/>
      <c r="J12" s="71"/>
      <c r="K12" s="71"/>
      <c r="L12" s="71"/>
      <c r="M12" s="83"/>
      <c r="N12" s="83"/>
      <c r="O12" s="71"/>
      <c r="P12" s="83"/>
      <c r="Q12" s="71"/>
      <c r="R12" s="71"/>
      <c r="S12" s="71"/>
      <c r="T12" s="71"/>
      <c r="U12" s="71"/>
      <c r="V12" s="71"/>
      <c r="W12" s="71"/>
      <c r="X12" s="83"/>
      <c r="Y12" s="71"/>
      <c r="Z12" s="71"/>
      <c r="AA12" s="71"/>
      <c r="AB12" s="71"/>
      <c r="AC12" s="71"/>
      <c r="AD12" s="71"/>
      <c r="AE12" s="83"/>
      <c r="AF12" s="71"/>
      <c r="AG12" s="71"/>
      <c r="AH12" s="71"/>
      <c r="AI12" s="71"/>
      <c r="AJ12" s="71"/>
      <c r="AK12" s="71"/>
      <c r="AL12" s="71"/>
      <c r="AM12" s="83"/>
      <c r="AN12" s="83"/>
      <c r="AO12" s="83"/>
      <c r="AP12" s="83"/>
    </row>
    <row r="13" spans="1:56" x14ac:dyDescent="0.25">
      <c r="B13" s="181" t="s">
        <v>691</v>
      </c>
      <c r="C13" s="7" t="s">
        <v>39</v>
      </c>
      <c r="D13" s="145">
        <f>SUM(E13:AP13)</f>
        <v>155999140.81415927</v>
      </c>
      <c r="E13" s="83">
        <f>E63</f>
        <v>5340000</v>
      </c>
      <c r="F13" s="83">
        <f>F63</f>
        <v>2801029</v>
      </c>
      <c r="G13" s="83">
        <f t="shared" ref="G13:L13" si="3">G63</f>
        <v>16251000</v>
      </c>
      <c r="H13" s="83">
        <f t="shared" si="3"/>
        <v>2577000</v>
      </c>
      <c r="I13" s="71">
        <f t="shared" si="3"/>
        <v>21700</v>
      </c>
      <c r="J13" s="71">
        <f t="shared" si="3"/>
        <v>138000</v>
      </c>
      <c r="K13" s="71">
        <f t="shared" si="3"/>
        <v>1764704</v>
      </c>
      <c r="L13" s="71">
        <f t="shared" si="3"/>
        <v>59975</v>
      </c>
      <c r="M13" s="83">
        <f t="shared" ref="M13:AD13" si="4">M63</f>
        <v>3028865</v>
      </c>
      <c r="N13" s="83">
        <f t="shared" si="4"/>
        <v>373</v>
      </c>
      <c r="O13" s="71">
        <f t="shared" si="4"/>
        <v>863068</v>
      </c>
      <c r="P13" s="83">
        <f t="shared" si="4"/>
        <v>18204000</v>
      </c>
      <c r="Q13" s="71">
        <f t="shared" si="4"/>
        <v>2274000</v>
      </c>
      <c r="R13" s="71">
        <f t="shared" si="4"/>
        <v>286107</v>
      </c>
      <c r="S13" s="71">
        <f t="shared" si="4"/>
        <v>1105201</v>
      </c>
      <c r="T13" s="71">
        <f t="shared" si="4"/>
        <v>1492634</v>
      </c>
      <c r="U13" s="71">
        <f>U63</f>
        <v>55163716.814159289</v>
      </c>
      <c r="V13" s="71">
        <f t="shared" si="4"/>
        <v>91682</v>
      </c>
      <c r="W13" s="71">
        <f t="shared" si="4"/>
        <v>1756003</v>
      </c>
      <c r="X13" s="83">
        <f t="shared" si="4"/>
        <v>42487</v>
      </c>
      <c r="Y13" s="71">
        <f t="shared" si="4"/>
        <v>37131</v>
      </c>
      <c r="Z13" s="71">
        <f t="shared" si="4"/>
        <v>3933000</v>
      </c>
      <c r="AA13" s="71">
        <f t="shared" si="4"/>
        <v>6671000</v>
      </c>
      <c r="AB13" s="71">
        <f t="shared" si="4"/>
        <v>4120</v>
      </c>
      <c r="AC13" s="71">
        <f t="shared" si="4"/>
        <v>99256</v>
      </c>
      <c r="AD13" s="71">
        <f t="shared" si="4"/>
        <v>90721</v>
      </c>
      <c r="AE13" s="83">
        <v>638827</v>
      </c>
      <c r="AF13" s="71">
        <f t="shared" ref="AF13:AL13" si="5">AF63</f>
        <v>806972</v>
      </c>
      <c r="AG13" s="71">
        <f t="shared" si="5"/>
        <v>163688</v>
      </c>
      <c r="AH13" s="71">
        <f t="shared" si="5"/>
        <v>15953000</v>
      </c>
      <c r="AI13" s="71">
        <f t="shared" si="5"/>
        <v>2913480</v>
      </c>
      <c r="AJ13" s="75">
        <f t="shared" si="5"/>
        <v>2410471</v>
      </c>
      <c r="AK13" s="71">
        <f t="shared" si="5"/>
        <v>1468258</v>
      </c>
      <c r="AL13" s="71">
        <f t="shared" si="5"/>
        <v>6194000</v>
      </c>
      <c r="AM13" s="83">
        <f>AM63</f>
        <v>101672</v>
      </c>
      <c r="AN13" s="83">
        <f>AN63</f>
        <v>673000</v>
      </c>
      <c r="AO13" s="83">
        <f>AO63</f>
        <v>66000</v>
      </c>
      <c r="AP13" s="83">
        <f>AP63</f>
        <v>513000</v>
      </c>
    </row>
    <row r="14" spans="1:56" x14ac:dyDescent="0.25">
      <c r="C14" s="7"/>
      <c r="D14" s="145"/>
      <c r="E14" s="83"/>
      <c r="F14" s="83"/>
      <c r="G14" s="83"/>
      <c r="H14" s="83"/>
      <c r="I14" s="71"/>
      <c r="J14" s="71"/>
      <c r="K14" s="71"/>
      <c r="L14" s="71"/>
      <c r="M14" s="83"/>
      <c r="N14" s="83"/>
      <c r="O14" s="71"/>
      <c r="P14" s="83"/>
      <c r="Q14" s="71"/>
      <c r="R14" s="71"/>
      <c r="S14" s="71"/>
      <c r="T14" s="71"/>
      <c r="U14" s="71"/>
      <c r="V14" s="71"/>
      <c r="W14" s="71"/>
      <c r="X14" s="83"/>
      <c r="Y14" s="71"/>
      <c r="Z14" s="71"/>
      <c r="AA14" s="71"/>
      <c r="AB14" s="71"/>
      <c r="AC14" s="71"/>
      <c r="AD14" s="71"/>
      <c r="AE14" s="83"/>
      <c r="AF14" s="71"/>
      <c r="AG14" s="71"/>
      <c r="AH14" s="71"/>
      <c r="AI14" s="71"/>
      <c r="AJ14" s="71"/>
      <c r="AK14" s="71"/>
      <c r="AL14" s="71"/>
      <c r="AM14" s="83"/>
      <c r="AN14" s="83"/>
      <c r="AO14" s="83"/>
      <c r="AP14" s="83"/>
    </row>
    <row r="15" spans="1:56" x14ac:dyDescent="0.25">
      <c r="C15" s="7" t="s">
        <v>40</v>
      </c>
      <c r="D15" s="145">
        <f>SUM(E15:AP15)</f>
        <v>11163534</v>
      </c>
      <c r="E15" s="71">
        <v>0</v>
      </c>
      <c r="F15" s="71">
        <v>0</v>
      </c>
      <c r="G15" s="71">
        <v>0</v>
      </c>
      <c r="H15" s="71">
        <v>35000</v>
      </c>
      <c r="I15" s="71"/>
      <c r="J15" s="71"/>
      <c r="K15" s="71">
        <v>0</v>
      </c>
      <c r="L15" s="71">
        <v>4379</v>
      </c>
      <c r="M15" s="71">
        <v>0</v>
      </c>
      <c r="N15" s="71">
        <v>0</v>
      </c>
      <c r="O15" s="71"/>
      <c r="P15" s="71">
        <v>0</v>
      </c>
      <c r="Q15" s="71">
        <v>0</v>
      </c>
      <c r="R15" s="71"/>
      <c r="S15" s="71"/>
      <c r="T15" s="71"/>
      <c r="U15" s="71"/>
      <c r="V15" s="71">
        <v>2155</v>
      </c>
      <c r="W15" s="71"/>
      <c r="X15" s="71">
        <v>30000</v>
      </c>
      <c r="Y15" s="71"/>
      <c r="Z15" s="71"/>
      <c r="AA15" s="71"/>
      <c r="AB15" s="71"/>
      <c r="AC15" s="71"/>
      <c r="AD15" s="71"/>
      <c r="AE15" s="71">
        <v>0</v>
      </c>
      <c r="AF15" s="71"/>
      <c r="AG15" s="71"/>
      <c r="AH15" s="71">
        <f>5697000+5118000</f>
        <v>10815000</v>
      </c>
      <c r="AI15" s="71"/>
      <c r="AJ15" s="71"/>
      <c r="AK15" s="71">
        <v>0</v>
      </c>
      <c r="AL15" s="71">
        <f>12000</f>
        <v>12000</v>
      </c>
      <c r="AM15" s="83"/>
      <c r="AN15" s="83">
        <v>24000</v>
      </c>
      <c r="AO15" s="83">
        <f>2775000-2553000</f>
        <v>222000</v>
      </c>
      <c r="AP15" s="83">
        <v>19000</v>
      </c>
    </row>
    <row r="16" spans="1:56" x14ac:dyDescent="0.25">
      <c r="D16" s="145"/>
      <c r="E16" s="83"/>
      <c r="F16" s="83"/>
      <c r="G16" s="83"/>
      <c r="H16" s="83"/>
      <c r="I16" s="71"/>
      <c r="J16" s="71"/>
      <c r="K16" s="71"/>
      <c r="L16" s="71"/>
      <c r="M16" s="83"/>
      <c r="N16" s="83"/>
      <c r="O16" s="71"/>
      <c r="P16" s="83"/>
      <c r="Q16" s="71"/>
      <c r="R16" s="71"/>
      <c r="S16" s="71"/>
      <c r="T16" s="71"/>
      <c r="U16" s="71"/>
      <c r="V16" s="71"/>
      <c r="W16" s="71"/>
      <c r="X16" s="83"/>
      <c r="Y16" s="71"/>
      <c r="Z16" s="71"/>
      <c r="AA16" s="71"/>
      <c r="AB16" s="71"/>
      <c r="AC16" s="71"/>
      <c r="AD16" s="71"/>
      <c r="AE16" s="83"/>
      <c r="AF16" s="71"/>
      <c r="AG16" s="71"/>
      <c r="AH16" s="71"/>
      <c r="AI16" s="71"/>
      <c r="AJ16" s="71"/>
      <c r="AK16" s="71"/>
      <c r="AL16" s="71"/>
      <c r="AM16" s="83"/>
      <c r="AN16" s="83"/>
      <c r="AO16" s="83"/>
      <c r="AP16" s="83"/>
    </row>
    <row r="17" spans="2:56" x14ac:dyDescent="0.25">
      <c r="C17" s="7" t="s">
        <v>41</v>
      </c>
      <c r="D17" s="147">
        <f>SUM(E17:AP17)</f>
        <v>716393794.59587026</v>
      </c>
      <c r="E17" s="105">
        <f>SUM(E11:E15)</f>
        <v>26296000</v>
      </c>
      <c r="F17" s="105">
        <f>SUM(F11:F15)</f>
        <v>2854658</v>
      </c>
      <c r="G17" s="105">
        <f t="shared" ref="G17:AP17" si="6">SUM(G11:G15)</f>
        <v>103827000</v>
      </c>
      <c r="H17" s="105">
        <f t="shared" si="6"/>
        <v>8466000</v>
      </c>
      <c r="I17" s="77">
        <f t="shared" si="6"/>
        <v>47732</v>
      </c>
      <c r="J17" s="77">
        <f t="shared" si="6"/>
        <v>28477000</v>
      </c>
      <c r="K17" s="77">
        <f t="shared" si="6"/>
        <v>17386402</v>
      </c>
      <c r="L17" s="77">
        <f t="shared" si="6"/>
        <v>118046</v>
      </c>
      <c r="M17" s="105">
        <f>SUM(M11:M15)</f>
        <v>13127414</v>
      </c>
      <c r="N17" s="105">
        <f>SUM(N11:N15)</f>
        <v>1366591</v>
      </c>
      <c r="O17" s="77">
        <f t="shared" si="6"/>
        <v>4295523</v>
      </c>
      <c r="P17" s="105">
        <f>SUM(P11:P15)</f>
        <v>32022000</v>
      </c>
      <c r="Q17" s="77">
        <f t="shared" si="6"/>
        <v>60881000</v>
      </c>
      <c r="R17" s="77">
        <f t="shared" si="6"/>
        <v>298773</v>
      </c>
      <c r="S17" s="77">
        <f t="shared" si="6"/>
        <v>32651065</v>
      </c>
      <c r="T17" s="77">
        <f t="shared" si="6"/>
        <v>15044297</v>
      </c>
      <c r="U17" s="77">
        <f t="shared" si="6"/>
        <v>125598082.5958702</v>
      </c>
      <c r="V17" s="77">
        <f t="shared" si="6"/>
        <v>880233</v>
      </c>
      <c r="W17" s="77">
        <f t="shared" si="6"/>
        <v>11128552</v>
      </c>
      <c r="X17" s="105">
        <f>SUM(X11:X15)</f>
        <v>190242</v>
      </c>
      <c r="Y17" s="77">
        <f t="shared" si="6"/>
        <v>2634009</v>
      </c>
      <c r="Z17" s="77">
        <f t="shared" si="6"/>
        <v>19696000</v>
      </c>
      <c r="AA17" s="77">
        <f t="shared" si="6"/>
        <v>18932000</v>
      </c>
      <c r="AB17" s="77">
        <f t="shared" si="6"/>
        <v>2613637</v>
      </c>
      <c r="AC17" s="77">
        <f t="shared" si="6"/>
        <v>5608334</v>
      </c>
      <c r="AD17" s="77">
        <f t="shared" si="6"/>
        <v>6778849</v>
      </c>
      <c r="AE17" s="105">
        <v>3531639</v>
      </c>
      <c r="AF17" s="77">
        <f t="shared" si="6"/>
        <v>5167534</v>
      </c>
      <c r="AG17" s="77">
        <f t="shared" si="6"/>
        <v>1149945</v>
      </c>
      <c r="AH17" s="77">
        <f t="shared" si="6"/>
        <v>82178000</v>
      </c>
      <c r="AI17" s="77">
        <f t="shared" si="6"/>
        <v>16445903</v>
      </c>
      <c r="AJ17" s="77">
        <f t="shared" si="6"/>
        <v>10995490</v>
      </c>
      <c r="AK17" s="77">
        <f t="shared" si="6"/>
        <v>11942851</v>
      </c>
      <c r="AL17" s="77">
        <f t="shared" si="6"/>
        <v>7858000</v>
      </c>
      <c r="AM17" s="77">
        <f t="shared" si="6"/>
        <v>9624993</v>
      </c>
      <c r="AN17" s="77">
        <f t="shared" si="6"/>
        <v>3003000</v>
      </c>
      <c r="AO17" s="77">
        <f t="shared" si="6"/>
        <v>21072000</v>
      </c>
      <c r="AP17" s="77">
        <f t="shared" si="6"/>
        <v>2205000</v>
      </c>
    </row>
    <row r="18" spans="2:56" x14ac:dyDescent="0.25">
      <c r="D18" s="145"/>
      <c r="E18" s="83"/>
      <c r="F18" s="83"/>
      <c r="G18" s="83"/>
      <c r="H18" s="83"/>
      <c r="I18" s="71"/>
      <c r="J18" s="71"/>
      <c r="K18" s="71"/>
      <c r="L18" s="71"/>
      <c r="M18" s="83"/>
      <c r="N18" s="83"/>
      <c r="O18" s="71"/>
      <c r="P18" s="83"/>
      <c r="Q18" s="71"/>
      <c r="R18" s="71"/>
      <c r="S18" s="71"/>
      <c r="T18" s="71"/>
      <c r="U18" s="71"/>
      <c r="V18" s="71"/>
      <c r="W18" s="71"/>
      <c r="X18" s="83"/>
      <c r="Y18" s="71"/>
      <c r="Z18" s="71"/>
      <c r="AA18" s="71"/>
      <c r="AB18" s="71"/>
      <c r="AC18" s="71"/>
      <c r="AD18" s="71"/>
      <c r="AE18" s="83"/>
      <c r="AF18" s="71"/>
      <c r="AG18" s="71"/>
      <c r="AH18" s="71"/>
      <c r="AI18" s="71"/>
      <c r="AJ18" s="71"/>
      <c r="AK18" s="71"/>
      <c r="AL18" s="71"/>
      <c r="AM18" s="83"/>
      <c r="AN18" s="83"/>
      <c r="AO18" s="83"/>
      <c r="AP18" s="83"/>
    </row>
    <row r="19" spans="2:56" hidden="1" x14ac:dyDescent="0.25">
      <c r="B19" s="7"/>
      <c r="C19" s="7" t="s">
        <v>42</v>
      </c>
      <c r="D19" s="145">
        <f>SUM(E19:AL19)</f>
        <v>11918000</v>
      </c>
      <c r="E19" s="83">
        <v>11918000</v>
      </c>
      <c r="F19" s="71">
        <v>0</v>
      </c>
      <c r="G19" s="71">
        <v>0</v>
      </c>
      <c r="H19" s="71">
        <v>0</v>
      </c>
      <c r="I19" s="71"/>
      <c r="J19" s="71"/>
      <c r="K19" s="71"/>
      <c r="L19" s="71"/>
      <c r="M19" s="71">
        <v>0</v>
      </c>
      <c r="N19" s="71">
        <v>0</v>
      </c>
      <c r="O19" s="73"/>
      <c r="P19" s="71">
        <v>0</v>
      </c>
      <c r="Q19" s="71"/>
      <c r="R19" s="71"/>
      <c r="S19" s="71"/>
      <c r="T19" s="71"/>
      <c r="U19" s="71"/>
      <c r="V19" s="71"/>
      <c r="W19" s="71"/>
      <c r="X19" s="71">
        <v>0</v>
      </c>
      <c r="Y19" s="71"/>
      <c r="Z19" s="71"/>
      <c r="AA19" s="71"/>
      <c r="AB19" s="73"/>
      <c r="AC19" s="71"/>
      <c r="AD19" s="71"/>
      <c r="AE19" s="71">
        <v>0</v>
      </c>
      <c r="AF19" s="71"/>
      <c r="AG19" s="71"/>
      <c r="AH19" s="71"/>
      <c r="AI19" s="71"/>
      <c r="AJ19" s="71"/>
      <c r="AK19" s="73"/>
      <c r="AL19" s="71"/>
      <c r="AM19" s="83"/>
      <c r="AN19" s="83"/>
      <c r="AO19" s="83"/>
      <c r="AP19" s="83"/>
    </row>
    <row r="20" spans="2:56" hidden="1" x14ac:dyDescent="0.25">
      <c r="B20" s="7"/>
      <c r="C20" s="7"/>
      <c r="D20" s="145"/>
      <c r="E20" s="83"/>
      <c r="F20" s="71"/>
      <c r="G20" s="71"/>
      <c r="H20" s="71"/>
      <c r="I20" s="71"/>
      <c r="J20" s="71"/>
      <c r="K20" s="71"/>
      <c r="L20" s="71"/>
      <c r="M20" s="71"/>
      <c r="N20" s="71"/>
      <c r="O20" s="73"/>
      <c r="P20" s="71"/>
      <c r="Q20" s="71"/>
      <c r="R20" s="71"/>
      <c r="S20" s="71"/>
      <c r="T20" s="71"/>
      <c r="U20" s="71"/>
      <c r="V20" s="71"/>
      <c r="W20" s="71"/>
      <c r="X20" s="71"/>
      <c r="Y20" s="71"/>
      <c r="Z20" s="71"/>
      <c r="AA20" s="71"/>
      <c r="AB20" s="73"/>
      <c r="AC20" s="71"/>
      <c r="AD20" s="71"/>
      <c r="AE20" s="71"/>
      <c r="AF20" s="71"/>
      <c r="AG20" s="71"/>
      <c r="AH20" s="71"/>
      <c r="AI20" s="71"/>
      <c r="AJ20" s="71"/>
      <c r="AK20" s="73"/>
      <c r="AL20" s="71"/>
      <c r="AM20" s="83"/>
      <c r="AN20" s="83"/>
      <c r="AO20" s="83"/>
      <c r="AP20" s="83"/>
    </row>
    <row r="21" spans="2:56" hidden="1" x14ac:dyDescent="0.25">
      <c r="B21" s="7"/>
      <c r="C21" s="7" t="s">
        <v>43</v>
      </c>
      <c r="D21" s="145">
        <f>SUM(E21:AL21)</f>
        <v>-354000</v>
      </c>
      <c r="E21" s="83">
        <v>-354000</v>
      </c>
      <c r="F21" s="71"/>
      <c r="G21" s="71"/>
      <c r="H21" s="71"/>
      <c r="I21" s="71"/>
      <c r="J21" s="71"/>
      <c r="K21" s="71"/>
      <c r="L21" s="71"/>
      <c r="M21" s="71"/>
      <c r="N21" s="71"/>
      <c r="O21" s="73"/>
      <c r="P21" s="71"/>
      <c r="Q21" s="71"/>
      <c r="R21" s="71"/>
      <c r="S21" s="71"/>
      <c r="T21" s="71"/>
      <c r="U21" s="71"/>
      <c r="V21" s="71"/>
      <c r="W21" s="71"/>
      <c r="X21" s="71"/>
      <c r="Y21" s="71"/>
      <c r="Z21" s="71"/>
      <c r="AA21" s="71"/>
      <c r="AB21" s="73"/>
      <c r="AC21" s="71"/>
      <c r="AD21" s="71"/>
      <c r="AE21" s="71"/>
      <c r="AF21" s="71"/>
      <c r="AG21" s="71"/>
      <c r="AH21" s="71"/>
      <c r="AI21" s="71"/>
      <c r="AJ21" s="71"/>
      <c r="AK21" s="73"/>
      <c r="AL21" s="71"/>
      <c r="AM21" s="83"/>
      <c r="AN21" s="83"/>
      <c r="AO21" s="83"/>
      <c r="AP21" s="83"/>
    </row>
    <row r="22" spans="2:56" hidden="1" x14ac:dyDescent="0.25">
      <c r="D22" s="145"/>
      <c r="E22" s="83"/>
      <c r="F22" s="71"/>
      <c r="G22" s="83"/>
      <c r="H22" s="83"/>
      <c r="I22" s="71"/>
      <c r="J22" s="71"/>
      <c r="K22" s="71"/>
      <c r="L22" s="71"/>
      <c r="M22" s="71"/>
      <c r="N22" s="71"/>
      <c r="O22" s="73"/>
      <c r="P22" s="71"/>
      <c r="Q22" s="71"/>
      <c r="R22" s="71"/>
      <c r="S22" s="71"/>
      <c r="T22" s="71"/>
      <c r="U22" s="71"/>
      <c r="V22" s="71"/>
      <c r="W22" s="71"/>
      <c r="X22" s="71"/>
      <c r="Y22" s="71"/>
      <c r="Z22" s="71"/>
      <c r="AA22" s="71"/>
      <c r="AB22" s="73"/>
      <c r="AC22" s="71"/>
      <c r="AD22" s="71"/>
      <c r="AE22" s="71"/>
      <c r="AF22" s="71"/>
      <c r="AG22" s="71"/>
      <c r="AH22" s="71"/>
      <c r="AI22" s="71"/>
      <c r="AJ22" s="71"/>
      <c r="AK22" s="73"/>
      <c r="AL22" s="71"/>
      <c r="AM22" s="83"/>
      <c r="AN22" s="83"/>
      <c r="AO22" s="83"/>
      <c r="AP22" s="83"/>
    </row>
    <row r="23" spans="2:56" x14ac:dyDescent="0.25">
      <c r="C23" s="7" t="s">
        <v>44</v>
      </c>
      <c r="D23" s="145">
        <f>SUM(E23:AP23)</f>
        <v>433483579.10914457</v>
      </c>
      <c r="E23" s="106">
        <f>25342000+2006000+128000</f>
        <v>27476000</v>
      </c>
      <c r="F23" s="78">
        <v>401001</v>
      </c>
      <c r="G23" s="106">
        <v>73320000</v>
      </c>
      <c r="H23" s="106">
        <v>1419000</v>
      </c>
      <c r="I23" s="78">
        <v>32316</v>
      </c>
      <c r="J23" s="78">
        <v>24305000</v>
      </c>
      <c r="K23" s="78">
        <v>3160182</v>
      </c>
      <c r="L23" s="78">
        <v>44990</v>
      </c>
      <c r="M23" s="78">
        <v>4778868</v>
      </c>
      <c r="N23" s="78">
        <v>392473</v>
      </c>
      <c r="O23" s="78">
        <v>1095631</v>
      </c>
      <c r="P23" s="78">
        <f>9442000</f>
        <v>9442000</v>
      </c>
      <c r="Q23" s="78">
        <v>44620000</v>
      </c>
      <c r="R23" s="78">
        <v>9489</v>
      </c>
      <c r="S23" s="110">
        <v>24229836</v>
      </c>
      <c r="T23" s="78">
        <v>6128773</v>
      </c>
      <c r="U23" s="78">
        <f>69709000/1.356</f>
        <v>51407817.109144539</v>
      </c>
      <c r="V23" s="78">
        <v>774065</v>
      </c>
      <c r="W23" s="110">
        <v>2368073</v>
      </c>
      <c r="X23" s="78">
        <v>71534</v>
      </c>
      <c r="Y23" s="78">
        <f>1832581</f>
        <v>1832581</v>
      </c>
      <c r="Z23" s="78">
        <v>14273000</v>
      </c>
      <c r="AA23" s="78">
        <f>19416000</f>
        <v>19416000</v>
      </c>
      <c r="AB23" s="78">
        <f>1147006+450900</f>
        <v>1597906</v>
      </c>
      <c r="AC23" s="78">
        <v>1045802</v>
      </c>
      <c r="AD23" s="78">
        <v>5310727</v>
      </c>
      <c r="AE23" s="78">
        <v>1030135</v>
      </c>
      <c r="AF23" s="78">
        <v>3966415</v>
      </c>
      <c r="AG23" s="78">
        <v>894246</v>
      </c>
      <c r="AH23" s="78">
        <v>68213000</v>
      </c>
      <c r="AI23" s="78">
        <v>2396443</v>
      </c>
      <c r="AJ23" s="78">
        <v>10695781</v>
      </c>
      <c r="AK23" s="78">
        <v>7168789</v>
      </c>
      <c r="AL23" s="78">
        <f>5194000-2000</f>
        <v>5192000</v>
      </c>
      <c r="AM23" s="83">
        <f>4380706</f>
        <v>4380706</v>
      </c>
      <c r="AN23" s="83">
        <v>1245000</v>
      </c>
      <c r="AO23" s="83">
        <f>11841000-3344000</f>
        <v>8497000</v>
      </c>
      <c r="AP23" s="83">
        <f>851000</f>
        <v>851000</v>
      </c>
    </row>
    <row r="24" spans="2:56" x14ac:dyDescent="0.25">
      <c r="D24" s="145"/>
      <c r="E24" s="83"/>
      <c r="F24" s="71"/>
      <c r="G24" s="83"/>
      <c r="H24" s="83"/>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83"/>
      <c r="AN24" s="83"/>
      <c r="AO24" s="83"/>
      <c r="AP24" s="83"/>
    </row>
    <row r="25" spans="2:56" x14ac:dyDescent="0.25">
      <c r="C25" s="7" t="s">
        <v>45</v>
      </c>
      <c r="D25" s="145">
        <f>SUM(E25:AP25)</f>
        <v>-329929.37758111954</v>
      </c>
      <c r="E25" s="83">
        <f>-5371000</f>
        <v>-5371000</v>
      </c>
      <c r="F25" s="71">
        <v>0</v>
      </c>
      <c r="G25" s="71">
        <v>0</v>
      </c>
      <c r="H25" s="83">
        <v>-400000</v>
      </c>
      <c r="I25" s="71">
        <v>0</v>
      </c>
      <c r="J25" s="71"/>
      <c r="K25" s="83">
        <v>1109000</v>
      </c>
      <c r="L25" s="71">
        <f>60731-4452+2433</f>
        <v>58712</v>
      </c>
      <c r="M25" s="71">
        <f>1701453+244465-116463+32136</f>
        <v>1861591</v>
      </c>
      <c r="N25" s="71">
        <v>0</v>
      </c>
      <c r="O25" s="71">
        <v>-106525</v>
      </c>
      <c r="P25" s="71">
        <f>-5255000-1566000</f>
        <v>-6821000</v>
      </c>
      <c r="Q25" s="71">
        <v>3688000</v>
      </c>
      <c r="R25" s="71"/>
      <c r="S25" s="71">
        <v>6282710</v>
      </c>
      <c r="T25" s="71">
        <f>7783110-11746</f>
        <v>7771364</v>
      </c>
      <c r="U25" s="71">
        <f>(-1950000+19011000+862000)/1.356</f>
        <v>13217551.622418879</v>
      </c>
      <c r="V25" s="71">
        <v>-311706</v>
      </c>
      <c r="W25" s="71">
        <v>6270020</v>
      </c>
      <c r="X25" s="71">
        <v>0</v>
      </c>
      <c r="Y25" s="71"/>
      <c r="Z25" s="71">
        <v>3703000</v>
      </c>
      <c r="AA25" s="71">
        <f>-1672000-6580000-9000-121000+26000</f>
        <v>-8356000</v>
      </c>
      <c r="AB25" s="71"/>
      <c r="AC25" s="71">
        <f>381829-147887</f>
        <v>233942</v>
      </c>
      <c r="AD25" s="71">
        <v>20044</v>
      </c>
      <c r="AE25" s="71">
        <v>0</v>
      </c>
      <c r="AF25" s="71">
        <v>-26892</v>
      </c>
      <c r="AG25" s="71">
        <v>15958</v>
      </c>
      <c r="AH25" s="71">
        <v>-24083000</v>
      </c>
      <c r="AI25" s="71">
        <v>11796130</v>
      </c>
      <c r="AJ25" s="75">
        <v>-5304253</v>
      </c>
      <c r="AK25" s="71">
        <v>15067</v>
      </c>
      <c r="AL25" s="75">
        <f>-4046000+12000-187000-658000</f>
        <v>-4879000</v>
      </c>
      <c r="AM25" s="83">
        <f>-1530753+244110</f>
        <v>-1286643</v>
      </c>
      <c r="AN25" s="83">
        <v>-667000</v>
      </c>
      <c r="AO25" s="83">
        <f>1426000-365000-2000</f>
        <v>1059000</v>
      </c>
      <c r="AP25" s="83">
        <v>181000</v>
      </c>
    </row>
    <row r="26" spans="2:56" x14ac:dyDescent="0.25">
      <c r="C26" s="7"/>
      <c r="D26" s="145"/>
      <c r="E26" s="83"/>
      <c r="F26" s="83"/>
      <c r="G26" s="83"/>
      <c r="H26" s="83"/>
      <c r="I26" s="71"/>
      <c r="J26" s="71"/>
      <c r="K26" s="71"/>
      <c r="L26" s="71"/>
      <c r="M26" s="83"/>
      <c r="N26" s="83"/>
      <c r="O26" s="71"/>
      <c r="P26" s="83"/>
      <c r="Q26" s="71"/>
      <c r="R26" s="71"/>
      <c r="S26" s="71"/>
      <c r="T26" s="71"/>
      <c r="U26" s="71"/>
      <c r="V26" s="71"/>
      <c r="W26" s="71"/>
      <c r="X26" s="83"/>
      <c r="Y26" s="71"/>
      <c r="Z26" s="71"/>
      <c r="AA26" s="71"/>
      <c r="AB26" s="71"/>
      <c r="AC26" s="71"/>
      <c r="AD26" s="71"/>
      <c r="AE26" s="83"/>
      <c r="AF26" s="71"/>
      <c r="AG26" s="71"/>
      <c r="AH26" s="71"/>
      <c r="AI26" s="71"/>
      <c r="AJ26" s="71"/>
      <c r="AK26" s="71"/>
      <c r="AL26" s="71"/>
      <c r="AM26" s="83"/>
      <c r="AN26" s="83"/>
      <c r="AO26" s="83"/>
      <c r="AP26" s="83"/>
    </row>
    <row r="27" spans="2:56" x14ac:dyDescent="0.25">
      <c r="B27" s="181" t="s">
        <v>692</v>
      </c>
      <c r="C27" s="7" t="s">
        <v>47</v>
      </c>
      <c r="D27" s="145">
        <f>SUM(E27:AP27)</f>
        <v>169058738.09439528</v>
      </c>
      <c r="E27" s="83">
        <f>2765000+210000+148000</f>
        <v>3123000</v>
      </c>
      <c r="F27" s="83">
        <v>189077</v>
      </c>
      <c r="G27" s="83">
        <f>16368000-828000+410000</f>
        <v>15950000</v>
      </c>
      <c r="H27" s="83">
        <v>4488000</v>
      </c>
      <c r="I27" s="71">
        <f>76809-8023</f>
        <v>68786</v>
      </c>
      <c r="J27" s="71">
        <v>5647000</v>
      </c>
      <c r="K27" s="71">
        <v>6492000</v>
      </c>
      <c r="L27" s="71">
        <f>61+31769-205</f>
        <v>31625</v>
      </c>
      <c r="M27" s="83">
        <f>4727103+845348</f>
        <v>5572451</v>
      </c>
      <c r="N27" s="83">
        <v>703927</v>
      </c>
      <c r="O27" s="71">
        <f>438838+713345</f>
        <v>1152183</v>
      </c>
      <c r="P27" s="83">
        <v>3552000</v>
      </c>
      <c r="Q27" s="71">
        <f>11193000+5008000</f>
        <v>16201000</v>
      </c>
      <c r="R27" s="71">
        <f>238971-24267</f>
        <v>214704</v>
      </c>
      <c r="S27" s="71">
        <v>10594813</v>
      </c>
      <c r="T27" s="71">
        <f>2251258-262170</f>
        <v>1989088</v>
      </c>
      <c r="U27" s="71">
        <f>(19568000+1139000+1000000)/1.356</f>
        <v>16008112.09439528</v>
      </c>
      <c r="V27" s="71">
        <f>94741+115818</f>
        <v>210559</v>
      </c>
      <c r="W27" s="71">
        <f>1199945</f>
        <v>1199945</v>
      </c>
      <c r="X27" s="83">
        <f>76899-13071</f>
        <v>63828</v>
      </c>
      <c r="Y27" s="71">
        <f>465654-17318</f>
        <v>448336</v>
      </c>
      <c r="Z27" s="71">
        <v>2094000</v>
      </c>
      <c r="AA27" s="71">
        <f>924000+3436000</f>
        <v>4360000</v>
      </c>
      <c r="AB27" s="71">
        <v>797211</v>
      </c>
      <c r="AC27" s="71">
        <v>2901145</v>
      </c>
      <c r="AD27" s="71">
        <v>1281884</v>
      </c>
      <c r="AE27" s="83">
        <v>1127288</v>
      </c>
      <c r="AF27" s="71">
        <v>910930</v>
      </c>
      <c r="AG27" s="71">
        <v>414739</v>
      </c>
      <c r="AH27" s="71">
        <v>31455000</v>
      </c>
      <c r="AI27" s="71">
        <v>1031647</v>
      </c>
      <c r="AJ27" s="71">
        <v>4899298</v>
      </c>
      <c r="AK27" s="71">
        <v>3592706</v>
      </c>
      <c r="AL27" s="71">
        <v>1997000</v>
      </c>
      <c r="AM27" s="83">
        <f>5456456</f>
        <v>5456456</v>
      </c>
      <c r="AN27" s="83">
        <v>1250000</v>
      </c>
      <c r="AO27" s="83">
        <v>10464000</v>
      </c>
      <c r="AP27" s="83">
        <v>1125000</v>
      </c>
    </row>
    <row r="28" spans="2:56" x14ac:dyDescent="0.25">
      <c r="C28" s="7"/>
      <c r="D28" s="145"/>
      <c r="E28" s="83"/>
      <c r="F28" s="83"/>
      <c r="G28" s="83"/>
      <c r="H28" s="83"/>
      <c r="I28" s="71"/>
      <c r="J28" s="71"/>
      <c r="K28" s="71"/>
      <c r="L28" s="71"/>
      <c r="M28" s="83"/>
      <c r="N28" s="83"/>
      <c r="O28" s="71"/>
      <c r="P28" s="83"/>
      <c r="Q28" s="71"/>
      <c r="R28" s="71"/>
      <c r="S28" s="71"/>
      <c r="T28" s="71"/>
      <c r="U28" s="71"/>
      <c r="V28" s="71"/>
      <c r="W28" s="71"/>
      <c r="X28" s="83"/>
      <c r="Y28" s="71"/>
      <c r="Z28" s="71"/>
      <c r="AA28" s="71"/>
      <c r="AB28" s="71"/>
      <c r="AC28" s="71"/>
      <c r="AD28" s="71"/>
      <c r="AE28" s="83"/>
      <c r="AF28" s="71"/>
      <c r="AG28" s="71"/>
      <c r="AH28" s="71"/>
      <c r="AI28" s="71"/>
      <c r="AJ28" s="71"/>
      <c r="AK28" s="71"/>
      <c r="AL28" s="71"/>
      <c r="AM28" s="83"/>
      <c r="AN28" s="83"/>
      <c r="AO28" s="83"/>
      <c r="AP28" s="83"/>
    </row>
    <row r="29" spans="2:56" x14ac:dyDescent="0.25">
      <c r="C29" s="7" t="s">
        <v>48</v>
      </c>
      <c r="D29" s="145">
        <f>SUM(E29:AP29)</f>
        <v>7265561.1946902657</v>
      </c>
      <c r="E29" s="83">
        <v>471000</v>
      </c>
      <c r="F29" s="71">
        <v>9157</v>
      </c>
      <c r="G29" s="83">
        <v>828000</v>
      </c>
      <c r="H29" s="71">
        <v>99000</v>
      </c>
      <c r="I29" s="71">
        <v>8024</v>
      </c>
      <c r="J29" s="71">
        <v>51000</v>
      </c>
      <c r="K29" s="71">
        <v>99417</v>
      </c>
      <c r="L29" s="71">
        <v>365</v>
      </c>
      <c r="M29" s="71">
        <v>60175</v>
      </c>
      <c r="N29" s="71">
        <v>0</v>
      </c>
      <c r="O29" s="71">
        <v>154865</v>
      </c>
      <c r="P29" s="71">
        <v>293000</v>
      </c>
      <c r="Q29" s="71">
        <v>316000</v>
      </c>
      <c r="R29" s="71">
        <v>24267</v>
      </c>
      <c r="S29" s="71">
        <v>143697</v>
      </c>
      <c r="T29" s="71">
        <v>262170</v>
      </c>
      <c r="U29" s="71">
        <f>1527000/1.356</f>
        <v>1126106.1946902655</v>
      </c>
      <c r="V29" s="71">
        <v>66334</v>
      </c>
      <c r="W29" s="71">
        <v>189583</v>
      </c>
      <c r="X29" s="71">
        <v>13071</v>
      </c>
      <c r="Y29" s="71">
        <v>17318</v>
      </c>
      <c r="Z29" s="71">
        <v>0</v>
      </c>
      <c r="AA29" s="71">
        <v>1212000</v>
      </c>
      <c r="AB29" s="71"/>
      <c r="AC29" s="71">
        <v>145711</v>
      </c>
      <c r="AD29" s="71">
        <v>4</v>
      </c>
      <c r="AE29" s="71">
        <v>104561</v>
      </c>
      <c r="AF29" s="71"/>
      <c r="AG29" s="71">
        <v>942</v>
      </c>
      <c r="AH29" s="71">
        <v>794000</v>
      </c>
      <c r="AI29" s="71">
        <v>108025</v>
      </c>
      <c r="AJ29" s="71">
        <v>22106</v>
      </c>
      <c r="AK29" s="71"/>
      <c r="AL29" s="71">
        <v>343000</v>
      </c>
      <c r="AM29" s="83">
        <f>59663</f>
        <v>59663</v>
      </c>
      <c r="AN29" s="83">
        <v>114000</v>
      </c>
      <c r="AO29" s="83">
        <v>75000</v>
      </c>
      <c r="AP29" s="83">
        <v>54000</v>
      </c>
    </row>
    <row r="30" spans="2:56" x14ac:dyDescent="0.25">
      <c r="C30" s="7"/>
      <c r="D30" s="145"/>
      <c r="E30" s="83"/>
      <c r="F30" s="71"/>
      <c r="G30" s="83"/>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83"/>
      <c r="AN30" s="83"/>
      <c r="AO30" s="83"/>
      <c r="AP30" s="83"/>
    </row>
    <row r="31" spans="2:56" s="9" customFormat="1" ht="25.5" x14ac:dyDescent="0.25">
      <c r="C31" s="10" t="s">
        <v>49</v>
      </c>
      <c r="D31" s="145">
        <f>SUM(E31:AP31)</f>
        <v>26609098</v>
      </c>
      <c r="E31" s="79">
        <v>-36000</v>
      </c>
      <c r="F31" s="79">
        <v>0</v>
      </c>
      <c r="G31" s="123"/>
      <c r="H31" s="79">
        <v>3425000</v>
      </c>
      <c r="I31" s="79">
        <v>0</v>
      </c>
      <c r="J31" s="79"/>
      <c r="K31" s="79">
        <v>4325710</v>
      </c>
      <c r="L31" s="79"/>
      <c r="M31" s="79">
        <v>0</v>
      </c>
      <c r="N31" s="79">
        <v>0</v>
      </c>
      <c r="O31" s="79">
        <f>256714+791288+615930</f>
        <v>1663932</v>
      </c>
      <c r="P31" s="79">
        <v>7125000</v>
      </c>
      <c r="Q31" s="79">
        <f>559000</f>
        <v>559000</v>
      </c>
      <c r="R31" s="79">
        <v>240302</v>
      </c>
      <c r="S31" s="79">
        <v>0</v>
      </c>
      <c r="T31" s="79"/>
      <c r="U31" s="79"/>
      <c r="V31" s="79"/>
      <c r="W31" s="79"/>
      <c r="X31" s="79">
        <v>0</v>
      </c>
      <c r="Y31" s="122"/>
      <c r="Z31" s="79"/>
      <c r="AA31" s="79">
        <f>-40000+1795000+14000</f>
        <v>1769000</v>
      </c>
      <c r="AB31" s="79"/>
      <c r="AC31" s="79">
        <v>1757407</v>
      </c>
      <c r="AD31" s="79">
        <v>0</v>
      </c>
      <c r="AE31" s="79">
        <v>1233908</v>
      </c>
      <c r="AF31" s="79">
        <v>516630</v>
      </c>
      <c r="AG31" s="79">
        <v>50209</v>
      </c>
      <c r="AH31" s="79">
        <f>598000+2277000</f>
        <v>2875000</v>
      </c>
      <c r="AI31" s="79"/>
      <c r="AJ31" s="79"/>
      <c r="AK31" s="79"/>
      <c r="AL31" s="79">
        <v>0</v>
      </c>
      <c r="AM31" s="123"/>
      <c r="AN31" s="123">
        <v>688000</v>
      </c>
      <c r="AO31" s="123"/>
      <c r="AP31" s="123">
        <v>416000</v>
      </c>
      <c r="AQ31" s="80"/>
      <c r="AR31" s="80"/>
      <c r="AS31" s="74"/>
      <c r="AT31" s="80"/>
      <c r="AU31" s="80"/>
      <c r="AV31" s="80"/>
      <c r="AW31" s="80"/>
      <c r="AX31" s="80"/>
      <c r="AY31" s="80"/>
      <c r="AZ31" s="80"/>
      <c r="BA31" s="80"/>
      <c r="BB31" s="80"/>
      <c r="BC31" s="80"/>
      <c r="BD31" s="80"/>
    </row>
    <row r="32" spans="2:56" x14ac:dyDescent="0.25">
      <c r="D32" s="145"/>
      <c r="E32" s="83"/>
      <c r="F32" s="71"/>
      <c r="G32" s="83"/>
      <c r="H32" s="83"/>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83"/>
      <c r="AN32" s="83"/>
      <c r="AO32" s="83"/>
      <c r="AP32" s="83"/>
    </row>
    <row r="33" spans="3:42" x14ac:dyDescent="0.25">
      <c r="C33" s="7" t="s">
        <v>50</v>
      </c>
      <c r="D33" s="147">
        <f>SUM(E33:AP33)</f>
        <v>636087047.02064896</v>
      </c>
      <c r="E33" s="77">
        <f t="shared" ref="E33:AP33" si="7">SUM(E23:E31)</f>
        <v>25663000</v>
      </c>
      <c r="F33" s="77">
        <f t="shared" si="7"/>
        <v>599235</v>
      </c>
      <c r="G33" s="77">
        <f t="shared" si="7"/>
        <v>90098000</v>
      </c>
      <c r="H33" s="77">
        <f t="shared" si="7"/>
        <v>9031000</v>
      </c>
      <c r="I33" s="77">
        <f t="shared" si="7"/>
        <v>109126</v>
      </c>
      <c r="J33" s="77">
        <f t="shared" si="7"/>
        <v>30003000</v>
      </c>
      <c r="K33" s="77">
        <f t="shared" si="7"/>
        <v>15186309</v>
      </c>
      <c r="L33" s="77">
        <f t="shared" si="7"/>
        <v>135692</v>
      </c>
      <c r="M33" s="77">
        <f t="shared" ref="M33:N33" si="8">SUM(M23:M31)</f>
        <v>12273085</v>
      </c>
      <c r="N33" s="77">
        <f t="shared" si="8"/>
        <v>1096400</v>
      </c>
      <c r="O33" s="77">
        <f t="shared" si="7"/>
        <v>3960086</v>
      </c>
      <c r="P33" s="77">
        <f>SUM(P23:P32)</f>
        <v>13591000</v>
      </c>
      <c r="Q33" s="77">
        <f t="shared" si="7"/>
        <v>65384000</v>
      </c>
      <c r="R33" s="77">
        <f t="shared" si="7"/>
        <v>488762</v>
      </c>
      <c r="S33" s="77">
        <f t="shared" si="7"/>
        <v>41251056</v>
      </c>
      <c r="T33" s="77">
        <f t="shared" si="7"/>
        <v>16151395</v>
      </c>
      <c r="U33" s="77">
        <f t="shared" si="7"/>
        <v>81759587.020648971</v>
      </c>
      <c r="V33" s="77">
        <f t="shared" si="7"/>
        <v>739252</v>
      </c>
      <c r="W33" s="77">
        <f t="shared" si="7"/>
        <v>10027621</v>
      </c>
      <c r="X33" s="77">
        <f t="shared" ref="X33" si="9">SUM(X23:X31)</f>
        <v>148433</v>
      </c>
      <c r="Y33" s="77">
        <f t="shared" si="7"/>
        <v>2298235</v>
      </c>
      <c r="Z33" s="77">
        <f t="shared" si="7"/>
        <v>20070000</v>
      </c>
      <c r="AA33" s="77">
        <f t="shared" si="7"/>
        <v>18401000</v>
      </c>
      <c r="AB33" s="77">
        <f t="shared" si="7"/>
        <v>2395117</v>
      </c>
      <c r="AC33" s="77">
        <f t="shared" si="7"/>
        <v>6084007</v>
      </c>
      <c r="AD33" s="77">
        <f t="shared" si="7"/>
        <v>6612659</v>
      </c>
      <c r="AE33" s="77">
        <v>3495892</v>
      </c>
      <c r="AF33" s="77">
        <f t="shared" si="7"/>
        <v>5367083</v>
      </c>
      <c r="AG33" s="77">
        <f t="shared" si="7"/>
        <v>1376094</v>
      </c>
      <c r="AH33" s="77">
        <f t="shared" si="7"/>
        <v>79254000</v>
      </c>
      <c r="AI33" s="77">
        <f t="shared" si="7"/>
        <v>15332245</v>
      </c>
      <c r="AJ33" s="77">
        <f t="shared" si="7"/>
        <v>10312932</v>
      </c>
      <c r="AK33" s="77">
        <f t="shared" si="7"/>
        <v>10776562</v>
      </c>
      <c r="AL33" s="77">
        <f t="shared" si="7"/>
        <v>2653000</v>
      </c>
      <c r="AM33" s="77">
        <f t="shared" si="7"/>
        <v>8610182</v>
      </c>
      <c r="AN33" s="77">
        <f t="shared" si="7"/>
        <v>2630000</v>
      </c>
      <c r="AO33" s="77">
        <f t="shared" si="7"/>
        <v>20095000</v>
      </c>
      <c r="AP33" s="77">
        <f t="shared" si="7"/>
        <v>2627000</v>
      </c>
    </row>
    <row r="34" spans="3:42" x14ac:dyDescent="0.25">
      <c r="C34" s="7"/>
      <c r="D34" s="145"/>
      <c r="E34" s="83"/>
      <c r="F34" s="83"/>
      <c r="G34" s="83"/>
      <c r="H34" s="83"/>
      <c r="I34" s="71"/>
      <c r="J34" s="71"/>
      <c r="K34" s="71"/>
      <c r="L34" s="71"/>
      <c r="M34" s="83"/>
      <c r="N34" s="83"/>
      <c r="O34" s="71"/>
      <c r="P34" s="83"/>
      <c r="Q34" s="71"/>
      <c r="R34" s="71"/>
      <c r="S34" s="71"/>
      <c r="T34" s="71"/>
      <c r="U34" s="71"/>
      <c r="V34" s="71"/>
      <c r="W34" s="71"/>
      <c r="X34" s="83"/>
      <c r="Y34" s="71"/>
      <c r="Z34" s="71"/>
      <c r="AA34" s="71"/>
      <c r="AB34" s="71"/>
      <c r="AC34" s="71"/>
      <c r="AD34" s="71"/>
      <c r="AE34" s="83"/>
      <c r="AF34" s="71"/>
      <c r="AG34" s="71"/>
      <c r="AH34" s="71"/>
      <c r="AI34" s="71"/>
      <c r="AJ34" s="71"/>
      <c r="AK34" s="71"/>
      <c r="AL34" s="71"/>
      <c r="AM34" s="83"/>
      <c r="AN34" s="83"/>
      <c r="AO34" s="83"/>
      <c r="AP34" s="83"/>
    </row>
    <row r="35" spans="3:42" x14ac:dyDescent="0.25">
      <c r="C35" s="7" t="s">
        <v>51</v>
      </c>
      <c r="D35" s="145">
        <f>SUM(E35:AP35)</f>
        <v>80306747.575221226</v>
      </c>
      <c r="E35" s="83">
        <f t="shared" ref="E35:AP35" si="10">E17-E33</f>
        <v>633000</v>
      </c>
      <c r="F35" s="83">
        <f t="shared" si="10"/>
        <v>2255423</v>
      </c>
      <c r="G35" s="83">
        <f t="shared" si="10"/>
        <v>13729000</v>
      </c>
      <c r="H35" s="83">
        <f t="shared" si="10"/>
        <v>-565000</v>
      </c>
      <c r="I35" s="71">
        <f t="shared" si="10"/>
        <v>-61394</v>
      </c>
      <c r="J35" s="71">
        <f t="shared" si="10"/>
        <v>-1526000</v>
      </c>
      <c r="K35" s="71">
        <f t="shared" si="10"/>
        <v>2200093</v>
      </c>
      <c r="L35" s="83">
        <f t="shared" si="10"/>
        <v>-17646</v>
      </c>
      <c r="M35" s="83">
        <f t="shared" ref="M35:N35" si="11">M17-M33</f>
        <v>854329</v>
      </c>
      <c r="N35" s="83">
        <f t="shared" si="11"/>
        <v>270191</v>
      </c>
      <c r="O35" s="71">
        <f t="shared" si="10"/>
        <v>335437</v>
      </c>
      <c r="P35" s="83">
        <f t="shared" ref="P35" si="12">P17-P33</f>
        <v>18431000</v>
      </c>
      <c r="Q35" s="71">
        <f t="shared" si="10"/>
        <v>-4503000</v>
      </c>
      <c r="R35" s="71">
        <f t="shared" si="10"/>
        <v>-189989</v>
      </c>
      <c r="S35" s="71">
        <f t="shared" si="10"/>
        <v>-8599991</v>
      </c>
      <c r="T35" s="75">
        <f t="shared" si="10"/>
        <v>-1107098</v>
      </c>
      <c r="U35" s="71">
        <f t="shared" si="10"/>
        <v>43838495.575221226</v>
      </c>
      <c r="V35" s="71">
        <f t="shared" si="10"/>
        <v>140981</v>
      </c>
      <c r="W35" s="71">
        <f t="shared" si="10"/>
        <v>1100931</v>
      </c>
      <c r="X35" s="83">
        <f t="shared" ref="X35" si="13">X17-X33</f>
        <v>41809</v>
      </c>
      <c r="Y35" s="114">
        <f t="shared" si="10"/>
        <v>335774</v>
      </c>
      <c r="Z35" s="71">
        <f t="shared" si="10"/>
        <v>-374000</v>
      </c>
      <c r="AA35" s="71">
        <f t="shared" si="10"/>
        <v>531000</v>
      </c>
      <c r="AB35" s="114">
        <f t="shared" si="10"/>
        <v>218520</v>
      </c>
      <c r="AC35" s="71">
        <f t="shared" si="10"/>
        <v>-475673</v>
      </c>
      <c r="AD35" s="114">
        <f t="shared" si="10"/>
        <v>166190</v>
      </c>
      <c r="AE35" s="83">
        <v>35747</v>
      </c>
      <c r="AF35" s="71">
        <f t="shared" si="10"/>
        <v>-199549</v>
      </c>
      <c r="AG35" s="75">
        <f t="shared" si="10"/>
        <v>-226149</v>
      </c>
      <c r="AH35" s="71">
        <f t="shared" si="10"/>
        <v>2924000</v>
      </c>
      <c r="AI35" s="71">
        <f t="shared" si="10"/>
        <v>1113658</v>
      </c>
      <c r="AJ35" s="71">
        <f t="shared" si="10"/>
        <v>682558</v>
      </c>
      <c r="AK35" s="71">
        <f t="shared" si="10"/>
        <v>1166289</v>
      </c>
      <c r="AL35" s="71">
        <f t="shared" si="10"/>
        <v>5205000</v>
      </c>
      <c r="AM35" s="71">
        <f t="shared" si="10"/>
        <v>1014811</v>
      </c>
      <c r="AN35" s="71">
        <f t="shared" si="10"/>
        <v>373000</v>
      </c>
      <c r="AO35" s="71">
        <f t="shared" si="10"/>
        <v>977000</v>
      </c>
      <c r="AP35" s="71">
        <f t="shared" si="10"/>
        <v>-422000</v>
      </c>
    </row>
    <row r="36" spans="3:42" x14ac:dyDescent="0.25">
      <c r="C36" s="7"/>
      <c r="D36" s="145"/>
      <c r="E36" s="83"/>
      <c r="F36" s="83"/>
      <c r="G36" s="83"/>
      <c r="H36" s="83"/>
      <c r="I36" s="71"/>
      <c r="J36" s="71"/>
      <c r="K36" s="71"/>
      <c r="L36" s="71"/>
      <c r="M36" s="83"/>
      <c r="N36" s="83"/>
      <c r="O36" s="71"/>
      <c r="P36" s="83"/>
      <c r="Q36" s="71"/>
      <c r="R36" s="71"/>
      <c r="S36" s="71"/>
      <c r="T36" s="71"/>
      <c r="U36" s="71"/>
      <c r="V36" s="71"/>
      <c r="W36" s="71"/>
      <c r="X36" s="83"/>
      <c r="Y36" s="71"/>
      <c r="Z36" s="71"/>
      <c r="AA36" s="71"/>
      <c r="AB36" s="111"/>
      <c r="AC36" s="71"/>
      <c r="AD36" s="71"/>
      <c r="AE36" s="83"/>
      <c r="AF36" s="71"/>
      <c r="AG36" s="71"/>
      <c r="AH36" s="71"/>
      <c r="AI36" s="71"/>
      <c r="AJ36" s="71"/>
      <c r="AK36" s="71"/>
      <c r="AL36" s="71"/>
      <c r="AM36" s="83"/>
      <c r="AN36" s="83"/>
      <c r="AO36" s="83"/>
      <c r="AP36" s="83"/>
    </row>
    <row r="37" spans="3:42" x14ac:dyDescent="0.25">
      <c r="C37" s="7" t="s">
        <v>52</v>
      </c>
      <c r="D37" s="145">
        <f>SUM(E37:AP37)</f>
        <v>-7720202.4395280229</v>
      </c>
      <c r="E37" s="71">
        <v>0</v>
      </c>
      <c r="F37" s="71">
        <v>0</v>
      </c>
      <c r="G37" s="71">
        <v>137000</v>
      </c>
      <c r="H37" s="71">
        <v>0</v>
      </c>
      <c r="I37" s="71">
        <v>0</v>
      </c>
      <c r="J37" s="111"/>
      <c r="K37" s="71"/>
      <c r="L37" s="71"/>
      <c r="M37" s="71">
        <v>-41774</v>
      </c>
      <c r="N37" s="71">
        <v>-52912</v>
      </c>
      <c r="O37" s="71"/>
      <c r="P37" s="71">
        <v>-1469000</v>
      </c>
      <c r="Q37" s="71">
        <v>0</v>
      </c>
      <c r="R37" s="71"/>
      <c r="S37" s="71">
        <v>0</v>
      </c>
      <c r="T37" s="71">
        <v>-54342</v>
      </c>
      <c r="U37" s="75">
        <f>-7880000/1.356</f>
        <v>-5811209.4395280229</v>
      </c>
      <c r="V37" s="75"/>
      <c r="W37" s="71">
        <v>0</v>
      </c>
      <c r="X37" s="71">
        <v>0</v>
      </c>
      <c r="Y37" s="114">
        <v>-1963</v>
      </c>
      <c r="Z37" s="71">
        <v>149000</v>
      </c>
      <c r="AA37" s="71">
        <v>22000</v>
      </c>
      <c r="AB37" s="111">
        <v>-824</v>
      </c>
      <c r="AC37" s="71"/>
      <c r="AD37" s="71">
        <v>6581</v>
      </c>
      <c r="AE37" s="71">
        <v>0</v>
      </c>
      <c r="AF37" s="71">
        <v>-26928</v>
      </c>
      <c r="AG37" s="71"/>
      <c r="AH37" s="71">
        <v>-267000</v>
      </c>
      <c r="AI37" s="71">
        <v>-64654</v>
      </c>
      <c r="AJ37" s="71"/>
      <c r="AK37" s="71">
        <v>-143553</v>
      </c>
      <c r="AL37" s="71"/>
      <c r="AM37" s="83">
        <f>-31624</f>
        <v>-31624</v>
      </c>
      <c r="AN37" s="83"/>
      <c r="AO37" s="83">
        <v>-69000</v>
      </c>
      <c r="AP37" s="83"/>
    </row>
    <row r="38" spans="3:42" x14ac:dyDescent="0.25">
      <c r="C38" s="7"/>
      <c r="D38" s="146"/>
      <c r="E38" s="83"/>
      <c r="F38" s="83"/>
      <c r="G38" s="83"/>
      <c r="H38" s="83"/>
      <c r="I38" s="71"/>
      <c r="J38" s="111"/>
      <c r="K38" s="71"/>
      <c r="L38" s="71"/>
      <c r="M38" s="83"/>
      <c r="N38" s="83"/>
      <c r="O38" s="71"/>
      <c r="P38" s="83"/>
      <c r="Q38" s="71"/>
      <c r="R38" s="71"/>
      <c r="S38" s="71"/>
      <c r="T38" s="71"/>
      <c r="U38" s="111"/>
      <c r="V38" s="111"/>
      <c r="W38" s="71"/>
      <c r="X38" s="83"/>
      <c r="Y38" s="71"/>
      <c r="Z38" s="71"/>
      <c r="AA38" s="71"/>
      <c r="AB38" s="111"/>
      <c r="AC38" s="71"/>
      <c r="AD38" s="71"/>
      <c r="AE38" s="83"/>
      <c r="AF38" s="71"/>
      <c r="AG38" s="71"/>
      <c r="AH38" s="71"/>
      <c r="AI38" s="71"/>
      <c r="AJ38" s="71"/>
      <c r="AK38" s="71"/>
      <c r="AL38" s="71"/>
      <c r="AM38" s="83"/>
      <c r="AN38" s="83"/>
      <c r="AO38" s="83"/>
      <c r="AP38" s="83"/>
    </row>
    <row r="39" spans="3:42" ht="16.5" thickBot="1" x14ac:dyDescent="0.3">
      <c r="C39" s="7" t="s">
        <v>53</v>
      </c>
      <c r="D39" s="148">
        <f>SUM(E39:AP39)</f>
        <v>72586545.135693192</v>
      </c>
      <c r="E39" s="81">
        <f>SUM(E35:E37)</f>
        <v>633000</v>
      </c>
      <c r="F39" s="81">
        <f t="shared" ref="F39:AP39" si="14">SUM(F35:F37)</f>
        <v>2255423</v>
      </c>
      <c r="G39" s="81">
        <f t="shared" si="14"/>
        <v>13866000</v>
      </c>
      <c r="H39" s="81">
        <f t="shared" si="14"/>
        <v>-565000</v>
      </c>
      <c r="I39" s="81">
        <f t="shared" si="14"/>
        <v>-61394</v>
      </c>
      <c r="J39" s="81">
        <f t="shared" si="14"/>
        <v>-1526000</v>
      </c>
      <c r="K39" s="81">
        <f t="shared" si="14"/>
        <v>2200093</v>
      </c>
      <c r="L39" s="81">
        <f t="shared" si="14"/>
        <v>-17646</v>
      </c>
      <c r="M39" s="81">
        <f t="shared" ref="M39:N39" si="15">SUM(M35:M37)</f>
        <v>812555</v>
      </c>
      <c r="N39" s="81">
        <f t="shared" si="15"/>
        <v>217279</v>
      </c>
      <c r="O39" s="81">
        <f t="shared" si="14"/>
        <v>335437</v>
      </c>
      <c r="P39" s="81">
        <f t="shared" ref="P39" si="16">SUM(P35:P37)</f>
        <v>16962000</v>
      </c>
      <c r="Q39" s="81">
        <f t="shared" si="14"/>
        <v>-4503000</v>
      </c>
      <c r="R39" s="81">
        <f t="shared" si="14"/>
        <v>-189989</v>
      </c>
      <c r="S39" s="81">
        <f t="shared" si="14"/>
        <v>-8599991</v>
      </c>
      <c r="T39" s="81">
        <f t="shared" si="14"/>
        <v>-1161440</v>
      </c>
      <c r="U39" s="81">
        <f t="shared" si="14"/>
        <v>38027286.1356932</v>
      </c>
      <c r="V39" s="81">
        <f t="shared" si="14"/>
        <v>140981</v>
      </c>
      <c r="W39" s="81">
        <f t="shared" si="14"/>
        <v>1100931</v>
      </c>
      <c r="X39" s="81">
        <f t="shared" ref="X39" si="17">SUM(X35:X37)</f>
        <v>41809</v>
      </c>
      <c r="Y39" s="81">
        <f t="shared" si="14"/>
        <v>333811</v>
      </c>
      <c r="Z39" s="81">
        <f t="shared" si="14"/>
        <v>-225000</v>
      </c>
      <c r="AA39" s="81">
        <f t="shared" si="14"/>
        <v>553000</v>
      </c>
      <c r="AB39" s="81">
        <f t="shared" si="14"/>
        <v>217696</v>
      </c>
      <c r="AC39" s="81">
        <f t="shared" si="14"/>
        <v>-475673</v>
      </c>
      <c r="AD39" s="81">
        <f t="shared" si="14"/>
        <v>172771</v>
      </c>
      <c r="AE39" s="81">
        <v>35747</v>
      </c>
      <c r="AF39" s="81">
        <f t="shared" si="14"/>
        <v>-226477</v>
      </c>
      <c r="AG39" s="81">
        <f t="shared" si="14"/>
        <v>-226149</v>
      </c>
      <c r="AH39" s="81">
        <f t="shared" si="14"/>
        <v>2657000</v>
      </c>
      <c r="AI39" s="81">
        <f t="shared" si="14"/>
        <v>1049004</v>
      </c>
      <c r="AJ39" s="81">
        <f t="shared" si="14"/>
        <v>682558</v>
      </c>
      <c r="AK39" s="81">
        <f t="shared" si="14"/>
        <v>1022736</v>
      </c>
      <c r="AL39" s="81">
        <f t="shared" si="14"/>
        <v>5205000</v>
      </c>
      <c r="AM39" s="81">
        <f t="shared" si="14"/>
        <v>983187</v>
      </c>
      <c r="AN39" s="81">
        <f t="shared" si="14"/>
        <v>373000</v>
      </c>
      <c r="AO39" s="81">
        <f t="shared" si="14"/>
        <v>908000</v>
      </c>
      <c r="AP39" s="81">
        <f t="shared" si="14"/>
        <v>-422000</v>
      </c>
    </row>
    <row r="40" spans="3:42" x14ac:dyDescent="0.25">
      <c r="C40" s="7"/>
      <c r="D40" s="149"/>
      <c r="E40" s="106"/>
      <c r="F40" s="106"/>
      <c r="G40" s="106"/>
      <c r="H40" s="106"/>
      <c r="I40" s="78"/>
      <c r="J40" s="78"/>
      <c r="K40" s="78"/>
      <c r="L40" s="78"/>
      <c r="M40" s="106"/>
      <c r="N40" s="106"/>
      <c r="O40" s="78"/>
      <c r="P40" s="106"/>
      <c r="Q40" s="78"/>
      <c r="R40" s="78"/>
      <c r="S40" s="78"/>
      <c r="T40" s="78"/>
      <c r="U40" s="78"/>
      <c r="V40" s="78"/>
      <c r="W40" s="78"/>
      <c r="X40" s="106"/>
      <c r="Y40" s="78"/>
      <c r="Z40" s="78"/>
      <c r="AA40" s="78"/>
      <c r="AB40" s="110"/>
      <c r="AC40" s="78"/>
      <c r="AD40" s="78"/>
      <c r="AE40" s="106"/>
      <c r="AF40" s="78"/>
      <c r="AG40" s="78"/>
      <c r="AH40" s="78"/>
      <c r="AI40" s="78"/>
      <c r="AJ40" s="78"/>
      <c r="AK40" s="78"/>
      <c r="AL40" s="78"/>
      <c r="AM40" s="83"/>
      <c r="AN40" s="83"/>
      <c r="AO40" s="83"/>
      <c r="AP40" s="83"/>
    </row>
    <row r="41" spans="3:42" x14ac:dyDescent="0.25">
      <c r="C41" s="7" t="s">
        <v>194</v>
      </c>
      <c r="D41" s="145">
        <f>SUM(E41:AP41)</f>
        <v>72532358.135693222</v>
      </c>
      <c r="E41" s="106">
        <f>1198000-2467000</f>
        <v>-1269000</v>
      </c>
      <c r="F41" s="106">
        <v>2255423</v>
      </c>
      <c r="G41" s="106">
        <v>9091000</v>
      </c>
      <c r="H41" s="106">
        <v>-565000</v>
      </c>
      <c r="I41" s="78">
        <v>-61394</v>
      </c>
      <c r="J41" s="78">
        <v>-1526000</v>
      </c>
      <c r="K41" s="78">
        <v>2180948</v>
      </c>
      <c r="L41" s="78">
        <v>-17646</v>
      </c>
      <c r="M41" s="106">
        <v>674155</v>
      </c>
      <c r="N41" s="106">
        <v>217279</v>
      </c>
      <c r="O41" s="78">
        <v>335437</v>
      </c>
      <c r="P41" s="106">
        <v>16962000</v>
      </c>
      <c r="Q41" s="78">
        <v>-406000</v>
      </c>
      <c r="R41" s="78">
        <v>-189989</v>
      </c>
      <c r="S41" s="78">
        <v>-8599991</v>
      </c>
      <c r="T41" s="75">
        <v>-1161440</v>
      </c>
      <c r="U41" s="78">
        <f>51565000/1.356</f>
        <v>38027286.135693215</v>
      </c>
      <c r="V41" s="78">
        <v>140981</v>
      </c>
      <c r="W41" s="78">
        <f>1719447-618516-412-78186-30403</f>
        <v>991930</v>
      </c>
      <c r="X41" s="106">
        <v>41809</v>
      </c>
      <c r="Y41" s="114">
        <v>333811</v>
      </c>
      <c r="Z41" s="78">
        <v>-225000</v>
      </c>
      <c r="AA41" s="78">
        <v>553000</v>
      </c>
      <c r="AB41" s="110">
        <v>217696</v>
      </c>
      <c r="AC41" s="78">
        <v>-479047</v>
      </c>
      <c r="AD41" s="114">
        <v>172771</v>
      </c>
      <c r="AE41" s="106">
        <v>35747</v>
      </c>
      <c r="AF41" s="78">
        <v>-226477</v>
      </c>
      <c r="AG41" s="75">
        <v>-226149</v>
      </c>
      <c r="AH41" s="78">
        <v>2657000</v>
      </c>
      <c r="AI41" s="78">
        <v>1049004</v>
      </c>
      <c r="AJ41" s="78">
        <v>1093558</v>
      </c>
      <c r="AK41" s="78">
        <v>2013469</v>
      </c>
      <c r="AL41" s="78">
        <f>5205000+1223000+171000</f>
        <v>6599000</v>
      </c>
      <c r="AM41" s="83">
        <v>983187</v>
      </c>
      <c r="AN41" s="83">
        <v>373000</v>
      </c>
      <c r="AO41" s="83">
        <v>908000</v>
      </c>
      <c r="AP41" s="83">
        <v>-422000</v>
      </c>
    </row>
    <row r="42" spans="3:42" x14ac:dyDescent="0.25">
      <c r="C42" s="7"/>
      <c r="D42" s="149"/>
      <c r="E42" s="106"/>
      <c r="F42" s="106"/>
      <c r="G42" s="106"/>
      <c r="H42" s="106"/>
      <c r="I42" s="78"/>
      <c r="J42" s="78"/>
      <c r="K42" s="78"/>
      <c r="L42" s="78"/>
      <c r="M42" s="106"/>
      <c r="N42" s="106"/>
      <c r="O42" s="78"/>
      <c r="P42" s="106"/>
      <c r="Q42" s="78"/>
      <c r="R42" s="78"/>
      <c r="S42" s="78"/>
      <c r="T42" s="78"/>
      <c r="U42" s="78"/>
      <c r="V42" s="78"/>
      <c r="W42" s="78"/>
      <c r="X42" s="106"/>
      <c r="Y42" s="78"/>
      <c r="Z42" s="78"/>
      <c r="AA42" s="78"/>
      <c r="AB42" s="110"/>
      <c r="AC42" s="78"/>
      <c r="AD42" s="78"/>
      <c r="AE42" s="106"/>
      <c r="AF42" s="78"/>
      <c r="AG42" s="78"/>
      <c r="AH42" s="78"/>
      <c r="AI42" s="78"/>
      <c r="AJ42" s="78"/>
      <c r="AK42" s="78"/>
      <c r="AL42" s="78"/>
      <c r="AM42" s="83"/>
      <c r="AN42" s="83"/>
      <c r="AO42" s="83"/>
      <c r="AP42" s="83"/>
    </row>
    <row r="43" spans="3:42" x14ac:dyDescent="0.25">
      <c r="C43" s="7" t="s">
        <v>180</v>
      </c>
      <c r="D43" s="145">
        <f>SUM(E43:AP43)</f>
        <v>2951400</v>
      </c>
      <c r="E43" s="106"/>
      <c r="F43" s="106"/>
      <c r="G43" s="106">
        <v>4772000</v>
      </c>
      <c r="H43" s="106"/>
      <c r="I43" s="78">
        <v>0</v>
      </c>
      <c r="J43" s="78"/>
      <c r="K43" s="78"/>
      <c r="L43" s="78"/>
      <c r="M43" s="106">
        <f>173000-34600</f>
        <v>138400</v>
      </c>
      <c r="N43" s="106"/>
      <c r="O43" s="114"/>
      <c r="P43" s="106"/>
      <c r="Q43" s="78">
        <v>-325000</v>
      </c>
      <c r="R43" s="78"/>
      <c r="S43" s="78"/>
      <c r="T43" s="78"/>
      <c r="U43" s="78"/>
      <c r="V43" s="78"/>
      <c r="W43" s="78"/>
      <c r="X43" s="106"/>
      <c r="Y43" s="78"/>
      <c r="Z43" s="78"/>
      <c r="AA43" s="78"/>
      <c r="AB43" s="110"/>
      <c r="AC43" s="78"/>
      <c r="AD43" s="78"/>
      <c r="AE43" s="106"/>
      <c r="AF43" s="78"/>
      <c r="AG43" s="78"/>
      <c r="AH43" s="78"/>
      <c r="AI43" s="78"/>
      <c r="AJ43" s="78">
        <v>-411000</v>
      </c>
      <c r="AK43" s="78"/>
      <c r="AL43" s="78">
        <v>-1223000</v>
      </c>
      <c r="AM43" s="83"/>
      <c r="AN43" s="83"/>
      <c r="AO43" s="83"/>
      <c r="AP43" s="83"/>
    </row>
    <row r="44" spans="3:42" x14ac:dyDescent="0.25">
      <c r="C44" s="7"/>
      <c r="D44" s="149"/>
      <c r="E44" s="106"/>
      <c r="F44" s="106"/>
      <c r="G44" s="106"/>
      <c r="H44" s="106"/>
      <c r="I44" s="78"/>
      <c r="J44" s="78"/>
      <c r="K44" s="78"/>
      <c r="L44" s="78"/>
      <c r="M44" s="106"/>
      <c r="N44" s="106"/>
      <c r="O44" s="78"/>
      <c r="P44" s="106"/>
      <c r="Q44" s="78"/>
      <c r="R44" s="78"/>
      <c r="S44" s="78"/>
      <c r="T44" s="78"/>
      <c r="U44" s="78"/>
      <c r="V44" s="78"/>
      <c r="W44" s="78"/>
      <c r="X44" s="106"/>
      <c r="Y44" s="78"/>
      <c r="Z44" s="78"/>
      <c r="AA44" s="78"/>
      <c r="AB44" s="110"/>
      <c r="AC44" s="78"/>
      <c r="AD44" s="78"/>
      <c r="AE44" s="106"/>
      <c r="AF44" s="78"/>
      <c r="AG44" s="78"/>
      <c r="AH44" s="78"/>
      <c r="AI44" s="78"/>
      <c r="AJ44" s="78"/>
      <c r="AK44" s="78"/>
      <c r="AL44" s="78"/>
      <c r="AM44" s="83"/>
      <c r="AN44" s="83"/>
      <c r="AO44" s="83"/>
      <c r="AP44" s="83"/>
    </row>
    <row r="45" spans="3:42" x14ac:dyDescent="0.25">
      <c r="C45" s="7" t="s">
        <v>54</v>
      </c>
      <c r="D45" s="145">
        <f>SUM(E45:AP45)</f>
        <v>2463000</v>
      </c>
      <c r="E45" s="106">
        <f>5375000+910000-53000</f>
        <v>6232000</v>
      </c>
      <c r="F45" s="106"/>
      <c r="G45" s="106">
        <v>3000</v>
      </c>
      <c r="H45" s="106"/>
      <c r="I45" s="78">
        <v>0</v>
      </c>
      <c r="J45" s="78"/>
      <c r="K45" s="78"/>
      <c r="L45" s="78"/>
      <c r="M45" s="106"/>
      <c r="N45" s="106"/>
      <c r="O45" s="78"/>
      <c r="P45" s="106"/>
      <c r="Q45" s="78">
        <f>-3637000-135000</f>
        <v>-3772000</v>
      </c>
      <c r="R45" s="78"/>
      <c r="S45" s="78"/>
      <c r="T45" s="78"/>
      <c r="U45" s="78"/>
      <c r="V45" s="78"/>
      <c r="W45" s="78"/>
      <c r="X45" s="106"/>
      <c r="Y45" s="78"/>
      <c r="Z45" s="78"/>
      <c r="AA45" s="78">
        <v>0</v>
      </c>
      <c r="AB45" s="110"/>
      <c r="AC45" s="78"/>
      <c r="AD45" s="78"/>
      <c r="AE45" s="106"/>
      <c r="AF45" s="78"/>
      <c r="AG45" s="78"/>
      <c r="AH45" s="78"/>
      <c r="AI45" s="78"/>
      <c r="AJ45" s="78"/>
      <c r="AK45" s="78"/>
      <c r="AL45" s="78"/>
      <c r="AM45" s="83"/>
      <c r="AN45" s="83"/>
      <c r="AO45" s="83"/>
      <c r="AP45" s="83"/>
    </row>
    <row r="46" spans="3:42" x14ac:dyDescent="0.25">
      <c r="C46" s="7"/>
      <c r="D46" s="145"/>
      <c r="E46" s="106"/>
      <c r="F46" s="106"/>
      <c r="G46" s="106"/>
      <c r="H46" s="106"/>
      <c r="I46" s="78"/>
      <c r="J46" s="78"/>
      <c r="K46" s="78"/>
      <c r="L46" s="78"/>
      <c r="M46" s="106"/>
      <c r="N46" s="106"/>
      <c r="O46" s="78"/>
      <c r="P46" s="106"/>
      <c r="Q46" s="78"/>
      <c r="R46" s="78"/>
      <c r="S46" s="78"/>
      <c r="T46" s="78"/>
      <c r="U46" s="78"/>
      <c r="V46" s="78"/>
      <c r="W46" s="78"/>
      <c r="X46" s="106"/>
      <c r="Y46" s="78"/>
      <c r="Z46" s="78"/>
      <c r="AA46" s="78"/>
      <c r="AB46" s="110"/>
      <c r="AC46" s="78"/>
      <c r="AD46" s="78"/>
      <c r="AE46" s="106"/>
      <c r="AF46" s="78"/>
      <c r="AG46" s="78"/>
      <c r="AH46" s="78"/>
      <c r="AI46" s="78"/>
      <c r="AJ46" s="78"/>
      <c r="AK46" s="78"/>
      <c r="AL46" s="78"/>
      <c r="AM46" s="83"/>
      <c r="AN46" s="83"/>
      <c r="AO46" s="83"/>
      <c r="AP46" s="83"/>
    </row>
    <row r="47" spans="3:42" x14ac:dyDescent="0.25">
      <c r="C47" s="7" t="s">
        <v>153</v>
      </c>
      <c r="D47" s="145">
        <f>SUM(E47:AP47)</f>
        <v>5360213</v>
      </c>
      <c r="E47" s="106">
        <v>4330000</v>
      </c>
      <c r="F47" s="106"/>
      <c r="G47" s="106"/>
      <c r="H47" s="106"/>
      <c r="I47" s="78"/>
      <c r="J47" s="78"/>
      <c r="K47" s="78">
        <v>-19145</v>
      </c>
      <c r="L47" s="78"/>
      <c r="M47" s="106"/>
      <c r="N47" s="106"/>
      <c r="O47" s="78"/>
      <c r="P47" s="106"/>
      <c r="Q47" s="78"/>
      <c r="R47" s="78"/>
      <c r="S47" s="78"/>
      <c r="T47" s="78"/>
      <c r="U47" s="78"/>
      <c r="V47" s="78"/>
      <c r="W47" s="78">
        <f>-412-78186-30403</f>
        <v>-109001</v>
      </c>
      <c r="X47" s="106"/>
      <c r="Y47" s="78"/>
      <c r="Z47" s="78"/>
      <c r="AA47" s="78"/>
      <c r="AB47" s="110"/>
      <c r="AC47" s="78">
        <v>-3374</v>
      </c>
      <c r="AD47" s="78"/>
      <c r="AE47" s="106"/>
      <c r="AF47" s="78"/>
      <c r="AG47" s="78"/>
      <c r="AH47" s="78"/>
      <c r="AI47" s="78"/>
      <c r="AJ47" s="78"/>
      <c r="AK47" s="78">
        <v>990733</v>
      </c>
      <c r="AL47" s="78">
        <v>171000</v>
      </c>
      <c r="AM47" s="83"/>
      <c r="AN47" s="83"/>
      <c r="AO47" s="83"/>
      <c r="AP47" s="83"/>
    </row>
    <row r="48" spans="3:42" x14ac:dyDescent="0.25">
      <c r="D48" s="146"/>
      <c r="E48" s="83"/>
      <c r="F48" s="83"/>
      <c r="G48" s="83"/>
      <c r="H48" s="83"/>
      <c r="I48" s="71"/>
      <c r="J48" s="71"/>
      <c r="K48" s="71"/>
      <c r="L48" s="71"/>
      <c r="M48" s="83"/>
      <c r="N48" s="83"/>
      <c r="O48" s="71"/>
      <c r="P48" s="83"/>
      <c r="Q48" s="71"/>
      <c r="R48" s="71"/>
      <c r="S48" s="71"/>
      <c r="T48" s="71"/>
      <c r="U48" s="71"/>
      <c r="V48" s="71"/>
      <c r="W48" s="71"/>
      <c r="X48" s="83"/>
      <c r="Y48" s="71"/>
      <c r="Z48" s="71"/>
      <c r="AA48" s="71"/>
      <c r="AB48" s="111"/>
      <c r="AC48" s="71"/>
      <c r="AD48" s="71"/>
      <c r="AE48" s="83"/>
      <c r="AF48" s="71"/>
      <c r="AG48" s="71"/>
      <c r="AH48" s="71"/>
      <c r="AI48" s="71"/>
      <c r="AJ48" s="71"/>
      <c r="AK48" s="71"/>
      <c r="AL48" s="71"/>
      <c r="AM48" s="83"/>
      <c r="AN48" s="83"/>
      <c r="AO48" s="83"/>
      <c r="AP48" s="83"/>
    </row>
    <row r="49" spans="1:56" ht="16.5" thickBot="1" x14ac:dyDescent="0.3">
      <c r="C49" s="7" t="s">
        <v>55</v>
      </c>
      <c r="D49" s="139">
        <f>D39-D41-D43-D45+D47</f>
        <v>-2.9802322387695313E-8</v>
      </c>
      <c r="E49" s="82">
        <f>E39-E41-E43-E45+E47</f>
        <v>0</v>
      </c>
      <c r="F49" s="82">
        <f>F39-F41-F43-F45+F47</f>
        <v>0</v>
      </c>
      <c r="G49" s="82">
        <f t="shared" ref="G49:AJ49" si="18">G39-G41-G43-G45</f>
        <v>0</v>
      </c>
      <c r="H49" s="82">
        <f t="shared" si="18"/>
        <v>0</v>
      </c>
      <c r="I49" s="82">
        <f t="shared" si="18"/>
        <v>0</v>
      </c>
      <c r="J49" s="82">
        <f t="shared" si="18"/>
        <v>0</v>
      </c>
      <c r="K49" s="82">
        <f>K39-K41-K43-K45+K47</f>
        <v>0</v>
      </c>
      <c r="L49" s="81">
        <f t="shared" si="18"/>
        <v>0</v>
      </c>
      <c r="M49" s="82">
        <f>M39-M41-M43-M45+M47</f>
        <v>0</v>
      </c>
      <c r="N49" s="82">
        <f>N39-N41-N43-N45+N47</f>
        <v>0</v>
      </c>
      <c r="O49" s="82">
        <f t="shared" si="18"/>
        <v>0</v>
      </c>
      <c r="P49" s="82">
        <f>P39-P41-P43-P45+P47</f>
        <v>0</v>
      </c>
      <c r="Q49" s="82">
        <f t="shared" si="18"/>
        <v>0</v>
      </c>
      <c r="R49" s="82">
        <f t="shared" si="18"/>
        <v>0</v>
      </c>
      <c r="S49" s="82">
        <f t="shared" si="18"/>
        <v>0</v>
      </c>
      <c r="T49" s="82">
        <f t="shared" si="18"/>
        <v>0</v>
      </c>
      <c r="U49" s="82">
        <f t="shared" si="18"/>
        <v>-1.4901161193847656E-8</v>
      </c>
      <c r="V49" s="82">
        <f t="shared" si="18"/>
        <v>0</v>
      </c>
      <c r="W49" s="82">
        <f>W39-W41-W43-W45+W47</f>
        <v>0</v>
      </c>
      <c r="X49" s="82">
        <f>X39-X41-X43-X45+X47</f>
        <v>0</v>
      </c>
      <c r="Y49" s="82">
        <f t="shared" si="18"/>
        <v>0</v>
      </c>
      <c r="Z49" s="82">
        <f t="shared" si="18"/>
        <v>0</v>
      </c>
      <c r="AA49" s="82">
        <f t="shared" si="18"/>
        <v>0</v>
      </c>
      <c r="AB49" s="115">
        <f t="shared" si="18"/>
        <v>0</v>
      </c>
      <c r="AC49" s="82">
        <f>AC39-AC41-AC43-AC45+AC47</f>
        <v>0</v>
      </c>
      <c r="AD49" s="82">
        <f t="shared" si="18"/>
        <v>0</v>
      </c>
      <c r="AE49" s="82">
        <v>0</v>
      </c>
      <c r="AF49" s="82">
        <f t="shared" si="18"/>
        <v>0</v>
      </c>
      <c r="AG49" s="82">
        <f t="shared" si="18"/>
        <v>0</v>
      </c>
      <c r="AH49" s="82">
        <f t="shared" si="18"/>
        <v>0</v>
      </c>
      <c r="AI49" s="82">
        <f t="shared" si="18"/>
        <v>0</v>
      </c>
      <c r="AJ49" s="115">
        <f t="shared" si="18"/>
        <v>0</v>
      </c>
      <c r="AK49" s="82">
        <f>AK39-AK41-AK43-AK45+AK47</f>
        <v>0</v>
      </c>
      <c r="AL49" s="82">
        <f>AL39-AL41-AL43-AL45+AL47</f>
        <v>0</v>
      </c>
      <c r="AM49" s="82">
        <f t="shared" ref="AM49:AP49" si="19">AM39-AM41-AM43-AM45+AM47</f>
        <v>0</v>
      </c>
      <c r="AN49" s="82">
        <f t="shared" si="19"/>
        <v>0</v>
      </c>
      <c r="AO49" s="82">
        <f t="shared" si="19"/>
        <v>0</v>
      </c>
      <c r="AP49" s="82">
        <f t="shared" si="19"/>
        <v>0</v>
      </c>
    </row>
    <row r="50" spans="1:56" s="1" customFormat="1" ht="23.1" customHeight="1" x14ac:dyDescent="0.25">
      <c r="C50" s="5"/>
      <c r="D50" s="182"/>
      <c r="E50" s="183"/>
      <c r="F50" s="183"/>
      <c r="G50" s="183"/>
      <c r="H50" s="183"/>
      <c r="I50" s="66"/>
      <c r="J50" s="66"/>
      <c r="K50" s="66"/>
      <c r="L50" s="66"/>
      <c r="M50" s="183"/>
      <c r="N50" s="183"/>
      <c r="O50" s="66"/>
      <c r="P50" s="183"/>
      <c r="Q50" s="66"/>
      <c r="R50" s="66"/>
      <c r="S50" s="66"/>
      <c r="T50" s="66"/>
      <c r="U50" s="66"/>
      <c r="V50" s="66"/>
      <c r="W50" s="66"/>
      <c r="X50" s="183"/>
      <c r="Y50" s="66"/>
      <c r="Z50" s="66"/>
      <c r="AA50" s="66"/>
      <c r="AB50" s="66"/>
      <c r="AC50" s="66"/>
      <c r="AD50" s="66"/>
      <c r="AE50" s="183"/>
      <c r="AF50" s="66"/>
      <c r="AG50" s="66"/>
      <c r="AH50" s="66"/>
      <c r="AI50" s="66"/>
      <c r="AJ50" s="66"/>
      <c r="AK50" s="66"/>
      <c r="AL50" s="66"/>
      <c r="AM50" s="183"/>
      <c r="AN50" s="183"/>
      <c r="AO50" s="183"/>
      <c r="AP50" s="183"/>
      <c r="AQ50" s="68"/>
      <c r="AR50" s="68"/>
      <c r="AS50" s="74"/>
      <c r="AT50" s="68"/>
      <c r="AU50" s="68"/>
      <c r="AV50" s="68"/>
      <c r="AW50" s="68"/>
      <c r="AX50" s="68"/>
      <c r="AY50" s="68"/>
      <c r="AZ50" s="68"/>
      <c r="BA50" s="68"/>
      <c r="BB50" s="68"/>
      <c r="BC50" s="68"/>
      <c r="BD50" s="68"/>
    </row>
    <row r="51" spans="1:56" s="1" customFormat="1" ht="16.5" hidden="1" thickBot="1" x14ac:dyDescent="0.3">
      <c r="D51" s="184">
        <f>SUM(E51:AP51)</f>
        <v>0</v>
      </c>
      <c r="E51" s="183"/>
      <c r="F51" s="183"/>
      <c r="G51" s="183"/>
      <c r="H51" s="183"/>
      <c r="I51" s="66"/>
      <c r="J51" s="66"/>
      <c r="K51" s="66"/>
      <c r="L51" s="66"/>
      <c r="M51" s="183"/>
      <c r="N51" s="183"/>
      <c r="O51" s="66"/>
      <c r="P51" s="183"/>
      <c r="Q51" s="66"/>
      <c r="R51" s="66"/>
      <c r="S51" s="66"/>
      <c r="T51" s="66"/>
      <c r="U51" s="66"/>
      <c r="V51" s="66"/>
      <c r="W51" s="66"/>
      <c r="X51" s="183"/>
      <c r="Y51" s="66"/>
      <c r="Z51" s="66"/>
      <c r="AA51" s="66"/>
      <c r="AB51" s="66"/>
      <c r="AC51" s="66"/>
      <c r="AD51" s="66"/>
      <c r="AE51" s="183"/>
      <c r="AF51" s="66"/>
      <c r="AG51" s="66"/>
      <c r="AH51" s="66"/>
      <c r="AI51" s="66"/>
      <c r="AJ51" s="66"/>
      <c r="AK51" s="185"/>
      <c r="AL51" s="186"/>
      <c r="AM51" s="183"/>
      <c r="AN51" s="183"/>
      <c r="AO51" s="183"/>
      <c r="AP51" s="183"/>
      <c r="AQ51" s="68"/>
      <c r="AR51" s="68"/>
      <c r="AS51" s="74"/>
      <c r="AT51" s="68"/>
      <c r="AU51" s="68"/>
      <c r="AV51" s="68"/>
      <c r="AW51" s="68"/>
      <c r="AX51" s="68"/>
      <c r="AY51" s="68"/>
      <c r="AZ51" s="68"/>
      <c r="BA51" s="68"/>
      <c r="BB51" s="68"/>
      <c r="BC51" s="68"/>
      <c r="BD51" s="68"/>
    </row>
    <row r="52" spans="1:56" s="1" customFormat="1" x14ac:dyDescent="0.25">
      <c r="A52" s="5" t="s">
        <v>71</v>
      </c>
      <c r="C52" s="5"/>
      <c r="D52" s="90"/>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3"/>
      <c r="AJ52" s="183"/>
      <c r="AK52" s="183"/>
      <c r="AL52" s="183"/>
      <c r="AM52" s="183"/>
      <c r="AN52" s="183"/>
      <c r="AO52" s="183"/>
      <c r="AP52" s="183"/>
      <c r="AQ52" s="68"/>
      <c r="AR52" s="68"/>
      <c r="AS52" s="74"/>
      <c r="AT52" s="68"/>
      <c r="AU52" s="68"/>
      <c r="AV52" s="68"/>
      <c r="AW52" s="68"/>
      <c r="AX52" s="68"/>
      <c r="AY52" s="68"/>
      <c r="AZ52" s="68"/>
      <c r="BA52" s="68"/>
      <c r="BB52" s="68"/>
      <c r="BC52" s="68"/>
      <c r="BD52" s="68"/>
    </row>
    <row r="53" spans="1:56" s="1" customFormat="1" ht="11.1" customHeight="1" x14ac:dyDescent="0.25">
      <c r="D53" s="90"/>
      <c r="E53" s="183"/>
      <c r="F53" s="183"/>
      <c r="G53" s="183"/>
      <c r="H53" s="183"/>
      <c r="I53" s="66"/>
      <c r="J53" s="66"/>
      <c r="K53" s="66"/>
      <c r="L53" s="66"/>
      <c r="M53" s="183"/>
      <c r="N53" s="183"/>
      <c r="O53" s="66"/>
      <c r="P53" s="183"/>
      <c r="Q53" s="66"/>
      <c r="R53" s="66"/>
      <c r="S53" s="66"/>
      <c r="T53" s="66"/>
      <c r="U53" s="66"/>
      <c r="V53" s="66"/>
      <c r="W53" s="66"/>
      <c r="X53" s="183"/>
      <c r="Y53" s="66"/>
      <c r="Z53" s="66"/>
      <c r="AA53" s="66"/>
      <c r="AB53" s="66"/>
      <c r="AC53" s="66"/>
      <c r="AD53" s="66"/>
      <c r="AE53" s="183"/>
      <c r="AF53" s="66"/>
      <c r="AG53" s="66"/>
      <c r="AH53" s="66"/>
      <c r="AI53" s="66"/>
      <c r="AJ53" s="66"/>
      <c r="AK53" s="66"/>
      <c r="AL53" s="66"/>
      <c r="AM53" s="183"/>
      <c r="AN53" s="183"/>
      <c r="AO53" s="183"/>
      <c r="AP53" s="183"/>
      <c r="AQ53" s="68"/>
      <c r="AR53" s="68"/>
      <c r="AS53" s="74"/>
      <c r="AT53" s="68"/>
      <c r="AU53" s="68"/>
      <c r="AV53" s="68"/>
      <c r="AW53" s="68"/>
      <c r="AX53" s="68"/>
      <c r="AY53" s="68"/>
      <c r="AZ53" s="68"/>
      <c r="BA53" s="68"/>
      <c r="BB53" s="68"/>
      <c r="BC53" s="68"/>
      <c r="BD53" s="68"/>
    </row>
    <row r="54" spans="1:56" x14ac:dyDescent="0.25">
      <c r="B54" s="7" t="s">
        <v>38</v>
      </c>
      <c r="C54" s="12" t="s">
        <v>72</v>
      </c>
      <c r="D54" s="64"/>
      <c r="E54" s="83"/>
      <c r="F54" s="83"/>
      <c r="G54" s="83"/>
      <c r="H54" s="83"/>
      <c r="I54" s="71"/>
      <c r="J54" s="71"/>
      <c r="K54" s="71"/>
      <c r="L54" s="71"/>
      <c r="M54" s="83"/>
      <c r="N54" s="83"/>
      <c r="O54" s="71"/>
      <c r="P54" s="83"/>
      <c r="Q54" s="71"/>
      <c r="R54" s="71"/>
      <c r="S54" s="71"/>
      <c r="T54" s="71"/>
      <c r="U54" s="71"/>
      <c r="V54" s="71"/>
      <c r="W54" s="71"/>
      <c r="X54" s="83"/>
      <c r="Y54" s="71"/>
      <c r="Z54" s="71"/>
      <c r="AA54" s="71"/>
      <c r="AB54" s="71"/>
      <c r="AC54" s="71"/>
      <c r="AD54" s="71"/>
      <c r="AE54" s="83"/>
      <c r="AF54" s="71"/>
      <c r="AG54" s="71"/>
      <c r="AH54" s="71"/>
      <c r="AI54" s="71"/>
      <c r="AJ54" s="71"/>
      <c r="AK54" s="71"/>
      <c r="AL54" s="71"/>
      <c r="AM54" s="83"/>
      <c r="AN54" s="83"/>
      <c r="AO54" s="83"/>
      <c r="AP54" s="83"/>
    </row>
    <row r="55" spans="1:56" ht="9.9499999999999993" customHeight="1" x14ac:dyDescent="0.25">
      <c r="D55" s="64"/>
      <c r="E55" s="83"/>
      <c r="F55" s="83"/>
      <c r="G55" s="83"/>
      <c r="H55" s="83"/>
      <c r="I55" s="71"/>
      <c r="J55" s="71"/>
      <c r="K55" s="71"/>
      <c r="L55" s="71"/>
      <c r="M55" s="83"/>
      <c r="N55" s="83"/>
      <c r="O55" s="71"/>
      <c r="P55" s="83"/>
      <c r="Q55" s="71"/>
      <c r="R55" s="71"/>
      <c r="S55" s="71"/>
      <c r="T55" s="71"/>
      <c r="U55" s="71"/>
      <c r="V55" s="71"/>
      <c r="W55" s="71"/>
      <c r="X55" s="83"/>
      <c r="Y55" s="71"/>
      <c r="Z55" s="71"/>
      <c r="AA55" s="71"/>
      <c r="AB55" s="71"/>
      <c r="AC55" s="71"/>
      <c r="AD55" s="71"/>
      <c r="AE55" s="83"/>
      <c r="AF55" s="71"/>
      <c r="AG55" s="71"/>
      <c r="AH55" s="71"/>
      <c r="AI55" s="71"/>
      <c r="AJ55" s="71"/>
      <c r="AK55" s="71"/>
      <c r="AL55" s="71"/>
      <c r="AM55" s="83"/>
      <c r="AN55" s="83"/>
      <c r="AO55" s="83"/>
      <c r="AP55" s="83"/>
    </row>
    <row r="56" spans="1:56" x14ac:dyDescent="0.25">
      <c r="C56" s="6" t="s">
        <v>73</v>
      </c>
      <c r="D56" s="145">
        <f t="shared" ref="D56:D61" si="20">SUM(E56:AP56)</f>
        <v>153799948.71091443</v>
      </c>
      <c r="E56" s="83">
        <v>11309000</v>
      </c>
      <c r="F56" s="83">
        <f>1035881-502059+56510</f>
        <v>590332</v>
      </c>
      <c r="G56" s="83">
        <f>287000+471000</f>
        <v>758000</v>
      </c>
      <c r="H56" s="83">
        <f>473000+1929000+123000</f>
        <v>2525000</v>
      </c>
      <c r="I56" s="71">
        <v>53969</v>
      </c>
      <c r="J56" s="71">
        <f>12000</f>
        <v>12000</v>
      </c>
      <c r="K56" s="71">
        <v>1839807</v>
      </c>
      <c r="L56" s="71">
        <v>21422</v>
      </c>
      <c r="M56" s="83">
        <v>610718</v>
      </c>
      <c r="N56" s="83">
        <v>373</v>
      </c>
      <c r="O56" s="71">
        <v>1061256</v>
      </c>
      <c r="P56" s="83">
        <v>3844000</v>
      </c>
      <c r="Q56" s="71">
        <v>2467000</v>
      </c>
      <c r="R56" s="71">
        <f>84255+7471+195159</f>
        <v>286885</v>
      </c>
      <c r="S56" s="71">
        <f>1651907+128</f>
        <v>1652035</v>
      </c>
      <c r="T56" s="71">
        <v>3899263</v>
      </c>
      <c r="U56" s="71">
        <f>(66430000+1527000)/1.356</f>
        <v>50115781.710914448</v>
      </c>
      <c r="V56" s="71">
        <f>3602+208278</f>
        <v>211880</v>
      </c>
      <c r="W56" s="71">
        <v>6562127</v>
      </c>
      <c r="X56" s="83">
        <f>1659+52334</f>
        <v>53993</v>
      </c>
      <c r="Y56" s="71">
        <v>37131</v>
      </c>
      <c r="Z56" s="71">
        <f>3320000</f>
        <v>3320000</v>
      </c>
      <c r="AA56" s="71">
        <v>7054000</v>
      </c>
      <c r="AB56" s="71">
        <v>4120</v>
      </c>
      <c r="AC56" s="71">
        <v>1182664</v>
      </c>
      <c r="AD56" s="71">
        <v>174848</v>
      </c>
      <c r="AE56" s="83">
        <v>1284963</v>
      </c>
      <c r="AF56" s="71">
        <v>1129420</v>
      </c>
      <c r="AG56" s="71">
        <f>91684+145049</f>
        <v>236733</v>
      </c>
      <c r="AH56" s="71">
        <f>125000+33447000</f>
        <v>33572000</v>
      </c>
      <c r="AI56" s="71">
        <f>1204713+1425649+148914+23251</f>
        <v>2802527</v>
      </c>
      <c r="AJ56" s="71">
        <f>200073+1383551</f>
        <v>1583624</v>
      </c>
      <c r="AK56" s="71">
        <v>1351430</v>
      </c>
      <c r="AL56" s="71">
        <v>8564000</v>
      </c>
      <c r="AM56" s="83">
        <f>706647</f>
        <v>706647</v>
      </c>
      <c r="AN56" s="83">
        <v>1921000</v>
      </c>
      <c r="AO56" s="83">
        <f>343000+78000</f>
        <v>421000</v>
      </c>
      <c r="AP56" s="83">
        <v>579000</v>
      </c>
    </row>
    <row r="57" spans="1:56" x14ac:dyDescent="0.25">
      <c r="C57" s="6" t="s">
        <v>74</v>
      </c>
      <c r="D57" s="145">
        <f t="shared" si="20"/>
        <v>-49911826</v>
      </c>
      <c r="E57" s="83">
        <v>-6079000</v>
      </c>
      <c r="F57" s="71">
        <v>2146456</v>
      </c>
      <c r="G57" s="83">
        <f>2740000+1675000</f>
        <v>4415000</v>
      </c>
      <c r="H57" s="83">
        <v>-403000</v>
      </c>
      <c r="I57" s="71">
        <v>-56914</v>
      </c>
      <c r="J57" s="71">
        <f>108000</f>
        <v>108000</v>
      </c>
      <c r="K57" s="71">
        <v>100000</v>
      </c>
      <c r="L57" s="71">
        <f>42085-3532</f>
        <v>38553</v>
      </c>
      <c r="M57" s="71">
        <v>-651183</v>
      </c>
      <c r="N57" s="71">
        <v>0</v>
      </c>
      <c r="O57" s="71">
        <v>-399523</v>
      </c>
      <c r="P57" s="71">
        <v>14360000</v>
      </c>
      <c r="Q57" s="71">
        <v>0</v>
      </c>
      <c r="R57" s="71">
        <f>38000-6612-116411</f>
        <v>-85023</v>
      </c>
      <c r="S57" s="71">
        <v>-3790084</v>
      </c>
      <c r="T57" s="75"/>
      <c r="U57" s="71"/>
      <c r="V57" s="71">
        <v>-320023</v>
      </c>
      <c r="W57" s="75">
        <v>475490</v>
      </c>
      <c r="X57" s="71">
        <v>-18540</v>
      </c>
      <c r="Y57" s="114"/>
      <c r="Z57" s="71">
        <v>22000</v>
      </c>
      <c r="AA57" s="71">
        <v>-1013000</v>
      </c>
      <c r="AB57" s="71"/>
      <c r="AC57" s="71">
        <v>837047</v>
      </c>
      <c r="AD57" s="71">
        <v>-84127</v>
      </c>
      <c r="AE57" s="71">
        <v>-1405801</v>
      </c>
      <c r="AF57" s="71">
        <v>-559748</v>
      </c>
      <c r="AG57" s="71">
        <v>-131217</v>
      </c>
      <c r="AH57" s="71">
        <v>-47755000</v>
      </c>
      <c r="AI57" s="71">
        <v>-87630</v>
      </c>
      <c r="AJ57" s="114">
        <v>564706</v>
      </c>
      <c r="AK57" s="71">
        <v>0</v>
      </c>
      <c r="AL57" s="71">
        <f>-4073000-2277000</f>
        <v>-6350000</v>
      </c>
      <c r="AM57" s="83">
        <v>-551265</v>
      </c>
      <c r="AN57" s="83">
        <v>-1188000</v>
      </c>
      <c r="AO57" s="83">
        <v>-1808000</v>
      </c>
      <c r="AP57" s="83">
        <f>269000-511000</f>
        <v>-242000</v>
      </c>
    </row>
    <row r="58" spans="1:56" x14ac:dyDescent="0.25">
      <c r="C58" s="91" t="s">
        <v>75</v>
      </c>
      <c r="D58" s="145">
        <f t="shared" si="20"/>
        <v>27843609</v>
      </c>
      <c r="E58" s="71">
        <v>0</v>
      </c>
      <c r="F58" s="71">
        <v>64241</v>
      </c>
      <c r="G58" s="83">
        <v>50000</v>
      </c>
      <c r="H58" s="83">
        <v>406000</v>
      </c>
      <c r="I58" s="71">
        <v>24645</v>
      </c>
      <c r="J58" s="71"/>
      <c r="K58" s="71">
        <v>-296696</v>
      </c>
      <c r="L58" s="71"/>
      <c r="M58" s="71">
        <v>454229</v>
      </c>
      <c r="N58" s="71">
        <v>0</v>
      </c>
      <c r="O58" s="71">
        <v>171519</v>
      </c>
      <c r="P58" s="71">
        <v>0</v>
      </c>
      <c r="Q58" s="71">
        <v>-2472000</v>
      </c>
      <c r="R58" s="71">
        <v>18529</v>
      </c>
      <c r="S58" s="71">
        <v>3243250</v>
      </c>
      <c r="T58" s="71">
        <v>-3006150</v>
      </c>
      <c r="U58" s="71"/>
      <c r="V58" s="71">
        <v>199817</v>
      </c>
      <c r="W58" s="71">
        <f>-497596-4842374</f>
        <v>-5339970</v>
      </c>
      <c r="X58" s="71">
        <v>7034</v>
      </c>
      <c r="Y58" s="71"/>
      <c r="Z58" s="71">
        <v>591000</v>
      </c>
      <c r="AA58" s="71"/>
      <c r="AB58" s="71"/>
      <c r="AC58" s="71">
        <v>561010</v>
      </c>
      <c r="AD58" s="114">
        <v>0</v>
      </c>
      <c r="AE58" s="71">
        <v>759665</v>
      </c>
      <c r="AF58" s="71">
        <v>237300</v>
      </c>
      <c r="AG58" s="71">
        <v>58172</v>
      </c>
      <c r="AH58" s="71">
        <v>30136000</v>
      </c>
      <c r="AI58" s="71">
        <v>198583</v>
      </c>
      <c r="AJ58" s="71">
        <v>262141</v>
      </c>
      <c r="AK58" s="71">
        <v>0</v>
      </c>
      <c r="AL58" s="71">
        <v>0</v>
      </c>
      <c r="AM58" s="83">
        <f>-53710</f>
        <v>-53710</v>
      </c>
      <c r="AN58" s="83">
        <v>-60000</v>
      </c>
      <c r="AO58" s="83">
        <v>1453000</v>
      </c>
      <c r="AP58" s="83">
        <v>176000</v>
      </c>
    </row>
    <row r="59" spans="1:56" x14ac:dyDescent="0.25">
      <c r="C59" s="91" t="s">
        <v>149</v>
      </c>
      <c r="D59" s="145">
        <f t="shared" si="20"/>
        <v>1350694</v>
      </c>
      <c r="E59" s="71"/>
      <c r="F59" s="71">
        <v>0</v>
      </c>
      <c r="G59" s="83"/>
      <c r="H59" s="83"/>
      <c r="I59" s="71"/>
      <c r="J59" s="71"/>
      <c r="K59" s="71"/>
      <c r="L59" s="71"/>
      <c r="M59" s="71">
        <v>0</v>
      </c>
      <c r="N59" s="71">
        <v>0</v>
      </c>
      <c r="O59" s="71"/>
      <c r="P59" s="71">
        <v>0</v>
      </c>
      <c r="Q59" s="71"/>
      <c r="R59" s="71"/>
      <c r="S59" s="71"/>
      <c r="T59" s="71"/>
      <c r="U59" s="71"/>
      <c r="V59" s="71"/>
      <c r="W59" s="71"/>
      <c r="X59" s="71">
        <v>0</v>
      </c>
      <c r="Y59" s="71"/>
      <c r="Z59" s="71"/>
      <c r="AA59" s="71"/>
      <c r="AB59" s="71"/>
      <c r="AC59" s="71">
        <v>-2629306</v>
      </c>
      <c r="AD59" s="114"/>
      <c r="AE59" s="71">
        <v>0</v>
      </c>
      <c r="AF59" s="71"/>
      <c r="AG59" s="71"/>
      <c r="AH59" s="71"/>
      <c r="AI59" s="71"/>
      <c r="AJ59" s="71"/>
      <c r="AK59" s="71"/>
      <c r="AL59" s="71">
        <v>3980000</v>
      </c>
      <c r="AM59" s="83"/>
      <c r="AN59" s="83"/>
      <c r="AO59" s="83"/>
      <c r="AP59" s="83"/>
    </row>
    <row r="60" spans="1:56" x14ac:dyDescent="0.25">
      <c r="C60" s="91" t="s">
        <v>76</v>
      </c>
      <c r="D60" s="145">
        <f t="shared" si="20"/>
        <v>12577302.103244837</v>
      </c>
      <c r="E60" s="71"/>
      <c r="F60" s="71">
        <v>0</v>
      </c>
      <c r="G60" s="83">
        <v>2292000</v>
      </c>
      <c r="H60" s="83"/>
      <c r="I60" s="71"/>
      <c r="J60" s="71"/>
      <c r="K60" s="71"/>
      <c r="L60" s="71"/>
      <c r="M60" s="71">
        <v>2356367</v>
      </c>
      <c r="N60" s="71">
        <v>0</v>
      </c>
      <c r="O60" s="71"/>
      <c r="P60" s="71">
        <v>0</v>
      </c>
      <c r="Q60" s="71">
        <v>2279000</v>
      </c>
      <c r="R60" s="71"/>
      <c r="S60" s="71">
        <v>0</v>
      </c>
      <c r="T60" s="71"/>
      <c r="U60" s="71">
        <f>6845000/1.356</f>
        <v>5047935.1032448374</v>
      </c>
      <c r="V60" s="71"/>
      <c r="W60" s="71"/>
      <c r="X60" s="71">
        <v>0</v>
      </c>
      <c r="Y60" s="71"/>
      <c r="Z60" s="71"/>
      <c r="AA60" s="71">
        <v>602000</v>
      </c>
      <c r="AB60" s="71"/>
      <c r="AC60" s="71"/>
      <c r="AD60" s="71"/>
      <c r="AE60" s="71">
        <v>0</v>
      </c>
      <c r="AF60" s="71"/>
      <c r="AG60" s="71"/>
      <c r="AH60" s="71"/>
      <c r="AI60" s="71"/>
      <c r="AJ60" s="71"/>
      <c r="AK60" s="71"/>
      <c r="AL60" s="71">
        <v>0</v>
      </c>
      <c r="AM60" s="83"/>
      <c r="AN60" s="83"/>
      <c r="AO60" s="83"/>
      <c r="AP60" s="83"/>
    </row>
    <row r="61" spans="1:56" x14ac:dyDescent="0.25">
      <c r="C61" s="91" t="s">
        <v>77</v>
      </c>
      <c r="D61" s="145">
        <f t="shared" si="20"/>
        <v>10339413</v>
      </c>
      <c r="E61" s="71">
        <v>110000</v>
      </c>
      <c r="F61" s="83">
        <v>0</v>
      </c>
      <c r="G61" s="83">
        <v>8736000</v>
      </c>
      <c r="H61" s="83">
        <v>49000</v>
      </c>
      <c r="I61" s="71"/>
      <c r="J61" s="71">
        <f>18000</f>
        <v>18000</v>
      </c>
      <c r="K61" s="71">
        <v>121593</v>
      </c>
      <c r="L61" s="71"/>
      <c r="M61" s="83">
        <v>258734</v>
      </c>
      <c r="N61" s="83">
        <v>0</v>
      </c>
      <c r="O61" s="71">
        <v>29816</v>
      </c>
      <c r="P61" s="83">
        <v>0</v>
      </c>
      <c r="Q61" s="71">
        <v>0</v>
      </c>
      <c r="R61" s="71">
        <v>65716</v>
      </c>
      <c r="S61" s="71"/>
      <c r="T61" s="71">
        <v>599521</v>
      </c>
      <c r="U61" s="71"/>
      <c r="V61" s="71">
        <v>8</v>
      </c>
      <c r="W61" s="71">
        <v>58356</v>
      </c>
      <c r="X61" s="83">
        <v>0</v>
      </c>
      <c r="Y61" s="71"/>
      <c r="Z61" s="71"/>
      <c r="AA61" s="71">
        <v>28000</v>
      </c>
      <c r="AB61" s="71"/>
      <c r="AC61" s="71">
        <v>147841</v>
      </c>
      <c r="AD61" s="71">
        <v>0</v>
      </c>
      <c r="AE61" s="83">
        <v>0</v>
      </c>
      <c r="AF61" s="71"/>
      <c r="AG61" s="71"/>
      <c r="AH61" s="71"/>
      <c r="AI61" s="71"/>
      <c r="AJ61" s="71"/>
      <c r="AK61" s="71">
        <v>116828</v>
      </c>
      <c r="AL61" s="71">
        <v>0</v>
      </c>
      <c r="AM61" s="83"/>
      <c r="AN61" s="83"/>
      <c r="AO61" s="83"/>
      <c r="AP61" s="83"/>
    </row>
    <row r="62" spans="1:56" x14ac:dyDescent="0.25">
      <c r="C62" s="65"/>
      <c r="D62" s="64"/>
      <c r="E62" s="83"/>
      <c r="F62" s="83"/>
      <c r="G62" s="83"/>
      <c r="H62" s="83"/>
      <c r="I62" s="71"/>
      <c r="J62" s="71"/>
      <c r="K62" s="71"/>
      <c r="L62" s="71"/>
      <c r="M62" s="83"/>
      <c r="N62" s="83"/>
      <c r="O62" s="71"/>
      <c r="P62" s="83"/>
      <c r="Q62" s="71"/>
      <c r="R62" s="71"/>
      <c r="S62" s="71"/>
      <c r="T62" s="71"/>
      <c r="U62" s="71"/>
      <c r="V62" s="71"/>
      <c r="W62" s="71"/>
      <c r="X62" s="83"/>
      <c r="Y62" s="71"/>
      <c r="Z62" s="71"/>
      <c r="AA62" s="71"/>
      <c r="AB62" s="71"/>
      <c r="AC62" s="71"/>
      <c r="AD62" s="71"/>
      <c r="AE62" s="83"/>
      <c r="AF62" s="71"/>
      <c r="AG62" s="71"/>
      <c r="AH62" s="71"/>
      <c r="AI62" s="71"/>
      <c r="AJ62" s="71"/>
      <c r="AK62" s="71"/>
      <c r="AL62" s="71"/>
      <c r="AM62" s="83"/>
      <c r="AN62" s="83"/>
      <c r="AO62" s="83"/>
      <c r="AP62" s="83"/>
    </row>
    <row r="63" spans="1:56" ht="16.5" thickBot="1" x14ac:dyDescent="0.3">
      <c r="C63" s="65"/>
      <c r="D63" s="150">
        <f>SUM(D56:D62)</f>
        <v>155999140.81415927</v>
      </c>
      <c r="E63" s="107">
        <f t="shared" ref="E63:AP63" si="21">SUM(E56:E62)</f>
        <v>5340000</v>
      </c>
      <c r="F63" s="107">
        <f t="shared" si="21"/>
        <v>2801029</v>
      </c>
      <c r="G63" s="107">
        <f t="shared" si="21"/>
        <v>16251000</v>
      </c>
      <c r="H63" s="107">
        <f t="shared" si="21"/>
        <v>2577000</v>
      </c>
      <c r="I63" s="84">
        <f t="shared" si="21"/>
        <v>21700</v>
      </c>
      <c r="J63" s="84">
        <f t="shared" si="21"/>
        <v>138000</v>
      </c>
      <c r="K63" s="84">
        <f t="shared" si="21"/>
        <v>1764704</v>
      </c>
      <c r="L63" s="84">
        <f t="shared" si="21"/>
        <v>59975</v>
      </c>
      <c r="M63" s="107">
        <f t="shared" ref="M63:N63" si="22">SUM(M56:M62)</f>
        <v>3028865</v>
      </c>
      <c r="N63" s="107">
        <f t="shared" si="22"/>
        <v>373</v>
      </c>
      <c r="O63" s="84">
        <f t="shared" si="21"/>
        <v>863068</v>
      </c>
      <c r="P63" s="107">
        <f t="shared" ref="P63" si="23">SUM(P56:P62)</f>
        <v>18204000</v>
      </c>
      <c r="Q63" s="84">
        <f t="shared" si="21"/>
        <v>2274000</v>
      </c>
      <c r="R63" s="84">
        <f t="shared" si="21"/>
        <v>286107</v>
      </c>
      <c r="S63" s="84">
        <f t="shared" si="21"/>
        <v>1105201</v>
      </c>
      <c r="T63" s="84">
        <f t="shared" si="21"/>
        <v>1492634</v>
      </c>
      <c r="U63" s="84">
        <f t="shared" si="21"/>
        <v>55163716.814159289</v>
      </c>
      <c r="V63" s="84">
        <f t="shared" si="21"/>
        <v>91682</v>
      </c>
      <c r="W63" s="84">
        <f t="shared" si="21"/>
        <v>1756003</v>
      </c>
      <c r="X63" s="107">
        <f t="shared" ref="X63" si="24">SUM(X56:X62)</f>
        <v>42487</v>
      </c>
      <c r="Y63" s="84">
        <f t="shared" si="21"/>
        <v>37131</v>
      </c>
      <c r="Z63" s="84">
        <f t="shared" si="21"/>
        <v>3933000</v>
      </c>
      <c r="AA63" s="84">
        <f t="shared" si="21"/>
        <v>6671000</v>
      </c>
      <c r="AB63" s="84">
        <f t="shared" si="21"/>
        <v>4120</v>
      </c>
      <c r="AC63" s="84">
        <f t="shared" si="21"/>
        <v>99256</v>
      </c>
      <c r="AD63" s="84">
        <f t="shared" si="21"/>
        <v>90721</v>
      </c>
      <c r="AE63" s="107">
        <v>638827</v>
      </c>
      <c r="AF63" s="84">
        <f t="shared" si="21"/>
        <v>806972</v>
      </c>
      <c r="AG63" s="84">
        <f t="shared" si="21"/>
        <v>163688</v>
      </c>
      <c r="AH63" s="84">
        <f t="shared" si="21"/>
        <v>15953000</v>
      </c>
      <c r="AI63" s="84">
        <f t="shared" si="21"/>
        <v>2913480</v>
      </c>
      <c r="AJ63" s="84">
        <f t="shared" si="21"/>
        <v>2410471</v>
      </c>
      <c r="AK63" s="84">
        <f t="shared" si="21"/>
        <v>1468258</v>
      </c>
      <c r="AL63" s="84">
        <f t="shared" si="21"/>
        <v>6194000</v>
      </c>
      <c r="AM63" s="84">
        <f t="shared" si="21"/>
        <v>101672</v>
      </c>
      <c r="AN63" s="84">
        <f t="shared" si="21"/>
        <v>673000</v>
      </c>
      <c r="AO63" s="84">
        <f t="shared" si="21"/>
        <v>66000</v>
      </c>
      <c r="AP63" s="84">
        <f t="shared" si="21"/>
        <v>513000</v>
      </c>
    </row>
    <row r="64" spans="1:56" ht="16.5" thickTop="1" x14ac:dyDescent="0.25">
      <c r="C64" s="65"/>
      <c r="D64" s="64"/>
      <c r="E64" s="83"/>
      <c r="F64" s="83"/>
      <c r="G64" s="83"/>
      <c r="H64" s="83"/>
      <c r="I64" s="71"/>
      <c r="J64" s="71"/>
      <c r="K64" s="71"/>
      <c r="L64" s="71"/>
      <c r="M64" s="83"/>
      <c r="N64" s="83"/>
      <c r="O64" s="71"/>
      <c r="P64" s="83"/>
      <c r="Q64" s="71"/>
      <c r="R64" s="71"/>
      <c r="S64" s="71"/>
      <c r="T64" s="71"/>
      <c r="U64" s="71"/>
      <c r="V64" s="71"/>
      <c r="W64" s="71"/>
      <c r="X64" s="83"/>
      <c r="Y64" s="71"/>
      <c r="Z64" s="71"/>
      <c r="AA64" s="71"/>
      <c r="AB64" s="71"/>
      <c r="AC64" s="71"/>
      <c r="AD64" s="71"/>
      <c r="AE64" s="83"/>
      <c r="AF64" s="71"/>
      <c r="AG64" s="71"/>
      <c r="AH64" s="71"/>
      <c r="AI64" s="71"/>
      <c r="AJ64" s="71"/>
      <c r="AK64" s="71"/>
      <c r="AL64" s="71"/>
      <c r="AM64" s="83"/>
      <c r="AN64" s="83"/>
      <c r="AO64" s="83"/>
      <c r="AP64" s="83"/>
    </row>
    <row r="65" spans="2:43" x14ac:dyDescent="0.25">
      <c r="B65" s="7" t="s">
        <v>46</v>
      </c>
      <c r="C65" s="92" t="s">
        <v>78</v>
      </c>
      <c r="D65" s="64"/>
      <c r="E65" s="83"/>
      <c r="F65" s="83"/>
      <c r="G65" s="83"/>
      <c r="H65" s="83"/>
      <c r="I65" s="83"/>
      <c r="J65" s="83"/>
      <c r="K65" s="83"/>
      <c r="L65" s="83"/>
      <c r="M65" s="83"/>
      <c r="N65" s="83"/>
      <c r="O65" s="83"/>
      <c r="P65" s="83"/>
      <c r="Q65" s="83"/>
      <c r="R65" s="83"/>
      <c r="S65" s="83"/>
      <c r="T65" s="83"/>
      <c r="U65" s="83"/>
      <c r="V65" s="83"/>
      <c r="W65" s="83"/>
      <c r="X65" s="83"/>
      <c r="Y65" s="83"/>
      <c r="Z65" s="83"/>
      <c r="AA65" s="83"/>
      <c r="AB65" s="116"/>
      <c r="AC65" s="83"/>
      <c r="AD65" s="83"/>
      <c r="AE65" s="83"/>
      <c r="AF65" s="83"/>
      <c r="AG65" s="83"/>
      <c r="AH65" s="83"/>
      <c r="AI65" s="83"/>
      <c r="AJ65" s="83"/>
      <c r="AK65" s="83"/>
      <c r="AL65" s="83"/>
      <c r="AM65" s="83"/>
      <c r="AN65" s="83"/>
      <c r="AO65" s="83"/>
      <c r="AP65" s="83"/>
    </row>
    <row r="66" spans="2:43" ht="9.9499999999999993" customHeight="1" x14ac:dyDescent="0.25">
      <c r="C66" s="65"/>
      <c r="D66" s="64"/>
      <c r="E66" s="83"/>
      <c r="F66" s="83"/>
      <c r="G66" s="83"/>
      <c r="H66" s="83"/>
      <c r="I66" s="71"/>
      <c r="J66" s="71"/>
      <c r="K66" s="71"/>
      <c r="L66" s="71"/>
      <c r="M66" s="83"/>
      <c r="N66" s="83"/>
      <c r="O66" s="71"/>
      <c r="P66" s="83"/>
      <c r="Q66" s="71"/>
      <c r="R66" s="71"/>
      <c r="S66" s="71"/>
      <c r="T66" s="71"/>
      <c r="U66" s="71"/>
      <c r="V66" s="71"/>
      <c r="W66" s="71"/>
      <c r="X66" s="83"/>
      <c r="Y66" s="71"/>
      <c r="Z66" s="71"/>
      <c r="AA66" s="71"/>
      <c r="AB66" s="72"/>
      <c r="AC66" s="71"/>
      <c r="AD66" s="71"/>
      <c r="AE66" s="83"/>
      <c r="AF66" s="71"/>
      <c r="AG66" s="71"/>
      <c r="AH66" s="71"/>
      <c r="AI66" s="71"/>
      <c r="AJ66" s="71"/>
      <c r="AK66" s="71"/>
      <c r="AL66" s="71"/>
      <c r="AM66" s="83"/>
      <c r="AN66" s="83"/>
      <c r="AO66" s="83"/>
      <c r="AP66" s="83"/>
    </row>
    <row r="67" spans="2:43" x14ac:dyDescent="0.25">
      <c r="C67" s="91" t="s">
        <v>79</v>
      </c>
      <c r="D67" s="145">
        <f t="shared" ref="D67:D69" si="25">SUM(E67:AP67)</f>
        <v>45562340</v>
      </c>
      <c r="E67" s="83">
        <v>1173000</v>
      </c>
      <c r="F67" s="71">
        <v>0</v>
      </c>
      <c r="G67" s="71">
        <v>0</v>
      </c>
      <c r="H67" s="83">
        <v>2314000</v>
      </c>
      <c r="I67" s="71">
        <v>0</v>
      </c>
      <c r="J67" s="71">
        <f>611000+959000</f>
        <v>1570000</v>
      </c>
      <c r="K67" s="71">
        <v>1237388</v>
      </c>
      <c r="L67" s="71">
        <v>61</v>
      </c>
      <c r="M67" s="71">
        <v>0</v>
      </c>
      <c r="N67" s="71">
        <v>0</v>
      </c>
      <c r="O67" s="111">
        <v>438838</v>
      </c>
      <c r="P67" s="71">
        <v>899000</v>
      </c>
      <c r="Q67" s="71">
        <v>5250000</v>
      </c>
      <c r="R67" s="71">
        <v>0</v>
      </c>
      <c r="S67" s="111">
        <v>3914148</v>
      </c>
      <c r="T67" s="71">
        <v>565709</v>
      </c>
      <c r="U67" s="71">
        <v>0</v>
      </c>
      <c r="V67" s="71">
        <v>94741</v>
      </c>
      <c r="W67" s="71">
        <v>523073</v>
      </c>
      <c r="X67" s="71">
        <v>0</v>
      </c>
      <c r="Y67" s="71">
        <v>221951</v>
      </c>
      <c r="Z67" s="71">
        <v>714000</v>
      </c>
      <c r="AA67" s="71"/>
      <c r="AB67" s="72" t="s">
        <v>161</v>
      </c>
      <c r="AC67" s="71">
        <v>1595028</v>
      </c>
      <c r="AD67" s="71">
        <v>231589</v>
      </c>
      <c r="AE67" s="71">
        <v>478639</v>
      </c>
      <c r="AF67" s="71">
        <v>223009</v>
      </c>
      <c r="AG67" s="71">
        <v>58466</v>
      </c>
      <c r="AH67" s="71">
        <v>13901000</v>
      </c>
      <c r="AI67" s="71">
        <f>103047+111501</f>
        <v>214548</v>
      </c>
      <c r="AJ67" s="71">
        <v>3336390</v>
      </c>
      <c r="AK67" s="71">
        <v>1232263</v>
      </c>
      <c r="AL67" s="71">
        <v>18183</v>
      </c>
      <c r="AM67" s="83">
        <v>936316</v>
      </c>
      <c r="AN67" s="83">
        <v>0</v>
      </c>
      <c r="AO67" s="83">
        <v>4172000</v>
      </c>
      <c r="AP67" s="83">
        <f>249000</f>
        <v>249000</v>
      </c>
    </row>
    <row r="68" spans="2:43" x14ac:dyDescent="0.25">
      <c r="C68" s="91" t="s">
        <v>80</v>
      </c>
      <c r="D68" s="145">
        <f t="shared" si="25"/>
        <v>81049178.126843661</v>
      </c>
      <c r="E68" s="83">
        <f>2627000+203072</f>
        <v>2830072</v>
      </c>
      <c r="F68" s="83">
        <v>100238</v>
      </c>
      <c r="G68" s="71">
        <f>18837000+204000+149000+71000</f>
        <v>19261000</v>
      </c>
      <c r="H68" s="83">
        <v>535000</v>
      </c>
      <c r="I68" s="71">
        <v>37876</v>
      </c>
      <c r="J68" s="71">
        <f>2847000+356000</f>
        <v>3203000</v>
      </c>
      <c r="K68" s="71">
        <v>2091118</v>
      </c>
      <c r="L68" s="71">
        <v>17267</v>
      </c>
      <c r="M68" s="83">
        <v>3353159</v>
      </c>
      <c r="N68" s="83">
        <v>206793</v>
      </c>
      <c r="O68" s="71">
        <f>463573-O69</f>
        <v>355445</v>
      </c>
      <c r="P68" s="83">
        <v>1654000</v>
      </c>
      <c r="Q68" s="71">
        <v>7167000</v>
      </c>
      <c r="R68" s="71">
        <f>122688-900</f>
        <v>121788</v>
      </c>
      <c r="S68" s="71">
        <v>5532458</v>
      </c>
      <c r="T68" s="71">
        <v>613650</v>
      </c>
      <c r="U68" s="71">
        <f>11170000/1.356</f>
        <v>8237463.1268436573</v>
      </c>
      <c r="V68" s="71">
        <f>145915+9109+4441</f>
        <v>159465</v>
      </c>
      <c r="W68" s="71">
        <f>247778+18945</f>
        <v>266723</v>
      </c>
      <c r="X68" s="83">
        <v>43471</v>
      </c>
      <c r="Y68" s="71">
        <v>135688</v>
      </c>
      <c r="Z68" s="71">
        <v>902000</v>
      </c>
      <c r="AA68" s="71">
        <v>2606000</v>
      </c>
      <c r="AB68" s="72" t="s">
        <v>161</v>
      </c>
      <c r="AC68" s="71">
        <v>1196236</v>
      </c>
      <c r="AD68" s="71">
        <v>650300</v>
      </c>
      <c r="AE68" s="83">
        <v>578525</v>
      </c>
      <c r="AF68" s="71">
        <v>374679</v>
      </c>
      <c r="AG68" s="71">
        <v>226591</v>
      </c>
      <c r="AH68" s="71">
        <v>3623000</v>
      </c>
      <c r="AI68" s="71">
        <f>279113+2879</f>
        <v>281992</v>
      </c>
      <c r="AJ68" s="71">
        <f>2240571-AJ69</f>
        <v>1723348</v>
      </c>
      <c r="AK68" s="71">
        <v>1583699</v>
      </c>
      <c r="AL68" s="71">
        <f>94305+26128+106279+32608+133845+34612+148242+36401+199186+30383</f>
        <v>841989</v>
      </c>
      <c r="AM68" s="83">
        <v>4640145</v>
      </c>
      <c r="AN68" s="83">
        <f>401000+55000+48000</f>
        <v>504000</v>
      </c>
      <c r="AO68" s="83">
        <v>4844000</v>
      </c>
      <c r="AP68" s="83">
        <f>550000</f>
        <v>550000</v>
      </c>
    </row>
    <row r="69" spans="2:43" x14ac:dyDescent="0.25">
      <c r="C69" s="91" t="s">
        <v>81</v>
      </c>
      <c r="D69" s="145">
        <f t="shared" si="25"/>
        <v>9764070.9699752219</v>
      </c>
      <c r="E69" s="83">
        <f>334322-203072</f>
        <v>131250</v>
      </c>
      <c r="F69" s="83">
        <v>207549</v>
      </c>
      <c r="G69" s="83">
        <f>17000+17000+60000</f>
        <v>94000</v>
      </c>
      <c r="H69" s="83">
        <v>141000</v>
      </c>
      <c r="I69" s="71">
        <v>2829</v>
      </c>
      <c r="J69" s="71">
        <v>100000</v>
      </c>
      <c r="K69" s="71">
        <f>700900-296900-157900-81200</f>
        <v>164900</v>
      </c>
      <c r="L69" s="71">
        <v>0</v>
      </c>
      <c r="M69" s="83">
        <v>343479</v>
      </c>
      <c r="N69" s="189">
        <v>63750</v>
      </c>
      <c r="O69" s="71">
        <v>108128</v>
      </c>
      <c r="P69" s="83">
        <v>343000</v>
      </c>
      <c r="Q69" s="71">
        <v>1188000</v>
      </c>
      <c r="R69" s="71">
        <v>900</v>
      </c>
      <c r="S69" s="71">
        <v>1255296</v>
      </c>
      <c r="T69" s="71">
        <f>255627-77700-125391</f>
        <v>52536</v>
      </c>
      <c r="U69" s="71">
        <f>1668000/1.356</f>
        <v>1230088.4955752213</v>
      </c>
      <c r="V69" s="71">
        <v>75661</v>
      </c>
      <c r="W69" s="71">
        <f>63031</f>
        <v>63031</v>
      </c>
      <c r="X69" s="83">
        <v>0</v>
      </c>
      <c r="Y69" s="71">
        <v>24167</v>
      </c>
      <c r="Z69" s="71">
        <f>16900+70612</f>
        <v>87512</v>
      </c>
      <c r="AA69" s="71">
        <f>498158-355358</f>
        <v>142800</v>
      </c>
      <c r="AB69" s="71">
        <v>18463</v>
      </c>
      <c r="AC69" s="71">
        <f>23895+3158+13545+13425+5342+7287+12450+14875+20002</f>
        <v>113979</v>
      </c>
      <c r="AD69" s="71">
        <v>94941</v>
      </c>
      <c r="AE69" s="83">
        <v>73500</v>
      </c>
      <c r="AF69" s="71">
        <f>153935-119403</f>
        <v>34532</v>
      </c>
      <c r="AG69" s="71">
        <f>13392+8238+8238+8238+8100</f>
        <v>46206</v>
      </c>
      <c r="AH69" s="71">
        <f>79000+688000+563000+63000+16000+42000+44000+28000</f>
        <v>1523000</v>
      </c>
      <c r="AI69" s="111">
        <v>25325</v>
      </c>
      <c r="AJ69" s="71">
        <v>517223</v>
      </c>
      <c r="AK69" s="71">
        <v>360639</v>
      </c>
      <c r="AL69" s="71">
        <f>79544*0.3301</f>
        <v>26257.474399999999</v>
      </c>
      <c r="AM69" s="83">
        <f>941100-68011-187817-18038</f>
        <v>667234</v>
      </c>
      <c r="AN69" s="83">
        <v>145000</v>
      </c>
      <c r="AO69" s="83">
        <f>26525+29600+45000+32833+26600+36000+26600</f>
        <v>223158</v>
      </c>
      <c r="AP69" s="83">
        <v>74737</v>
      </c>
    </row>
    <row r="70" spans="2:43" ht="31.5" hidden="1" customHeight="1" x14ac:dyDescent="0.25">
      <c r="C70" s="65"/>
      <c r="D70" s="64"/>
      <c r="E70" s="196" t="s">
        <v>223</v>
      </c>
      <c r="F70" s="126"/>
      <c r="G70" s="126"/>
      <c r="H70" s="131"/>
      <c r="I70" s="127"/>
      <c r="J70" s="127"/>
      <c r="K70" s="127"/>
      <c r="L70" s="127"/>
      <c r="M70" s="197" t="s">
        <v>236</v>
      </c>
      <c r="N70" s="126"/>
      <c r="O70" s="127"/>
      <c r="P70" s="197" t="s">
        <v>235</v>
      </c>
      <c r="Q70" s="127"/>
      <c r="R70" s="127"/>
      <c r="S70" s="127"/>
      <c r="T70" s="127"/>
      <c r="U70" s="128" t="s">
        <v>222</v>
      </c>
      <c r="V70" s="127"/>
      <c r="W70" s="127"/>
      <c r="X70" s="126"/>
      <c r="Y70" s="127"/>
      <c r="Z70" s="127"/>
      <c r="AA70" s="127"/>
      <c r="AB70" s="127"/>
      <c r="AC70" s="127"/>
      <c r="AD70" s="127"/>
      <c r="AE70" s="126"/>
      <c r="AF70" s="127"/>
      <c r="AG70" s="127"/>
      <c r="AH70" s="128" t="s">
        <v>224</v>
      </c>
      <c r="AI70" s="127"/>
      <c r="AJ70" s="128" t="s">
        <v>224</v>
      </c>
      <c r="AK70" s="127"/>
      <c r="AL70" s="127"/>
      <c r="AM70" s="126"/>
      <c r="AN70" s="126"/>
      <c r="AO70" s="126"/>
      <c r="AP70" s="126"/>
      <c r="AQ70" s="129"/>
    </row>
    <row r="71" spans="2:43" ht="30.95" hidden="1" customHeight="1" x14ac:dyDescent="0.25">
      <c r="C71" s="90"/>
      <c r="D71" s="64"/>
      <c r="E71" s="196"/>
      <c r="F71" s="126"/>
      <c r="G71" s="126"/>
      <c r="H71" s="131" t="s">
        <v>166</v>
      </c>
      <c r="I71" s="127"/>
      <c r="J71" s="127"/>
      <c r="K71" s="127"/>
      <c r="L71" s="127"/>
      <c r="M71" s="197"/>
      <c r="N71" s="126"/>
      <c r="O71" s="127"/>
      <c r="P71" s="197"/>
      <c r="Q71" s="127"/>
      <c r="R71" s="127"/>
      <c r="S71" s="127"/>
      <c r="T71" s="127"/>
      <c r="U71" s="130"/>
      <c r="V71" s="127"/>
      <c r="W71" s="127"/>
      <c r="X71" s="126"/>
      <c r="Y71" s="127"/>
      <c r="Z71" s="127"/>
      <c r="AA71" s="127"/>
      <c r="AB71" s="127"/>
      <c r="AC71" s="127"/>
      <c r="AD71" s="127"/>
      <c r="AE71" s="126"/>
      <c r="AF71" s="127"/>
      <c r="AG71" s="127"/>
      <c r="AH71" s="195"/>
      <c r="AI71" s="127"/>
      <c r="AJ71" s="195"/>
      <c r="AK71" s="127"/>
      <c r="AL71" s="127"/>
      <c r="AM71" s="126"/>
      <c r="AN71" s="126"/>
      <c r="AO71" s="126"/>
      <c r="AP71" s="126"/>
      <c r="AQ71" s="129"/>
    </row>
    <row r="72" spans="2:43" ht="31.5" hidden="1" customHeight="1" x14ac:dyDescent="0.25">
      <c r="C72" s="65"/>
      <c r="D72" s="64"/>
      <c r="E72" s="196"/>
      <c r="F72" s="126"/>
      <c r="G72" s="126"/>
      <c r="H72" s="131" t="s">
        <v>167</v>
      </c>
      <c r="I72" s="127"/>
      <c r="J72" s="127"/>
      <c r="K72" s="127"/>
      <c r="L72" s="127"/>
      <c r="M72" s="197"/>
      <c r="N72" s="126"/>
      <c r="O72" s="127"/>
      <c r="P72" s="197"/>
      <c r="Q72" s="127"/>
      <c r="R72" s="127"/>
      <c r="S72" s="127"/>
      <c r="T72" s="127"/>
      <c r="U72" s="127"/>
      <c r="V72" s="127"/>
      <c r="W72" s="127"/>
      <c r="X72" s="126"/>
      <c r="Y72" s="127"/>
      <c r="Z72" s="127"/>
      <c r="AA72" s="127"/>
      <c r="AB72" s="127"/>
      <c r="AC72" s="127"/>
      <c r="AD72" s="127"/>
      <c r="AE72" s="126"/>
      <c r="AF72" s="127"/>
      <c r="AG72" s="127"/>
      <c r="AH72" s="195"/>
      <c r="AI72" s="127"/>
      <c r="AJ72" s="195"/>
      <c r="AK72" s="127"/>
      <c r="AL72" s="127"/>
      <c r="AM72" s="126"/>
      <c r="AN72" s="126"/>
      <c r="AO72" s="126"/>
      <c r="AP72" s="126"/>
      <c r="AQ72" s="129"/>
    </row>
    <row r="73" spans="2:43" hidden="1" x14ac:dyDescent="0.25">
      <c r="C73" s="65"/>
      <c r="D73" s="53"/>
      <c r="E73" s="196"/>
      <c r="F73" s="126"/>
      <c r="G73" s="126"/>
      <c r="H73" s="131" t="s">
        <v>168</v>
      </c>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6"/>
      <c r="AN73" s="126"/>
      <c r="AO73" s="126"/>
      <c r="AP73" s="126"/>
      <c r="AQ73" s="129"/>
    </row>
    <row r="74" spans="2:43" x14ac:dyDescent="0.25">
      <c r="C74" s="65"/>
    </row>
    <row r="75" spans="2:43" x14ac:dyDescent="0.25">
      <c r="C75" s="65"/>
      <c r="D75" s="180">
        <f>D69/D68</f>
        <v>0.1204709436373833</v>
      </c>
      <c r="E75" s="180">
        <f t="shared" ref="E75:AP75" si="26">E69/E68</f>
        <v>4.6376911965490632E-2</v>
      </c>
      <c r="F75" s="180">
        <f t="shared" si="26"/>
        <v>2.0705620622917458</v>
      </c>
      <c r="G75" s="180">
        <f t="shared" si="26"/>
        <v>4.8803281241887753E-3</v>
      </c>
      <c r="H75" s="180">
        <f t="shared" si="26"/>
        <v>0.26355140186915887</v>
      </c>
      <c r="I75" s="180">
        <f t="shared" si="26"/>
        <v>7.4691097264758685E-2</v>
      </c>
      <c r="J75" s="180">
        <f t="shared" si="26"/>
        <v>3.1220730565095223E-2</v>
      </c>
      <c r="K75" s="180">
        <f t="shared" si="26"/>
        <v>7.8857338514612754E-2</v>
      </c>
      <c r="L75" s="180">
        <f t="shared" si="26"/>
        <v>0</v>
      </c>
      <c r="M75" s="180">
        <f t="shared" si="26"/>
        <v>0.10243445061805898</v>
      </c>
      <c r="N75" s="180"/>
      <c r="O75" s="180">
        <f t="shared" si="26"/>
        <v>0.30420458861427224</v>
      </c>
      <c r="P75" s="180">
        <f t="shared" si="26"/>
        <v>0.20737605804111245</v>
      </c>
      <c r="Q75" s="180">
        <f t="shared" si="26"/>
        <v>0.16575973210548348</v>
      </c>
      <c r="R75" s="180">
        <f t="shared" si="26"/>
        <v>7.3898906296186815E-3</v>
      </c>
      <c r="S75" s="180">
        <f t="shared" si="26"/>
        <v>0.22689661629604779</v>
      </c>
      <c r="T75" s="180">
        <f t="shared" si="26"/>
        <v>8.5612319726228306E-2</v>
      </c>
      <c r="U75" s="180">
        <f t="shared" si="26"/>
        <v>0.14932855863921218</v>
      </c>
      <c r="V75" s="180">
        <f t="shared" si="26"/>
        <v>0.47446775154422599</v>
      </c>
      <c r="W75" s="180">
        <f t="shared" si="26"/>
        <v>0.23631632817567289</v>
      </c>
      <c r="X75" s="180">
        <f t="shared" si="26"/>
        <v>0</v>
      </c>
      <c r="Y75" s="180">
        <f t="shared" si="26"/>
        <v>0.17810712811744592</v>
      </c>
      <c r="Z75" s="180">
        <f t="shared" si="26"/>
        <v>9.7019955654102E-2</v>
      </c>
      <c r="AA75" s="180">
        <f t="shared" si="26"/>
        <v>5.4796623177283191E-2</v>
      </c>
      <c r="AB75" s="180"/>
      <c r="AC75" s="180">
        <f t="shared" si="26"/>
        <v>9.5281365884323829E-2</v>
      </c>
      <c r="AD75" s="180">
        <f t="shared" si="26"/>
        <v>0.1459956942949408</v>
      </c>
      <c r="AE75" s="180">
        <f t="shared" si="26"/>
        <v>0.12704723218529881</v>
      </c>
      <c r="AF75" s="180">
        <f t="shared" si="26"/>
        <v>9.216422591071291E-2</v>
      </c>
      <c r="AG75" s="180">
        <f t="shared" si="26"/>
        <v>0.20391807265072312</v>
      </c>
      <c r="AH75" s="180">
        <f t="shared" si="26"/>
        <v>0.42036985923268011</v>
      </c>
      <c r="AI75" s="180">
        <f t="shared" si="26"/>
        <v>8.9807512269851633E-2</v>
      </c>
      <c r="AJ75" s="180">
        <f t="shared" si="26"/>
        <v>0.30012684611581641</v>
      </c>
      <c r="AK75" s="180">
        <f t="shared" si="26"/>
        <v>0.22771940880179883</v>
      </c>
      <c r="AL75" s="180">
        <f t="shared" si="26"/>
        <v>3.1185056336840503E-2</v>
      </c>
      <c r="AM75" s="180">
        <f t="shared" si="26"/>
        <v>0.14379593741143865</v>
      </c>
      <c r="AN75" s="180">
        <f t="shared" si="26"/>
        <v>0.28769841269841268</v>
      </c>
      <c r="AO75" s="180">
        <f t="shared" si="26"/>
        <v>4.6068951279933941E-2</v>
      </c>
      <c r="AP75" s="180">
        <f t="shared" si="26"/>
        <v>0.13588545454545456</v>
      </c>
    </row>
    <row r="76" spans="2:43" x14ac:dyDescent="0.25">
      <c r="C76" s="65"/>
    </row>
    <row r="77" spans="2:43" x14ac:dyDescent="0.25">
      <c r="C77" s="65"/>
    </row>
    <row r="78" spans="2:43" x14ac:dyDescent="0.25">
      <c r="C78" s="65"/>
    </row>
    <row r="79" spans="2:43" x14ac:dyDescent="0.25">
      <c r="C79" s="65"/>
    </row>
    <row r="80" spans="2:43" x14ac:dyDescent="0.25">
      <c r="C80" s="65"/>
    </row>
    <row r="81" spans="3:3" x14ac:dyDescent="0.25">
      <c r="C81" s="65"/>
    </row>
  </sheetData>
  <mergeCells count="7">
    <mergeCell ref="B2:C2"/>
    <mergeCell ref="A1:C1"/>
    <mergeCell ref="AH71:AH72"/>
    <mergeCell ref="AJ71:AJ72"/>
    <mergeCell ref="E70:E73"/>
    <mergeCell ref="P70:P72"/>
    <mergeCell ref="M70:M72"/>
  </mergeCells>
  <pageMargins left="0.7" right="0.7" top="0.75" bottom="0.75" header="0.3" footer="0.3"/>
  <pageSetup paperSize="9" scale="14"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AR39"/>
  <sheetViews>
    <sheetView windowProtection="1" showGridLines="0" showRowColHeaders="0" workbookViewId="0">
      <pane xSplit="2" ySplit="2" topLeftCell="C3" activePane="bottomRight" state="frozen"/>
      <selection pane="topRight" activeCell="C1" sqref="C1"/>
      <selection pane="bottomLeft" activeCell="A3" sqref="A3"/>
      <selection pane="bottomRight" activeCell="T35" sqref="T35"/>
    </sheetView>
  </sheetViews>
  <sheetFormatPr defaultColWidth="8.875" defaultRowHeight="15.75" x14ac:dyDescent="0.25"/>
  <cols>
    <col min="1" max="1" width="9.125" style="6" customWidth="1"/>
    <col min="2" max="2" width="40" style="6" customWidth="1"/>
    <col min="3" max="3" width="17.5" style="65" customWidth="1"/>
    <col min="4" max="4" width="13.125" style="6" customWidth="1"/>
    <col min="5" max="5" width="11.125" style="6" customWidth="1"/>
    <col min="6" max="6" width="14" style="6" bestFit="1" customWidth="1"/>
    <col min="7" max="7" width="11.375" style="6" bestFit="1" customWidth="1"/>
    <col min="8" max="8" width="13" style="2" bestFit="1" customWidth="1"/>
    <col min="9" max="9" width="10.5" style="2" customWidth="1"/>
    <col min="10" max="10" width="11.375" style="2" bestFit="1" customWidth="1"/>
    <col min="11" max="11" width="11.5" style="2" customWidth="1"/>
    <col min="12" max="12" width="12.375" style="2" bestFit="1" customWidth="1"/>
    <col min="13" max="13" width="11.375" style="2" bestFit="1" customWidth="1"/>
    <col min="14" max="14" width="16" style="2" bestFit="1" customWidth="1"/>
    <col min="15" max="15" width="12.375" style="2" bestFit="1" customWidth="1"/>
    <col min="16" max="16" width="13" style="2" bestFit="1" customWidth="1"/>
    <col min="17" max="17" width="12.5" style="2" customWidth="1"/>
    <col min="18" max="18" width="14.5" style="2" customWidth="1"/>
    <col min="19" max="19" width="12.875" style="2" customWidth="1"/>
    <col min="20" max="20" width="14.5" style="2" customWidth="1"/>
    <col min="21" max="21" width="13" style="2" customWidth="1"/>
    <col min="22" max="22" width="13" style="2" bestFit="1" customWidth="1"/>
    <col min="23" max="23" width="12.375" style="2" customWidth="1"/>
    <col min="24" max="24" width="13" style="2" bestFit="1" customWidth="1"/>
    <col min="25" max="25" width="12.625" style="2" customWidth="1"/>
    <col min="26" max="27" width="13.875" style="2" customWidth="1"/>
    <col min="28" max="28" width="14.125" style="2" bestFit="1" customWidth="1"/>
    <col min="29" max="29" width="13" style="2" bestFit="1" customWidth="1"/>
    <col min="30" max="30" width="13.125" style="2" customWidth="1"/>
    <col min="31" max="31" width="11.5" style="2" bestFit="1" customWidth="1"/>
    <col min="32" max="32" width="12.5" style="2" customWidth="1"/>
    <col min="33" max="33" width="14.375" style="2" customWidth="1"/>
    <col min="34" max="35" width="11.375" style="2" bestFit="1" customWidth="1"/>
    <col min="36" max="36" width="12.125" style="2" customWidth="1"/>
    <col min="37" max="37" width="12.125" style="2" bestFit="1" customWidth="1"/>
    <col min="38" max="38" width="10.125" style="1" hidden="1" customWidth="1"/>
    <col min="39" max="39" width="10.5" style="1" bestFit="1" customWidth="1"/>
    <col min="40" max="40" width="11.875" style="1" customWidth="1"/>
    <col min="41" max="41" width="11.875" style="6" customWidth="1"/>
    <col min="42" max="42" width="11" style="6" customWidth="1"/>
    <col min="43" max="44" width="8.875" style="1"/>
    <col min="45" max="16384" width="8.875" style="6"/>
  </cols>
  <sheetData>
    <row r="1" spans="1:44" ht="36" customHeight="1" x14ac:dyDescent="0.25">
      <c r="A1" s="193" t="s">
        <v>150</v>
      </c>
      <c r="B1" s="193"/>
      <c r="C1" s="93"/>
      <c r="D1" s="93"/>
      <c r="E1" s="93"/>
      <c r="F1" s="93"/>
      <c r="G1" s="93"/>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5"/>
      <c r="AM1" s="95"/>
      <c r="AN1" s="95"/>
      <c r="AO1" s="93"/>
      <c r="AP1" s="93"/>
    </row>
    <row r="2" spans="1:44" s="13" customFormat="1" ht="87.75" x14ac:dyDescent="0.25">
      <c r="A2" s="15"/>
      <c r="B2" s="51" t="s">
        <v>123</v>
      </c>
      <c r="C2" s="52" t="s">
        <v>0</v>
      </c>
      <c r="D2" s="61" t="str">
        <f>'P&amp;L'!E2</f>
        <v>Ancient Order of Foresters</v>
      </c>
      <c r="E2" s="61" t="str">
        <f>'P&amp;L'!F2</f>
        <v>Anglo-Saxons Friendly Society</v>
      </c>
      <c r="F2" s="61" t="str">
        <f>'P&amp;L'!G2</f>
        <v>Benenden Healthcare Society Ltd</v>
      </c>
      <c r="G2" s="61" t="str">
        <f>'P&amp;L'!H2</f>
        <v>British Friendly</v>
      </c>
      <c r="H2" s="61" t="str">
        <f>'P&amp;L'!I2</f>
        <v>Bus Employees' Friendly Society</v>
      </c>
      <c r="I2" s="61" t="str">
        <f>'P&amp;L'!J2</f>
        <v>CS Healthcare</v>
      </c>
      <c r="J2" s="61" t="str">
        <f>'P&amp;L'!K2</f>
        <v>Cirencester Friendly Society Limited</v>
      </c>
      <c r="K2" s="61" t="str">
        <f>'P&amp;L'!L2</f>
        <v>Compass Friendly Society Limited</v>
      </c>
      <c r="L2" s="61" t="str">
        <f>'P&amp;L'!M2</f>
        <v>Cornish Mutual Assurance</v>
      </c>
      <c r="M2" s="61" t="str">
        <f>'P&amp;L'!N2</f>
        <v>Cuna Mutual</v>
      </c>
      <c r="N2" s="61" t="str">
        <f>'P&amp;L'!O2</f>
        <v>Dentists' &amp; General Mutual Benefit society, The</v>
      </c>
      <c r="O2" s="61" t="str">
        <f>'P&amp;L'!P2</f>
        <v>Dentists' Provident Society Limited</v>
      </c>
      <c r="P2" s="61" t="str">
        <f>'P&amp;L'!Q2</f>
        <v>Exeter Friendly Society Ltd</v>
      </c>
      <c r="Q2" s="61" t="str">
        <f>'P&amp;L'!R2</f>
        <v>Grand United Order of Oddfellows Friendly Society</v>
      </c>
      <c r="R2" s="61" t="str">
        <f>'P&amp;L'!S2</f>
        <v>Health Shield Friendly Society Limited</v>
      </c>
      <c r="S2" s="61" t="str">
        <f>'P&amp;L'!T2</f>
        <v>Healthy Investment</v>
      </c>
      <c r="T2" s="61" t="str">
        <f>'P&amp;L'!U2</f>
        <v>IPB Insurance</v>
      </c>
      <c r="U2" s="61" t="str">
        <f>'P&amp;L'!V2</f>
        <v>Kensington Friendly Collecting Society Limited</v>
      </c>
      <c r="V2" s="61" t="str">
        <f>'P&amp;L'!W2</f>
        <v>Kingston Unity Friendly Society</v>
      </c>
      <c r="W2" s="61" t="str">
        <f>'P&amp;L'!X2</f>
        <v>Lady Grover's Fund</v>
      </c>
      <c r="X2" s="61" t="str">
        <f>'P&amp;L'!Y2</f>
        <v>Livery Companies Mutual</v>
      </c>
      <c r="Y2" s="61" t="str">
        <f>'P&amp;L'!Z2</f>
        <v>Metropolitan Police Friendly Society Ltd</v>
      </c>
      <c r="Z2" s="61" t="str">
        <f>'P&amp;L'!AA2</f>
        <v>National Friendly</v>
      </c>
      <c r="AA2" s="61" t="str">
        <f>'P&amp;L'!AB2</f>
        <v>NFRN Mutual, The</v>
      </c>
      <c r="AB2" s="61" t="str">
        <f>'P&amp;L'!AC2</f>
        <v>Original Holloway Friendly Society Limited</v>
      </c>
      <c r="AC2" s="61" t="str">
        <f>'P&amp;L'!AD2</f>
        <v>Paycare</v>
      </c>
      <c r="AD2" s="61" t="s">
        <v>95</v>
      </c>
      <c r="AE2" s="61" t="str">
        <f>'P&amp;L'!AF2</f>
        <v>Railway Enginemen's Assurance Society Ltd</v>
      </c>
      <c r="AF2" s="61" t="str">
        <f>'P&amp;L'!AG2</f>
        <v>Red Rose Friendly Society Limited</v>
      </c>
      <c r="AG2" s="61" t="str">
        <f>'P&amp;L'!AH2</f>
        <v>Scottish Friendly Assurance Society Limited</v>
      </c>
      <c r="AH2" s="61" t="str">
        <f>'P&amp;L'!AI2</f>
        <v>Sheffield Mutual Friendly Society</v>
      </c>
      <c r="AI2" s="61" t="str">
        <f>'P&amp;L'!AJ2</f>
        <v>Shepherds Friendly Society Limited</v>
      </c>
      <c r="AJ2" s="61" t="str">
        <f>'P&amp;L'!AK2</f>
        <v>Sovereign Healthcare</v>
      </c>
      <c r="AK2" s="61" t="str">
        <f>'P&amp;L'!AL2</f>
        <v xml:space="preserve">The Oddfellows Manchester Unity Friendly Society </v>
      </c>
      <c r="AL2" s="96"/>
      <c r="AM2" s="61" t="str">
        <f>'P&amp;L'!AM2</f>
        <v>The Veterinary Defence Society</v>
      </c>
      <c r="AN2" s="61" t="str">
        <f>'P&amp;L'!AN2</f>
        <v>Transport Friendly Society Ltd</v>
      </c>
      <c r="AO2" s="61" t="str">
        <f>'P&amp;L'!AO2</f>
        <v>UIA (Insurance) Ltd</v>
      </c>
      <c r="AP2" s="61" t="str">
        <f>'P&amp;L'!AP2</f>
        <v>Wiltshire Friendly Society Limited</v>
      </c>
      <c r="AQ2" s="14"/>
      <c r="AR2" s="14"/>
    </row>
    <row r="3" spans="1:44" s="1" customFormat="1" x14ac:dyDescent="0.25">
      <c r="C3" s="132"/>
      <c r="D3" s="87"/>
      <c r="E3" s="88"/>
      <c r="F3" s="87"/>
      <c r="G3" s="87"/>
      <c r="H3" s="71"/>
      <c r="I3" s="72"/>
      <c r="J3" s="71"/>
      <c r="K3" s="71"/>
      <c r="L3" s="71"/>
      <c r="M3" s="71"/>
      <c r="N3" s="71"/>
      <c r="O3" s="71"/>
      <c r="P3" s="71"/>
      <c r="Q3" s="71"/>
      <c r="R3" s="89"/>
      <c r="S3" s="71"/>
      <c r="T3" s="71"/>
      <c r="U3" s="71"/>
      <c r="V3" s="71"/>
      <c r="W3" s="71"/>
      <c r="X3" s="71"/>
      <c r="Y3" s="72"/>
      <c r="Z3" s="71"/>
      <c r="AA3" s="71"/>
      <c r="AB3" s="71"/>
      <c r="AC3" s="71"/>
      <c r="AD3" s="71"/>
      <c r="AE3" s="71"/>
      <c r="AF3" s="71"/>
      <c r="AG3" s="71"/>
      <c r="AH3" s="71"/>
      <c r="AI3" s="71"/>
      <c r="AJ3" s="72"/>
      <c r="AK3" s="71"/>
      <c r="AL3" s="68"/>
      <c r="AM3" s="87"/>
      <c r="AN3" s="71"/>
      <c r="AO3" s="71"/>
      <c r="AP3" s="71"/>
    </row>
    <row r="4" spans="1:44" s="103" customFormat="1" x14ac:dyDescent="0.25">
      <c r="A4" s="100"/>
      <c r="B4" s="188" t="s">
        <v>34</v>
      </c>
      <c r="C4" s="133">
        <v>42369</v>
      </c>
      <c r="D4" s="117">
        <v>42369</v>
      </c>
      <c r="E4" s="117">
        <v>42369</v>
      </c>
      <c r="F4" s="117">
        <v>42369</v>
      </c>
      <c r="G4" s="117">
        <v>42369</v>
      </c>
      <c r="H4" s="102">
        <v>42369</v>
      </c>
      <c r="I4" s="102">
        <v>42369</v>
      </c>
      <c r="J4" s="102">
        <v>42369</v>
      </c>
      <c r="K4" s="112">
        <v>42369</v>
      </c>
      <c r="L4" s="112">
        <v>42369</v>
      </c>
      <c r="M4" s="102">
        <v>42369</v>
      </c>
      <c r="N4" s="112">
        <v>42369</v>
      </c>
      <c r="O4" s="102">
        <v>42369</v>
      </c>
      <c r="P4" s="102">
        <v>42369</v>
      </c>
      <c r="Q4" s="112">
        <v>42369</v>
      </c>
      <c r="R4" s="112">
        <v>42369</v>
      </c>
      <c r="S4" s="102">
        <v>42369</v>
      </c>
      <c r="T4" s="102">
        <v>42369</v>
      </c>
      <c r="U4" s="102">
        <v>42369</v>
      </c>
      <c r="V4" s="102">
        <v>42369</v>
      </c>
      <c r="W4" s="102">
        <v>42369</v>
      </c>
      <c r="X4" s="102">
        <v>42185</v>
      </c>
      <c r="Y4" s="102">
        <v>42369</v>
      </c>
      <c r="Z4" s="102">
        <v>42369</v>
      </c>
      <c r="AA4" s="102">
        <v>42369</v>
      </c>
      <c r="AB4" s="102">
        <v>42369</v>
      </c>
      <c r="AC4" s="102">
        <v>42369</v>
      </c>
      <c r="AD4" s="102">
        <v>42369</v>
      </c>
      <c r="AE4" s="102">
        <v>42369</v>
      </c>
      <c r="AF4" s="102">
        <v>42369</v>
      </c>
      <c r="AG4" s="102">
        <v>42369</v>
      </c>
      <c r="AH4" s="102">
        <v>42369</v>
      </c>
      <c r="AI4" s="102">
        <v>42369</v>
      </c>
      <c r="AJ4" s="121">
        <v>42369</v>
      </c>
      <c r="AK4" s="102">
        <v>42369</v>
      </c>
      <c r="AL4" s="101">
        <v>40908</v>
      </c>
      <c r="AM4" s="117">
        <v>42369</v>
      </c>
      <c r="AN4" s="117">
        <v>42369</v>
      </c>
      <c r="AO4" s="117">
        <v>42369</v>
      </c>
      <c r="AP4" s="117">
        <v>42369</v>
      </c>
    </row>
    <row r="5" spans="1:44" x14ac:dyDescent="0.25">
      <c r="A5" s="7"/>
      <c r="B5" s="7"/>
      <c r="C5" s="134"/>
      <c r="D5" s="87"/>
      <c r="E5" s="87"/>
      <c r="F5" s="87"/>
      <c r="G5" s="87"/>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98"/>
      <c r="AM5" s="87"/>
      <c r="AN5" s="87"/>
      <c r="AO5" s="87"/>
      <c r="AP5" s="87"/>
    </row>
    <row r="6" spans="1:44" x14ac:dyDescent="0.25">
      <c r="B6" s="7" t="s">
        <v>56</v>
      </c>
      <c r="C6" s="135">
        <f>SUM(D6:AP6)</f>
        <v>3424813372.8348083</v>
      </c>
      <c r="D6" s="87">
        <f>194346000</f>
        <v>194346000</v>
      </c>
      <c r="E6" s="87">
        <v>22254825</v>
      </c>
      <c r="F6" s="87">
        <f>27616000+8137000+5910000+92780000</f>
        <v>134443000</v>
      </c>
      <c r="G6" s="87">
        <v>87308000</v>
      </c>
      <c r="H6" s="71">
        <v>1077207</v>
      </c>
      <c r="I6" s="71">
        <f>17938000</f>
        <v>17938000</v>
      </c>
      <c r="J6" s="71">
        <f>1995000+72111494</f>
        <v>74106494</v>
      </c>
      <c r="K6" s="71">
        <f>25943+499444</f>
        <v>525387</v>
      </c>
      <c r="L6" s="71">
        <v>23306650</v>
      </c>
      <c r="M6" s="71"/>
      <c r="N6" s="71">
        <v>37057196</v>
      </c>
      <c r="O6" s="71">
        <f>210875000</f>
        <v>210875000</v>
      </c>
      <c r="P6" s="71">
        <f>4068000</f>
        <v>4068000</v>
      </c>
      <c r="Q6" s="71">
        <f>5871781</f>
        <v>5871781</v>
      </c>
      <c r="R6" s="71">
        <v>45664954</v>
      </c>
      <c r="S6" s="71">
        <f>665000+110723620</f>
        <v>111388620</v>
      </c>
      <c r="T6" s="71">
        <f>(1256000+42450000+2643000+986480000)/1.356</f>
        <v>761673303.83480823</v>
      </c>
      <c r="U6" s="71">
        <f>200000+6756783</f>
        <v>6956783</v>
      </c>
      <c r="V6" s="71">
        <f>53880788</f>
        <v>53880788</v>
      </c>
      <c r="W6" s="71">
        <v>1808574</v>
      </c>
      <c r="X6" s="71">
        <v>3339477</v>
      </c>
      <c r="Y6" s="71">
        <f>110065000</f>
        <v>110065000</v>
      </c>
      <c r="Z6" s="71">
        <f>23620000+103094000</f>
        <v>126714000</v>
      </c>
      <c r="AA6" s="71">
        <v>450000</v>
      </c>
      <c r="AB6" s="71">
        <v>46519425</v>
      </c>
      <c r="AC6" s="71">
        <v>5226219</v>
      </c>
      <c r="AD6" s="71">
        <v>36205677</v>
      </c>
      <c r="AE6" s="71">
        <v>30307581</v>
      </c>
      <c r="AF6" s="71">
        <v>7545644</v>
      </c>
      <c r="AG6" s="71">
        <v>769774000</v>
      </c>
      <c r="AH6" s="71">
        <v>54818986</v>
      </c>
      <c r="AI6" s="71">
        <v>72612653</v>
      </c>
      <c r="AJ6" s="71">
        <v>46912452</v>
      </c>
      <c r="AK6" s="71">
        <f>54376000+51430000+76690000+567000</f>
        <v>183063000</v>
      </c>
      <c r="AL6" s="98"/>
      <c r="AM6" s="87">
        <v>27773696</v>
      </c>
      <c r="AN6" s="87">
        <v>37109000</v>
      </c>
      <c r="AO6" s="87">
        <v>55703000</v>
      </c>
      <c r="AP6" s="87">
        <v>16123000</v>
      </c>
    </row>
    <row r="7" spans="1:44" x14ac:dyDescent="0.25">
      <c r="B7" s="7"/>
      <c r="C7" s="135"/>
      <c r="D7" s="87"/>
      <c r="E7" s="87"/>
      <c r="F7" s="87"/>
      <c r="G7" s="87"/>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98"/>
      <c r="AM7" s="87"/>
      <c r="AN7" s="87"/>
      <c r="AO7" s="87"/>
      <c r="AP7" s="87"/>
    </row>
    <row r="8" spans="1:44" x14ac:dyDescent="0.25">
      <c r="B8" s="7" t="s">
        <v>57</v>
      </c>
      <c r="C8" s="136">
        <f>SUM(D8:AP8)</f>
        <v>900275601</v>
      </c>
      <c r="D8" s="71">
        <f>2078000+31027000</f>
        <v>33105000</v>
      </c>
      <c r="E8" s="71"/>
      <c r="F8" s="71"/>
      <c r="G8" s="71"/>
      <c r="H8" s="71"/>
      <c r="I8" s="71"/>
      <c r="J8" s="71"/>
      <c r="K8" s="71">
        <v>651727</v>
      </c>
      <c r="L8" s="71"/>
      <c r="M8" s="71"/>
      <c r="N8" s="71"/>
      <c r="O8" s="71"/>
      <c r="P8" s="71">
        <v>0</v>
      </c>
      <c r="Q8" s="71">
        <v>0</v>
      </c>
      <c r="R8" s="71">
        <v>0</v>
      </c>
      <c r="S8" s="71">
        <v>0</v>
      </c>
      <c r="T8" s="71"/>
      <c r="U8" s="71"/>
      <c r="V8" s="71">
        <v>45869664</v>
      </c>
      <c r="W8" s="71"/>
      <c r="X8" s="71"/>
      <c r="Y8" s="71"/>
      <c r="Z8" s="71">
        <v>2227000</v>
      </c>
      <c r="AA8" s="71"/>
      <c r="AB8" s="71">
        <v>1196446</v>
      </c>
      <c r="AC8" s="71"/>
      <c r="AD8" s="71"/>
      <c r="AE8" s="71"/>
      <c r="AF8" s="71">
        <v>14115821</v>
      </c>
      <c r="AG8" s="71">
        <v>604203000</v>
      </c>
      <c r="AH8" s="71">
        <v>31802943</v>
      </c>
      <c r="AI8" s="71"/>
      <c r="AJ8" s="71"/>
      <c r="AK8" s="71">
        <v>148285000</v>
      </c>
      <c r="AL8" s="98"/>
      <c r="AM8" s="87"/>
      <c r="AN8" s="87">
        <v>18819000</v>
      </c>
      <c r="AO8" s="87"/>
      <c r="AP8" s="87"/>
    </row>
    <row r="9" spans="1:44" x14ac:dyDescent="0.25">
      <c r="B9" s="7"/>
      <c r="C9" s="136"/>
      <c r="D9" s="71"/>
      <c r="E9" s="87"/>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98"/>
      <c r="AM9" s="87"/>
      <c r="AN9" s="87"/>
      <c r="AO9" s="87"/>
      <c r="AP9" s="87"/>
    </row>
    <row r="10" spans="1:44" x14ac:dyDescent="0.25">
      <c r="B10" s="7" t="s">
        <v>58</v>
      </c>
      <c r="C10" s="136">
        <f>SUM(D10:AP10)</f>
        <v>1046986862</v>
      </c>
      <c r="D10" s="71">
        <v>390000</v>
      </c>
      <c r="E10" s="71">
        <v>0</v>
      </c>
      <c r="F10" s="71"/>
      <c r="G10" s="71">
        <v>0</v>
      </c>
      <c r="H10" s="71"/>
      <c r="I10" s="71"/>
      <c r="J10" s="71"/>
      <c r="K10" s="71"/>
      <c r="L10" s="71">
        <v>15882758</v>
      </c>
      <c r="M10" s="71"/>
      <c r="N10" s="71">
        <v>2702050</v>
      </c>
      <c r="O10" s="71"/>
      <c r="P10" s="71">
        <v>0</v>
      </c>
      <c r="Q10" s="71"/>
      <c r="R10" s="71">
        <v>0</v>
      </c>
      <c r="S10" s="71">
        <v>0</v>
      </c>
      <c r="T10" s="71"/>
      <c r="U10" s="71"/>
      <c r="V10" s="71"/>
      <c r="W10" s="71"/>
      <c r="X10" s="71"/>
      <c r="Y10" s="71">
        <v>2616000</v>
      </c>
      <c r="Z10" s="71">
        <v>217000</v>
      </c>
      <c r="AA10" s="71"/>
      <c r="AB10" s="71"/>
      <c r="AC10" s="71"/>
      <c r="AD10" s="71"/>
      <c r="AE10" s="71"/>
      <c r="AF10" s="71"/>
      <c r="AG10" s="71">
        <v>1020276000</v>
      </c>
      <c r="AH10" s="71"/>
      <c r="AI10" s="71"/>
      <c r="AJ10" s="71"/>
      <c r="AK10" s="71">
        <v>16000</v>
      </c>
      <c r="AL10" s="98"/>
      <c r="AM10" s="87">
        <v>414054</v>
      </c>
      <c r="AN10" s="87"/>
      <c r="AO10" s="87">
        <v>4473000</v>
      </c>
      <c r="AP10" s="87"/>
    </row>
    <row r="11" spans="1:44" x14ac:dyDescent="0.25">
      <c r="B11" s="7"/>
      <c r="C11" s="135"/>
      <c r="D11" s="87"/>
      <c r="E11" s="87"/>
      <c r="F11" s="87"/>
      <c r="G11" s="87"/>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98"/>
      <c r="AM11" s="87"/>
      <c r="AN11" s="87"/>
      <c r="AO11" s="87"/>
      <c r="AP11" s="87"/>
    </row>
    <row r="12" spans="1:44" x14ac:dyDescent="0.25">
      <c r="B12" s="7" t="s">
        <v>59</v>
      </c>
      <c r="C12" s="135">
        <f>SUM(D12:AP12)</f>
        <v>111434432.10914454</v>
      </c>
      <c r="D12" s="87">
        <v>487000</v>
      </c>
      <c r="E12" s="87">
        <v>0</v>
      </c>
      <c r="F12" s="87">
        <v>1562000</v>
      </c>
      <c r="G12" s="87">
        <v>77000</v>
      </c>
      <c r="H12" s="113"/>
      <c r="I12" s="71">
        <v>8201000</v>
      </c>
      <c r="J12" s="71"/>
      <c r="K12" s="71">
        <v>380</v>
      </c>
      <c r="L12" s="71">
        <f>4202153+2463710</f>
        <v>6665863</v>
      </c>
      <c r="M12" s="71"/>
      <c r="N12" s="71">
        <v>170979</v>
      </c>
      <c r="O12" s="71">
        <v>21000</v>
      </c>
      <c r="P12" s="71">
        <v>14539000</v>
      </c>
      <c r="Q12" s="71"/>
      <c r="R12" s="71">
        <v>3866015</v>
      </c>
      <c r="S12" s="71">
        <v>11747</v>
      </c>
      <c r="T12" s="71">
        <f>(56971000+10026000)/1.356</f>
        <v>49407817.109144539</v>
      </c>
      <c r="U12" s="71">
        <v>20450</v>
      </c>
      <c r="V12" s="71">
        <v>10859</v>
      </c>
      <c r="W12" s="71"/>
      <c r="X12" s="71"/>
      <c r="Y12" s="71">
        <v>434000</v>
      </c>
      <c r="Z12" s="71">
        <v>182000</v>
      </c>
      <c r="AA12" s="71">
        <v>1269443</v>
      </c>
      <c r="AB12" s="71">
        <v>90000</v>
      </c>
      <c r="AC12" s="71">
        <v>354679</v>
      </c>
      <c r="AD12" s="71"/>
      <c r="AE12" s="71">
        <v>326817</v>
      </c>
      <c r="AF12" s="71">
        <v>5222</v>
      </c>
      <c r="AG12" s="71">
        <v>8610000</v>
      </c>
      <c r="AH12" s="71"/>
      <c r="AI12" s="71">
        <v>66969</v>
      </c>
      <c r="AJ12" s="71">
        <v>385145</v>
      </c>
      <c r="AK12" s="71">
        <v>0</v>
      </c>
      <c r="AL12" s="98"/>
      <c r="AM12" s="87">
        <v>172047</v>
      </c>
      <c r="AN12" s="87">
        <v>316000</v>
      </c>
      <c r="AO12" s="87">
        <v>14176000</v>
      </c>
      <c r="AP12" s="87">
        <v>5000</v>
      </c>
    </row>
    <row r="13" spans="1:44" x14ac:dyDescent="0.25">
      <c r="B13" s="7"/>
      <c r="C13" s="135"/>
      <c r="D13" s="87"/>
      <c r="E13" s="87"/>
      <c r="F13" s="87"/>
      <c r="G13" s="87"/>
      <c r="H13" s="113"/>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98"/>
      <c r="AM13" s="87"/>
      <c r="AN13" s="87"/>
      <c r="AO13" s="87"/>
      <c r="AP13" s="87"/>
    </row>
    <row r="14" spans="1:44" x14ac:dyDescent="0.25">
      <c r="B14" s="7" t="s">
        <v>60</v>
      </c>
      <c r="C14" s="136">
        <f>SUM(D14:AP14)</f>
        <v>29836095</v>
      </c>
      <c r="D14" s="71">
        <v>170000</v>
      </c>
      <c r="E14" s="71">
        <v>0</v>
      </c>
      <c r="F14" s="87">
        <f>8822000+90000</f>
        <v>8912000</v>
      </c>
      <c r="G14" s="87">
        <v>668000</v>
      </c>
      <c r="H14" s="71"/>
      <c r="I14" s="71">
        <v>722000</v>
      </c>
      <c r="J14" s="71">
        <v>685201</v>
      </c>
      <c r="K14" s="71"/>
      <c r="L14" s="71">
        <v>409300</v>
      </c>
      <c r="M14" s="71">
        <v>7787</v>
      </c>
      <c r="N14" s="71"/>
      <c r="O14" s="71">
        <v>1843000</v>
      </c>
      <c r="P14" s="71">
        <v>0</v>
      </c>
      <c r="Q14" s="71">
        <f>1666+10059</f>
        <v>11725</v>
      </c>
      <c r="R14" s="71">
        <v>3746167</v>
      </c>
      <c r="S14" s="71">
        <v>11213</v>
      </c>
      <c r="T14" s="71"/>
      <c r="U14" s="71">
        <v>8883</v>
      </c>
      <c r="V14" s="71">
        <v>258935</v>
      </c>
      <c r="W14" s="71"/>
      <c r="X14" s="71"/>
      <c r="Y14" s="71">
        <v>241000</v>
      </c>
      <c r="Z14" s="71">
        <v>2146000</v>
      </c>
      <c r="AA14" s="71">
        <v>0</v>
      </c>
      <c r="AB14" s="71">
        <f>70696+9432</f>
        <v>80128</v>
      </c>
      <c r="AC14" s="71">
        <v>962845</v>
      </c>
      <c r="AD14" s="71">
        <v>483377</v>
      </c>
      <c r="AE14" s="71">
        <v>27230</v>
      </c>
      <c r="AF14" s="71">
        <v>254894</v>
      </c>
      <c r="AG14" s="71">
        <v>384000</v>
      </c>
      <c r="AH14" s="71">
        <v>291013</v>
      </c>
      <c r="AI14" s="71">
        <v>317534</v>
      </c>
      <c r="AJ14" s="71">
        <v>760051</v>
      </c>
      <c r="AK14" s="71">
        <v>5544000</v>
      </c>
      <c r="AL14" s="98"/>
      <c r="AM14" s="87">
        <v>610812</v>
      </c>
      <c r="AN14" s="87">
        <v>139000</v>
      </c>
      <c r="AO14" s="87">
        <v>30000</v>
      </c>
      <c r="AP14" s="87">
        <v>110000</v>
      </c>
    </row>
    <row r="15" spans="1:44" x14ac:dyDescent="0.25">
      <c r="B15" s="7"/>
      <c r="C15" s="135"/>
      <c r="D15" s="87"/>
      <c r="E15" s="87"/>
      <c r="F15" s="87"/>
      <c r="G15" s="87"/>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98"/>
      <c r="AM15" s="87"/>
      <c r="AN15" s="87"/>
      <c r="AO15" s="87"/>
      <c r="AP15" s="87"/>
    </row>
    <row r="16" spans="1:44" x14ac:dyDescent="0.25">
      <c r="B16" s="7" t="s">
        <v>61</v>
      </c>
      <c r="C16" s="136">
        <f>SUM(D16:AP16)</f>
        <v>11076919.95280236</v>
      </c>
      <c r="D16" s="71">
        <f>1120000</f>
        <v>1120000</v>
      </c>
      <c r="E16" s="71">
        <v>0</v>
      </c>
      <c r="F16" s="71">
        <f>2312000+3137000</f>
        <v>5449000</v>
      </c>
      <c r="G16" s="71">
        <v>0</v>
      </c>
      <c r="H16" s="71"/>
      <c r="I16" s="71">
        <f>552000</f>
        <v>552000</v>
      </c>
      <c r="J16" s="71">
        <v>120480</v>
      </c>
      <c r="K16" s="71"/>
      <c r="L16" s="71"/>
      <c r="M16" s="71"/>
      <c r="N16" s="71"/>
      <c r="O16" s="71"/>
      <c r="P16" s="71">
        <v>400000</v>
      </c>
      <c r="Q16" s="71"/>
      <c r="R16" s="71">
        <v>0</v>
      </c>
      <c r="S16" s="71">
        <v>449</v>
      </c>
      <c r="T16" s="71">
        <f>842000/1.356</f>
        <v>620943.95280235983</v>
      </c>
      <c r="U16" s="71"/>
      <c r="V16" s="71"/>
      <c r="W16" s="71"/>
      <c r="X16" s="71"/>
      <c r="Y16" s="71"/>
      <c r="Z16" s="71">
        <v>2145000</v>
      </c>
      <c r="AA16" s="71"/>
      <c r="AB16" s="71"/>
      <c r="AC16" s="71"/>
      <c r="AD16" s="71"/>
      <c r="AE16" s="71"/>
      <c r="AF16" s="71"/>
      <c r="AG16" s="71"/>
      <c r="AH16" s="71"/>
      <c r="AI16" s="71">
        <v>217047</v>
      </c>
      <c r="AJ16" s="71"/>
      <c r="AK16" s="71">
        <v>0</v>
      </c>
      <c r="AL16" s="98"/>
      <c r="AM16" s="87"/>
      <c r="AN16" s="87"/>
      <c r="AO16" s="87">
        <v>452000</v>
      </c>
      <c r="AP16" s="87"/>
    </row>
    <row r="17" spans="2:44" x14ac:dyDescent="0.25">
      <c r="B17" s="7"/>
      <c r="C17" s="135"/>
      <c r="D17" s="87"/>
      <c r="E17" s="87"/>
      <c r="F17" s="87"/>
      <c r="G17" s="87"/>
      <c r="H17" s="113"/>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98"/>
      <c r="AM17" s="87"/>
      <c r="AN17" s="87"/>
      <c r="AO17" s="87"/>
      <c r="AP17" s="87"/>
    </row>
    <row r="18" spans="2:44" x14ac:dyDescent="0.25">
      <c r="B18" s="7" t="s">
        <v>62</v>
      </c>
      <c r="C18" s="135">
        <f>SUM(D18:AP18)</f>
        <v>319246911.75811207</v>
      </c>
      <c r="D18" s="87">
        <f>2636000+28124000</f>
        <v>30760000</v>
      </c>
      <c r="E18" s="87">
        <v>65574</v>
      </c>
      <c r="F18" s="87">
        <f>8149000+1500000</f>
        <v>9649000</v>
      </c>
      <c r="G18" s="87">
        <v>93000</v>
      </c>
      <c r="H18" s="113">
        <v>43182</v>
      </c>
      <c r="I18" s="71">
        <v>818000</v>
      </c>
      <c r="J18" s="71">
        <v>1236560</v>
      </c>
      <c r="K18" s="71">
        <v>240287</v>
      </c>
      <c r="L18" s="71">
        <v>4857961</v>
      </c>
      <c r="M18" s="71">
        <v>826310</v>
      </c>
      <c r="N18" s="71">
        <v>2658733</v>
      </c>
      <c r="O18" s="71">
        <v>16900000</v>
      </c>
      <c r="P18" s="71">
        <v>24852000</v>
      </c>
      <c r="Q18" s="71">
        <v>33982</v>
      </c>
      <c r="R18" s="113">
        <v>1003101</v>
      </c>
      <c r="S18" s="71">
        <v>477201</v>
      </c>
      <c r="T18" s="71">
        <f>111863000/1.356</f>
        <v>82494837.758112088</v>
      </c>
      <c r="U18" s="71">
        <v>37295</v>
      </c>
      <c r="V18" s="71">
        <v>4754703</v>
      </c>
      <c r="W18" s="71">
        <v>34210</v>
      </c>
      <c r="X18" s="71">
        <v>929584</v>
      </c>
      <c r="Y18" s="71">
        <v>2660000</v>
      </c>
      <c r="Z18" s="71">
        <v>1523000</v>
      </c>
      <c r="AA18" s="71">
        <v>2001928</v>
      </c>
      <c r="AB18" s="71">
        <v>339018</v>
      </c>
      <c r="AC18" s="71">
        <v>451056</v>
      </c>
      <c r="AD18" s="71">
        <v>710816</v>
      </c>
      <c r="AE18" s="71">
        <v>372830</v>
      </c>
      <c r="AF18" s="71">
        <v>39867</v>
      </c>
      <c r="AG18" s="71">
        <v>88134000</v>
      </c>
      <c r="AH18" s="71">
        <v>2964305</v>
      </c>
      <c r="AI18" s="71">
        <f>-84628+2</f>
        <v>-84626</v>
      </c>
      <c r="AJ18" s="71">
        <v>9013837</v>
      </c>
      <c r="AK18" s="71">
        <v>19575000</v>
      </c>
      <c r="AL18" s="98"/>
      <c r="AM18" s="87">
        <v>4315360</v>
      </c>
      <c r="AN18" s="87">
        <v>1200000</v>
      </c>
      <c r="AO18" s="87">
        <v>3185000</v>
      </c>
      <c r="AP18" s="87">
        <v>80000</v>
      </c>
    </row>
    <row r="19" spans="2:44" x14ac:dyDescent="0.25">
      <c r="B19" s="7"/>
      <c r="C19" s="135"/>
      <c r="D19" s="87"/>
      <c r="E19" s="87"/>
      <c r="F19" s="87"/>
      <c r="G19" s="87"/>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98"/>
      <c r="AM19" s="87"/>
      <c r="AN19" s="87"/>
      <c r="AO19" s="87"/>
      <c r="AP19" s="87"/>
    </row>
    <row r="20" spans="2:44" x14ac:dyDescent="0.25">
      <c r="B20" s="7" t="s">
        <v>63</v>
      </c>
      <c r="C20" s="135">
        <f>SUM(D20:AP20)</f>
        <v>262499539.27138644</v>
      </c>
      <c r="D20" s="87">
        <f>1920000+914000</f>
        <v>2834000</v>
      </c>
      <c r="E20" s="71">
        <v>32045</v>
      </c>
      <c r="F20" s="87">
        <v>8484000</v>
      </c>
      <c r="G20" s="87">
        <f>562000+1498000+143000</f>
        <v>2203000</v>
      </c>
      <c r="H20" s="71">
        <v>2084</v>
      </c>
      <c r="I20" s="71">
        <f>761000+288000</f>
        <v>1049000</v>
      </c>
      <c r="J20" s="71">
        <f>89527+3520110</f>
        <v>3609637</v>
      </c>
      <c r="K20" s="71">
        <f>28707</f>
        <v>28707</v>
      </c>
      <c r="L20" s="71">
        <f>93300+151772</f>
        <v>245072</v>
      </c>
      <c r="M20" s="71">
        <v>175968</v>
      </c>
      <c r="N20" s="71">
        <f>403846+18474</f>
        <v>422320</v>
      </c>
      <c r="O20" s="113">
        <f>9000+6950000+88000</f>
        <v>7047000</v>
      </c>
      <c r="P20" s="71">
        <f>747000+1290000+5500000+122574000</f>
        <v>130111000</v>
      </c>
      <c r="Q20" s="71">
        <f>40183+8539</f>
        <v>48722</v>
      </c>
      <c r="R20" s="71">
        <v>0</v>
      </c>
      <c r="S20" s="71">
        <v>625496</v>
      </c>
      <c r="T20" s="71">
        <f>(53091000+26822000+1083000+3732000+62000+9526000)/1.356</f>
        <v>69554572.27138643</v>
      </c>
      <c r="U20" s="71">
        <f>35366+5687+2106</f>
        <v>43159</v>
      </c>
      <c r="V20" s="71">
        <v>437593</v>
      </c>
      <c r="W20" s="71"/>
      <c r="X20" s="71">
        <v>575618</v>
      </c>
      <c r="Y20" s="71">
        <f>3643000+91000</f>
        <v>3734000</v>
      </c>
      <c r="Z20" s="71">
        <f>1823000+154000+871000</f>
        <v>2848000</v>
      </c>
      <c r="AA20" s="71">
        <v>0</v>
      </c>
      <c r="AB20" s="71">
        <f>133435+100131+1250033</f>
        <v>1483599</v>
      </c>
      <c r="AC20" s="71">
        <v>112159</v>
      </c>
      <c r="AD20" s="71">
        <v>444202</v>
      </c>
      <c r="AE20" s="71">
        <f>24261+416828+37072</f>
        <v>478161</v>
      </c>
      <c r="AF20" s="71">
        <f>25101-5222+60000+38653</f>
        <v>118532</v>
      </c>
      <c r="AG20" s="71">
        <f>640000+11380000+7674000</f>
        <v>19694000</v>
      </c>
      <c r="AH20" s="71">
        <f>146310+417075</f>
        <v>563385</v>
      </c>
      <c r="AI20" s="71">
        <f>11347+759489+419503</f>
        <v>1190339</v>
      </c>
      <c r="AJ20" s="71">
        <f>169559+79610</f>
        <v>249169</v>
      </c>
      <c r="AK20" s="71">
        <f>760000+107000+654000+1011000</f>
        <v>2532000</v>
      </c>
      <c r="AL20" s="98"/>
      <c r="AM20" s="87"/>
      <c r="AN20" s="87">
        <f>14000+199000+52000</f>
        <v>265000</v>
      </c>
      <c r="AO20" s="87">
        <f>204000+17000+853000</f>
        <v>1074000</v>
      </c>
      <c r="AP20" s="87">
        <f>1000+123000+39000+21000</f>
        <v>184000</v>
      </c>
    </row>
    <row r="21" spans="2:44" x14ac:dyDescent="0.25">
      <c r="B21" s="7"/>
      <c r="C21" s="135"/>
      <c r="D21" s="87"/>
      <c r="E21" s="71"/>
      <c r="F21" s="87"/>
      <c r="G21" s="87"/>
      <c r="H21" s="71"/>
      <c r="I21" s="71"/>
      <c r="J21" s="71"/>
      <c r="K21" s="71"/>
      <c r="L21" s="71"/>
      <c r="M21" s="71"/>
      <c r="N21" s="71"/>
      <c r="O21" s="113"/>
      <c r="P21" s="71"/>
      <c r="Q21" s="71"/>
      <c r="R21" s="71"/>
      <c r="S21" s="71"/>
      <c r="T21" s="71"/>
      <c r="U21" s="71"/>
      <c r="V21" s="71"/>
      <c r="W21" s="71"/>
      <c r="X21" s="71"/>
      <c r="Y21" s="71"/>
      <c r="Z21" s="71"/>
      <c r="AA21" s="71"/>
      <c r="AB21" s="71"/>
      <c r="AC21" s="71"/>
      <c r="AD21" s="71"/>
      <c r="AE21" s="71"/>
      <c r="AF21" s="71"/>
      <c r="AG21" s="71"/>
      <c r="AH21" s="71"/>
      <c r="AI21" s="71"/>
      <c r="AJ21" s="71"/>
      <c r="AK21" s="71"/>
      <c r="AL21" s="98"/>
      <c r="AM21" s="87"/>
      <c r="AN21" s="87"/>
      <c r="AO21" s="87"/>
      <c r="AP21" s="87"/>
    </row>
    <row r="22" spans="2:44" x14ac:dyDescent="0.25">
      <c r="B22" s="7" t="s">
        <v>154</v>
      </c>
      <c r="C22" s="135">
        <f>SUM(D22:AP22)</f>
        <v>3986346</v>
      </c>
      <c r="D22" s="87">
        <v>430000</v>
      </c>
      <c r="E22" s="71"/>
      <c r="F22" s="87"/>
      <c r="G22" s="87"/>
      <c r="H22" s="71"/>
      <c r="I22" s="71"/>
      <c r="J22" s="71"/>
      <c r="K22" s="71"/>
      <c r="L22" s="71"/>
      <c r="M22" s="71"/>
      <c r="N22" s="71"/>
      <c r="O22" s="113"/>
      <c r="P22" s="71">
        <v>141000</v>
      </c>
      <c r="Q22" s="71"/>
      <c r="R22" s="71"/>
      <c r="S22" s="71"/>
      <c r="T22" s="71"/>
      <c r="U22" s="71"/>
      <c r="V22" s="71"/>
      <c r="W22" s="71"/>
      <c r="X22" s="71"/>
      <c r="Y22" s="71"/>
      <c r="Z22" s="71">
        <v>987000</v>
      </c>
      <c r="AA22" s="71"/>
      <c r="AB22" s="71"/>
      <c r="AC22" s="71"/>
      <c r="AD22" s="71"/>
      <c r="AE22" s="71"/>
      <c r="AF22" s="71"/>
      <c r="AG22" s="71"/>
      <c r="AH22" s="71"/>
      <c r="AI22" s="71"/>
      <c r="AJ22" s="71"/>
      <c r="AK22" s="71">
        <v>1140000</v>
      </c>
      <c r="AL22" s="98"/>
      <c r="AM22" s="87">
        <f>473773+266573</f>
        <v>740346</v>
      </c>
      <c r="AN22" s="87">
        <v>548000</v>
      </c>
      <c r="AO22" s="87"/>
      <c r="AP22" s="87"/>
    </row>
    <row r="23" spans="2:44" x14ac:dyDescent="0.25">
      <c r="B23" s="7"/>
      <c r="C23" s="135"/>
      <c r="D23" s="87"/>
      <c r="E23" s="87"/>
      <c r="F23" s="87"/>
      <c r="G23" s="87"/>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98"/>
      <c r="AM23" s="87"/>
      <c r="AN23" s="87"/>
      <c r="AO23" s="87"/>
      <c r="AP23" s="87"/>
    </row>
    <row r="24" spans="2:44" s="93" customFormat="1" ht="16.5" thickBot="1" x14ac:dyDescent="0.3">
      <c r="B24" s="7" t="s">
        <v>64</v>
      </c>
      <c r="C24" s="140">
        <f>SUM(C6:C22)</f>
        <v>6110156079.9262533</v>
      </c>
      <c r="D24" s="141">
        <f t="shared" ref="D24:AJ24" si="0">SUM(D6:D22)</f>
        <v>263642000</v>
      </c>
      <c r="E24" s="141">
        <f t="shared" si="0"/>
        <v>22352444</v>
      </c>
      <c r="F24" s="141">
        <f t="shared" si="0"/>
        <v>168499000</v>
      </c>
      <c r="G24" s="141">
        <f t="shared" si="0"/>
        <v>90349000</v>
      </c>
      <c r="H24" s="141">
        <f t="shared" si="0"/>
        <v>1122473</v>
      </c>
      <c r="I24" s="141">
        <f t="shared" si="0"/>
        <v>29280000</v>
      </c>
      <c r="J24" s="141">
        <f t="shared" si="0"/>
        <v>79758372</v>
      </c>
      <c r="K24" s="141">
        <f t="shared" si="0"/>
        <v>1446488</v>
      </c>
      <c r="L24" s="141">
        <f t="shared" si="0"/>
        <v>51367604</v>
      </c>
      <c r="M24" s="141">
        <f t="shared" si="0"/>
        <v>1010065</v>
      </c>
      <c r="N24" s="141">
        <f t="shared" si="0"/>
        <v>43011278</v>
      </c>
      <c r="O24" s="141">
        <f t="shared" si="0"/>
        <v>236686000</v>
      </c>
      <c r="P24" s="141">
        <f t="shared" si="0"/>
        <v>174111000</v>
      </c>
      <c r="Q24" s="141">
        <f t="shared" si="0"/>
        <v>5966210</v>
      </c>
      <c r="R24" s="141">
        <f t="shared" si="0"/>
        <v>54280237</v>
      </c>
      <c r="S24" s="141">
        <f t="shared" si="0"/>
        <v>112514726</v>
      </c>
      <c r="T24" s="141">
        <f t="shared" si="0"/>
        <v>963751474.92625356</v>
      </c>
      <c r="U24" s="141">
        <f t="shared" si="0"/>
        <v>7066570</v>
      </c>
      <c r="V24" s="141">
        <f t="shared" si="0"/>
        <v>105212542</v>
      </c>
      <c r="W24" s="141">
        <f t="shared" si="0"/>
        <v>1842784</v>
      </c>
      <c r="X24" s="141">
        <f t="shared" si="0"/>
        <v>4844679</v>
      </c>
      <c r="Y24" s="141">
        <f t="shared" si="0"/>
        <v>119750000</v>
      </c>
      <c r="Z24" s="141">
        <f t="shared" si="0"/>
        <v>138989000</v>
      </c>
      <c r="AA24" s="141">
        <f t="shared" si="0"/>
        <v>3721371</v>
      </c>
      <c r="AB24" s="141">
        <f t="shared" si="0"/>
        <v>49708616</v>
      </c>
      <c r="AC24" s="141">
        <f t="shared" si="0"/>
        <v>7106958</v>
      </c>
      <c r="AD24" s="141">
        <v>37844072</v>
      </c>
      <c r="AE24" s="141">
        <f t="shared" si="0"/>
        <v>31512619</v>
      </c>
      <c r="AF24" s="141">
        <f t="shared" si="0"/>
        <v>22079980</v>
      </c>
      <c r="AG24" s="141">
        <f t="shared" si="0"/>
        <v>2511075000</v>
      </c>
      <c r="AH24" s="141">
        <f t="shared" si="0"/>
        <v>90440632</v>
      </c>
      <c r="AI24" s="141">
        <f t="shared" si="0"/>
        <v>74319916</v>
      </c>
      <c r="AJ24" s="141">
        <f t="shared" si="0"/>
        <v>57320654</v>
      </c>
      <c r="AK24" s="141">
        <f>SUM(AK6:AK22)</f>
        <v>360155000</v>
      </c>
      <c r="AL24" s="142">
        <f t="shared" ref="AL24" si="1">SUM(AL6:AL20)</f>
        <v>0</v>
      </c>
      <c r="AM24" s="141">
        <f>SUM(AM6:AM22)</f>
        <v>34026315</v>
      </c>
      <c r="AN24" s="141">
        <f t="shared" ref="AN24:AP24" si="2">SUM(AN6:AN22)</f>
        <v>58396000</v>
      </c>
      <c r="AO24" s="141">
        <f t="shared" si="2"/>
        <v>79093000</v>
      </c>
      <c r="AP24" s="141">
        <f t="shared" si="2"/>
        <v>16502000</v>
      </c>
      <c r="AQ24" s="95"/>
      <c r="AR24" s="95"/>
    </row>
    <row r="25" spans="2:44" x14ac:dyDescent="0.25">
      <c r="B25" s="7"/>
      <c r="C25" s="135"/>
      <c r="D25" s="87"/>
      <c r="E25" s="87"/>
      <c r="F25" s="87"/>
      <c r="G25" s="87"/>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98"/>
      <c r="AM25" s="87"/>
      <c r="AN25" s="87"/>
      <c r="AO25" s="87"/>
      <c r="AP25" s="87"/>
    </row>
    <row r="26" spans="2:44" s="9" customFormat="1" ht="25.5" x14ac:dyDescent="0.25">
      <c r="B26" s="10" t="s">
        <v>65</v>
      </c>
      <c r="C26" s="137">
        <f>SUM(D26:AP26)</f>
        <v>1724897878.8082595</v>
      </c>
      <c r="D26" s="118">
        <f>87309000+41201000</f>
        <v>128510000</v>
      </c>
      <c r="E26" s="118">
        <v>22253532</v>
      </c>
      <c r="F26" s="118">
        <f>102465000</f>
        <v>102465000</v>
      </c>
      <c r="G26" s="118">
        <f>16762000+61736000</f>
        <v>78498000</v>
      </c>
      <c r="H26" s="79">
        <f>231608+448149-2316+31033</f>
        <v>708474</v>
      </c>
      <c r="I26" s="79">
        <f>12830000+117000</f>
        <v>12947000</v>
      </c>
      <c r="J26" s="79">
        <f>26063835+1176133+30901333</f>
        <v>58141301</v>
      </c>
      <c r="K26" s="79">
        <v>105327</v>
      </c>
      <c r="L26" s="79">
        <v>20255119</v>
      </c>
      <c r="M26" s="79">
        <v>385995</v>
      </c>
      <c r="N26" s="79">
        <f>14697643+30000</f>
        <v>14727643</v>
      </c>
      <c r="O26" s="79">
        <v>105150000</v>
      </c>
      <c r="P26" s="79">
        <v>103852000</v>
      </c>
      <c r="Q26" s="79">
        <v>2103395</v>
      </c>
      <c r="R26" s="79">
        <v>35151613</v>
      </c>
      <c r="S26" s="79">
        <v>6470536</v>
      </c>
      <c r="T26" s="79">
        <f>790621000/1.356</f>
        <v>583053834.80825949</v>
      </c>
      <c r="U26" s="79">
        <v>1471552</v>
      </c>
      <c r="V26" s="79">
        <v>4801079</v>
      </c>
      <c r="W26" s="79">
        <v>1831514</v>
      </c>
      <c r="X26" s="79">
        <v>3736189</v>
      </c>
      <c r="Y26" s="79">
        <v>22097000</v>
      </c>
      <c r="Z26" s="79">
        <v>12526000</v>
      </c>
      <c r="AA26" s="79">
        <v>892378</v>
      </c>
      <c r="AB26" s="79">
        <f>19367709+20928188</f>
        <v>40295897</v>
      </c>
      <c r="AC26" s="79">
        <v>6377040</v>
      </c>
      <c r="AD26" s="79">
        <v>14466964</v>
      </c>
      <c r="AE26" s="79">
        <v>6793502</v>
      </c>
      <c r="AF26" s="79">
        <v>1199246</v>
      </c>
      <c r="AG26" s="79">
        <f>147639000</f>
        <v>147639000</v>
      </c>
      <c r="AH26" s="79">
        <v>11215063</v>
      </c>
      <c r="AI26" s="79">
        <v>10777397</v>
      </c>
      <c r="AJ26" s="79">
        <v>54940433</v>
      </c>
      <c r="AK26" s="79">
        <f>2290000+21053000</f>
        <v>23343000</v>
      </c>
      <c r="AL26" s="99"/>
      <c r="AM26" s="118">
        <v>23168855</v>
      </c>
      <c r="AN26" s="118">
        <v>13066000</v>
      </c>
      <c r="AO26" s="118">
        <f>36246000</f>
        <v>36246000</v>
      </c>
      <c r="AP26" s="118">
        <f>8111000+5124000</f>
        <v>13235000</v>
      </c>
      <c r="AQ26" s="11"/>
      <c r="AR26" s="11"/>
    </row>
    <row r="27" spans="2:44" x14ac:dyDescent="0.25">
      <c r="C27" s="135"/>
      <c r="D27" s="87"/>
      <c r="E27" s="87"/>
      <c r="F27" s="87"/>
      <c r="G27" s="87"/>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98"/>
      <c r="AM27" s="87"/>
      <c r="AN27" s="87"/>
      <c r="AO27" s="87"/>
      <c r="AP27" s="87"/>
    </row>
    <row r="28" spans="2:44" s="9" customFormat="1" ht="25.5" x14ac:dyDescent="0.25">
      <c r="B28" s="10" t="s">
        <v>66</v>
      </c>
      <c r="C28" s="137">
        <f>SUM(D28:AP28)</f>
        <v>4044501831.4896755</v>
      </c>
      <c r="D28" s="118">
        <f>132730000</f>
        <v>132730000</v>
      </c>
      <c r="E28" s="79">
        <v>0</v>
      </c>
      <c r="F28" s="79">
        <v>9423000</v>
      </c>
      <c r="G28" s="118">
        <v>10536000</v>
      </c>
      <c r="H28" s="79">
        <f>232035+154006+3099</f>
        <v>389140</v>
      </c>
      <c r="I28" s="79">
        <f>11680000+3510000</f>
        <v>15190000</v>
      </c>
      <c r="J28" s="79">
        <v>20420723</v>
      </c>
      <c r="K28" s="79">
        <f>669447+659752</f>
        <v>1329199</v>
      </c>
      <c r="L28" s="79">
        <v>25892931</v>
      </c>
      <c r="M28" s="79"/>
      <c r="N28" s="79">
        <f>27763423+40000</f>
        <v>27803423</v>
      </c>
      <c r="O28" s="79">
        <v>128902000</v>
      </c>
      <c r="P28" s="79">
        <v>64362000</v>
      </c>
      <c r="Q28" s="79">
        <v>127886</v>
      </c>
      <c r="R28" s="79">
        <v>15786678</v>
      </c>
      <c r="S28" s="79">
        <f>63445200+41818255+348691</f>
        <v>105612146</v>
      </c>
      <c r="T28" s="79">
        <f>(18709000+474699000)/1.356</f>
        <v>363870206.48967546</v>
      </c>
      <c r="U28" s="79">
        <v>5499735</v>
      </c>
      <c r="V28" s="79">
        <v>93837586</v>
      </c>
      <c r="W28" s="79"/>
      <c r="X28" s="79"/>
      <c r="Y28" s="79">
        <f>94770000+1004000+793000+381000</f>
        <v>96948000</v>
      </c>
      <c r="Z28" s="79">
        <f>122286000+1166000+362000</f>
        <v>123814000</v>
      </c>
      <c r="AA28" s="79">
        <v>1744811</v>
      </c>
      <c r="AB28" s="79">
        <f>6824747+1196446</f>
        <v>8021193</v>
      </c>
      <c r="AC28" s="79">
        <v>150383</v>
      </c>
      <c r="AD28" s="79">
        <v>22994463</v>
      </c>
      <c r="AE28" s="79">
        <f>24606907</f>
        <v>24606907</v>
      </c>
      <c r="AF28" s="79">
        <f>6572266+103029+14115821</f>
        <v>20791116</v>
      </c>
      <c r="AG28" s="79">
        <f>748820000+731770000+119297000+669655000+20032000</f>
        <v>2289574000</v>
      </c>
      <c r="AH28" s="79">
        <f>48772476+29876835</f>
        <v>78649311</v>
      </c>
      <c r="AI28" s="79">
        <v>62891571</v>
      </c>
      <c r="AJ28" s="79">
        <v>1387956</v>
      </c>
      <c r="AK28" s="79">
        <f>62379000+782000+91000+3498000+143949000</f>
        <v>210699000</v>
      </c>
      <c r="AL28" s="99"/>
      <c r="AM28" s="118">
        <v>6037467</v>
      </c>
      <c r="AN28" s="118">
        <v>43963000</v>
      </c>
      <c r="AO28" s="118">
        <f>27430000</f>
        <v>27430000</v>
      </c>
      <c r="AP28" s="118">
        <f>3068000+18000</f>
        <v>3086000</v>
      </c>
      <c r="AQ28" s="11"/>
      <c r="AR28" s="11"/>
    </row>
    <row r="29" spans="2:44" x14ac:dyDescent="0.25">
      <c r="B29" s="7"/>
      <c r="C29" s="135"/>
      <c r="D29" s="87"/>
      <c r="E29" s="87"/>
      <c r="F29" s="71"/>
      <c r="G29" s="87"/>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98"/>
      <c r="AM29" s="87"/>
      <c r="AN29" s="87"/>
      <c r="AO29" s="87"/>
      <c r="AP29" s="87"/>
    </row>
    <row r="30" spans="2:44" x14ac:dyDescent="0.25">
      <c r="B30" s="7" t="s">
        <v>67</v>
      </c>
      <c r="C30" s="135">
        <f>SUM(D30:AP30)</f>
        <v>31143020.849557523</v>
      </c>
      <c r="D30" s="71">
        <v>0</v>
      </c>
      <c r="E30" s="71">
        <v>0</v>
      </c>
      <c r="F30" s="71">
        <v>0</v>
      </c>
      <c r="G30" s="87">
        <v>1315000</v>
      </c>
      <c r="H30" s="71"/>
      <c r="I30" s="71"/>
      <c r="J30" s="71">
        <v>536045</v>
      </c>
      <c r="K30" s="71"/>
      <c r="L30" s="71">
        <v>2754620</v>
      </c>
      <c r="M30" s="71"/>
      <c r="N30" s="71">
        <v>340825</v>
      </c>
      <c r="O30" s="71"/>
      <c r="P30" s="71">
        <f>1594000</f>
        <v>1594000</v>
      </c>
      <c r="Q30" s="71"/>
      <c r="R30" s="71">
        <v>3115946</v>
      </c>
      <c r="S30" s="71">
        <v>93702</v>
      </c>
      <c r="T30" s="71">
        <f>10947000/1.356</f>
        <v>8073008.8495575218</v>
      </c>
      <c r="U30" s="71"/>
      <c r="V30" s="71"/>
      <c r="W30" s="71"/>
      <c r="X30" s="71">
        <f>217977+135000</f>
        <v>352977</v>
      </c>
      <c r="Y30" s="71"/>
      <c r="Z30" s="71">
        <v>49000</v>
      </c>
      <c r="AA30" s="71">
        <v>1084182</v>
      </c>
      <c r="AB30" s="71">
        <v>129484</v>
      </c>
      <c r="AC30" s="71">
        <v>387193</v>
      </c>
      <c r="AD30" s="71">
        <v>144738</v>
      </c>
      <c r="AE30" s="71"/>
      <c r="AF30" s="71"/>
      <c r="AG30" s="71">
        <v>3884000</v>
      </c>
      <c r="AH30" s="71"/>
      <c r="AI30" s="71">
        <v>13034</v>
      </c>
      <c r="AJ30" s="71">
        <v>102266</v>
      </c>
      <c r="AK30" s="71">
        <v>0</v>
      </c>
      <c r="AL30" s="98"/>
      <c r="AM30" s="87"/>
      <c r="AN30" s="87"/>
      <c r="AO30" s="87">
        <f>2962000+4190000</f>
        <v>7152000</v>
      </c>
      <c r="AP30" s="87">
        <v>21000</v>
      </c>
    </row>
    <row r="31" spans="2:44" x14ac:dyDescent="0.25">
      <c r="B31" s="7"/>
      <c r="C31" s="135"/>
      <c r="D31" s="87"/>
      <c r="E31" s="71"/>
      <c r="F31" s="71"/>
      <c r="G31" s="87"/>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98"/>
      <c r="AM31" s="87"/>
      <c r="AN31" s="87"/>
      <c r="AO31" s="87"/>
      <c r="AP31" s="87"/>
    </row>
    <row r="32" spans="2:44" x14ac:dyDescent="0.25">
      <c r="B32" s="7" t="s">
        <v>68</v>
      </c>
      <c r="C32" s="135">
        <f>SUM(D32:AP32)</f>
        <v>33234337</v>
      </c>
      <c r="D32" s="71">
        <v>0</v>
      </c>
      <c r="E32" s="71">
        <v>0</v>
      </c>
      <c r="F32" s="71">
        <v>31073000</v>
      </c>
      <c r="G32" s="87"/>
      <c r="H32" s="71"/>
      <c r="I32" s="71"/>
      <c r="J32" s="71"/>
      <c r="K32" s="71"/>
      <c r="L32" s="71">
        <v>633337</v>
      </c>
      <c r="M32" s="71"/>
      <c r="N32" s="71"/>
      <c r="O32" s="71"/>
      <c r="P32" s="71">
        <v>150000</v>
      </c>
      <c r="Q32" s="71"/>
      <c r="R32" s="71"/>
      <c r="S32" s="71">
        <v>0</v>
      </c>
      <c r="T32" s="71">
        <v>0</v>
      </c>
      <c r="U32" s="71"/>
      <c r="V32" s="71">
        <v>0</v>
      </c>
      <c r="W32" s="71"/>
      <c r="X32" s="71"/>
      <c r="Y32" s="71"/>
      <c r="Z32" s="71"/>
      <c r="AA32" s="71">
        <v>0</v>
      </c>
      <c r="AB32" s="71"/>
      <c r="AC32" s="71">
        <v>0</v>
      </c>
      <c r="AD32" s="71"/>
      <c r="AE32" s="71"/>
      <c r="AF32" s="71"/>
      <c r="AG32" s="71">
        <v>1404000</v>
      </c>
      <c r="AH32" s="71"/>
      <c r="AI32" s="71">
        <v>-26000</v>
      </c>
      <c r="AJ32" s="71"/>
      <c r="AK32" s="71">
        <v>0</v>
      </c>
      <c r="AL32" s="98"/>
      <c r="AM32" s="87"/>
      <c r="AN32" s="87"/>
      <c r="AO32" s="87"/>
      <c r="AP32" s="87"/>
    </row>
    <row r="33" spans="2:44" x14ac:dyDescent="0.25">
      <c r="B33" s="7"/>
      <c r="C33" s="135"/>
      <c r="D33" s="87"/>
      <c r="E33" s="87"/>
      <c r="F33" s="71"/>
      <c r="G33" s="87"/>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98"/>
      <c r="AM33" s="87"/>
      <c r="AN33" s="87"/>
      <c r="AO33" s="87"/>
      <c r="AP33" s="87"/>
    </row>
    <row r="34" spans="2:44" x14ac:dyDescent="0.25">
      <c r="B34" s="7" t="s">
        <v>69</v>
      </c>
      <c r="C34" s="135">
        <f>SUM(D34:AP34)</f>
        <v>276379011.77876103</v>
      </c>
      <c r="D34" s="87">
        <f>713000+1689000</f>
        <v>2402000</v>
      </c>
      <c r="E34" s="87">
        <v>98912</v>
      </c>
      <c r="F34" s="71">
        <f>5462000+7084000+53000+1874000+565000+10500000</f>
        <v>25538000</v>
      </c>
      <c r="G34" s="87">
        <v>0</v>
      </c>
      <c r="H34" s="71">
        <v>24859</v>
      </c>
      <c r="I34" s="71">
        <f>638000+505000</f>
        <v>1143000</v>
      </c>
      <c r="J34" s="71">
        <f>314550+345753</f>
        <v>660303</v>
      </c>
      <c r="K34" s="71">
        <v>11962</v>
      </c>
      <c r="L34" s="71">
        <f>615302+26061+1190234</f>
        <v>1831597</v>
      </c>
      <c r="M34" s="71">
        <v>624070</v>
      </c>
      <c r="N34" s="71">
        <v>139387</v>
      </c>
      <c r="O34" s="71">
        <v>2634000</v>
      </c>
      <c r="P34" s="71">
        <f>2387000+1766000</f>
        <v>4153000</v>
      </c>
      <c r="Q34" s="71">
        <f>3688126+46803</f>
        <v>3734929</v>
      </c>
      <c r="R34" s="71">
        <v>226000</v>
      </c>
      <c r="S34" s="71">
        <f>64500+273842</f>
        <v>338342</v>
      </c>
      <c r="T34" s="71">
        <f>(228000+11643000)/1.356</f>
        <v>8754424.7787610609</v>
      </c>
      <c r="U34" s="71">
        <f>3838+91445</f>
        <v>95283</v>
      </c>
      <c r="V34" s="71">
        <f>6190030+383847</f>
        <v>6573877</v>
      </c>
      <c r="W34" s="71">
        <v>11270</v>
      </c>
      <c r="X34" s="71">
        <f>973490-217977</f>
        <v>755513</v>
      </c>
      <c r="Y34" s="71">
        <f>20000+685000</f>
        <v>705000</v>
      </c>
      <c r="Z34" s="71">
        <f>585000+1705000+310000</f>
        <v>2600000</v>
      </c>
      <c r="AA34" s="71">
        <v>0</v>
      </c>
      <c r="AB34" s="71">
        <f>2074+1259968</f>
        <v>1262042</v>
      </c>
      <c r="AC34" s="113">
        <f>64342+128000</f>
        <v>192342</v>
      </c>
      <c r="AD34" s="71">
        <v>237907</v>
      </c>
      <c r="AE34" s="71">
        <f>9897+102313</f>
        <v>112210</v>
      </c>
      <c r="AF34" s="71">
        <v>89618</v>
      </c>
      <c r="AG34" s="71">
        <f>10502000+52882000+5190000</f>
        <v>68574000</v>
      </c>
      <c r="AH34" s="71">
        <f>119726+456532</f>
        <v>576258</v>
      </c>
      <c r="AI34" s="71">
        <f>274856+389058</f>
        <v>663914</v>
      </c>
      <c r="AJ34" s="71">
        <f>520903+369096</f>
        <v>889999</v>
      </c>
      <c r="AK34" s="71">
        <f>123731000+1758000+624000</f>
        <v>126113000</v>
      </c>
      <c r="AL34" s="98"/>
      <c r="AM34" s="87">
        <f>889008+3930985</f>
        <v>4819993</v>
      </c>
      <c r="AN34" s="87">
        <v>1367000</v>
      </c>
      <c r="AO34" s="87">
        <f>2789000+5476000</f>
        <v>8265000</v>
      </c>
      <c r="AP34" s="87">
        <f>89000+71000</f>
        <v>160000</v>
      </c>
    </row>
    <row r="35" spans="2:44" x14ac:dyDescent="0.25">
      <c r="B35" s="7"/>
      <c r="C35" s="135"/>
      <c r="D35" s="87"/>
      <c r="E35" s="87"/>
      <c r="F35" s="87"/>
      <c r="G35" s="87"/>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98"/>
      <c r="AM35" s="87"/>
      <c r="AN35" s="87"/>
      <c r="AO35" s="87"/>
      <c r="AP35" s="87"/>
    </row>
    <row r="36" spans="2:44" s="93" customFormat="1" ht="16.5" thickBot="1" x14ac:dyDescent="0.3">
      <c r="B36" s="7" t="s">
        <v>70</v>
      </c>
      <c r="C36" s="138">
        <f>SUM(C25:C35)</f>
        <v>6110156079.9262543</v>
      </c>
      <c r="D36" s="143">
        <f>SUM(D26:D34)</f>
        <v>263642000</v>
      </c>
      <c r="E36" s="143">
        <f>SUM(E26:E34)</f>
        <v>22352444</v>
      </c>
      <c r="F36" s="143">
        <f t="shared" ref="F36:AP36" si="3">SUM(F26:F34)</f>
        <v>168499000</v>
      </c>
      <c r="G36" s="143">
        <f t="shared" si="3"/>
        <v>90349000</v>
      </c>
      <c r="H36" s="141">
        <f t="shared" si="3"/>
        <v>1122473</v>
      </c>
      <c r="I36" s="141">
        <f t="shared" si="3"/>
        <v>29280000</v>
      </c>
      <c r="J36" s="141">
        <f t="shared" si="3"/>
        <v>79758372</v>
      </c>
      <c r="K36" s="141">
        <f t="shared" si="3"/>
        <v>1446488</v>
      </c>
      <c r="L36" s="141">
        <f t="shared" si="3"/>
        <v>51367604</v>
      </c>
      <c r="M36" s="141">
        <f t="shared" si="3"/>
        <v>1010065</v>
      </c>
      <c r="N36" s="141">
        <f t="shared" si="3"/>
        <v>43011278</v>
      </c>
      <c r="O36" s="141">
        <f t="shared" si="3"/>
        <v>236686000</v>
      </c>
      <c r="P36" s="141">
        <f t="shared" si="3"/>
        <v>174111000</v>
      </c>
      <c r="Q36" s="141">
        <f t="shared" si="3"/>
        <v>5966210</v>
      </c>
      <c r="R36" s="141">
        <f t="shared" si="3"/>
        <v>54280237</v>
      </c>
      <c r="S36" s="141">
        <f t="shared" si="3"/>
        <v>112514726</v>
      </c>
      <c r="T36" s="141">
        <f t="shared" si="3"/>
        <v>963751474.92625356</v>
      </c>
      <c r="U36" s="141">
        <f t="shared" si="3"/>
        <v>7066570</v>
      </c>
      <c r="V36" s="141">
        <f t="shared" si="3"/>
        <v>105212542</v>
      </c>
      <c r="W36" s="141">
        <f t="shared" si="3"/>
        <v>1842784</v>
      </c>
      <c r="X36" s="141">
        <f t="shared" si="3"/>
        <v>4844679</v>
      </c>
      <c r="Y36" s="141">
        <f t="shared" si="3"/>
        <v>119750000</v>
      </c>
      <c r="Z36" s="141">
        <f t="shared" si="3"/>
        <v>138989000</v>
      </c>
      <c r="AA36" s="141">
        <f>SUM(AA26:AA34)</f>
        <v>3721371</v>
      </c>
      <c r="AB36" s="141">
        <f t="shared" si="3"/>
        <v>49708616</v>
      </c>
      <c r="AC36" s="141">
        <f t="shared" si="3"/>
        <v>7106958</v>
      </c>
      <c r="AD36" s="141">
        <v>37844072</v>
      </c>
      <c r="AE36" s="141">
        <f t="shared" si="3"/>
        <v>31512619</v>
      </c>
      <c r="AF36" s="141">
        <f t="shared" si="3"/>
        <v>22079980</v>
      </c>
      <c r="AG36" s="141">
        <f t="shared" si="3"/>
        <v>2511075000</v>
      </c>
      <c r="AH36" s="141">
        <f t="shared" si="3"/>
        <v>90440632</v>
      </c>
      <c r="AI36" s="141">
        <f t="shared" si="3"/>
        <v>74319916</v>
      </c>
      <c r="AJ36" s="141">
        <f t="shared" si="3"/>
        <v>57320654</v>
      </c>
      <c r="AK36" s="141">
        <f t="shared" si="3"/>
        <v>360155000</v>
      </c>
      <c r="AL36" s="144">
        <f t="shared" si="3"/>
        <v>0</v>
      </c>
      <c r="AM36" s="141">
        <f t="shared" si="3"/>
        <v>34026315</v>
      </c>
      <c r="AN36" s="141">
        <f t="shared" si="3"/>
        <v>58396000</v>
      </c>
      <c r="AO36" s="141">
        <f t="shared" si="3"/>
        <v>79093000</v>
      </c>
      <c r="AP36" s="141">
        <f t="shared" si="3"/>
        <v>16502000</v>
      </c>
      <c r="AQ36" s="95"/>
      <c r="AR36" s="95"/>
    </row>
    <row r="37" spans="2:44" s="172" customFormat="1" x14ac:dyDescent="0.25">
      <c r="B37" s="169"/>
      <c r="C37" s="170">
        <f>C36-C24</f>
        <v>0</v>
      </c>
      <c r="D37" s="170">
        <f t="shared" ref="D37:AP37" si="4">D36-D24</f>
        <v>0</v>
      </c>
      <c r="E37" s="170">
        <f t="shared" si="4"/>
        <v>0</v>
      </c>
      <c r="F37" s="170">
        <f t="shared" si="4"/>
        <v>0</v>
      </c>
      <c r="G37" s="170">
        <f t="shared" si="4"/>
        <v>0</v>
      </c>
      <c r="H37" s="170">
        <f t="shared" si="4"/>
        <v>0</v>
      </c>
      <c r="I37" s="170">
        <f t="shared" si="4"/>
        <v>0</v>
      </c>
      <c r="J37" s="170">
        <f t="shared" si="4"/>
        <v>0</v>
      </c>
      <c r="K37" s="170">
        <f t="shared" si="4"/>
        <v>0</v>
      </c>
      <c r="L37" s="170">
        <f t="shared" si="4"/>
        <v>0</v>
      </c>
      <c r="M37" s="170">
        <f t="shared" si="4"/>
        <v>0</v>
      </c>
      <c r="N37" s="170">
        <f t="shared" si="4"/>
        <v>0</v>
      </c>
      <c r="O37" s="170">
        <f t="shared" si="4"/>
        <v>0</v>
      </c>
      <c r="P37" s="170">
        <f t="shared" si="4"/>
        <v>0</v>
      </c>
      <c r="Q37" s="170">
        <f t="shared" si="4"/>
        <v>0</v>
      </c>
      <c r="R37" s="170">
        <f t="shared" si="4"/>
        <v>0</v>
      </c>
      <c r="S37" s="170">
        <f t="shared" si="4"/>
        <v>0</v>
      </c>
      <c r="T37" s="170">
        <f t="shared" si="4"/>
        <v>0</v>
      </c>
      <c r="U37" s="170">
        <f t="shared" si="4"/>
        <v>0</v>
      </c>
      <c r="V37" s="170">
        <f t="shared" si="4"/>
        <v>0</v>
      </c>
      <c r="W37" s="170">
        <f t="shared" si="4"/>
        <v>0</v>
      </c>
      <c r="X37" s="170">
        <f t="shared" si="4"/>
        <v>0</v>
      </c>
      <c r="Y37" s="170">
        <f t="shared" si="4"/>
        <v>0</v>
      </c>
      <c r="Z37" s="170">
        <f t="shared" si="4"/>
        <v>0</v>
      </c>
      <c r="AA37" s="170">
        <f t="shared" si="4"/>
        <v>0</v>
      </c>
      <c r="AB37" s="170">
        <f t="shared" si="4"/>
        <v>0</v>
      </c>
      <c r="AC37" s="170">
        <f t="shared" si="4"/>
        <v>0</v>
      </c>
      <c r="AD37" s="170">
        <f t="shared" si="4"/>
        <v>0</v>
      </c>
      <c r="AE37" s="170">
        <f t="shared" si="4"/>
        <v>0</v>
      </c>
      <c r="AF37" s="170">
        <f t="shared" si="4"/>
        <v>0</v>
      </c>
      <c r="AG37" s="170">
        <f t="shared" si="4"/>
        <v>0</v>
      </c>
      <c r="AH37" s="170">
        <f t="shared" si="4"/>
        <v>0</v>
      </c>
      <c r="AI37" s="170">
        <f t="shared" si="4"/>
        <v>0</v>
      </c>
      <c r="AJ37" s="170">
        <f t="shared" si="4"/>
        <v>0</v>
      </c>
      <c r="AK37" s="170">
        <f t="shared" si="4"/>
        <v>0</v>
      </c>
      <c r="AL37" s="170">
        <f t="shared" si="4"/>
        <v>0</v>
      </c>
      <c r="AM37" s="170">
        <f t="shared" si="4"/>
        <v>0</v>
      </c>
      <c r="AN37" s="170">
        <f t="shared" si="4"/>
        <v>0</v>
      </c>
      <c r="AO37" s="170">
        <f t="shared" si="4"/>
        <v>0</v>
      </c>
      <c r="AP37" s="170">
        <f t="shared" si="4"/>
        <v>0</v>
      </c>
      <c r="AQ37" s="171"/>
      <c r="AR37" s="171"/>
    </row>
    <row r="38" spans="2:44" s="1" customFormat="1" x14ac:dyDescent="0.25">
      <c r="C38" s="90"/>
      <c r="D38" s="168"/>
      <c r="H38" s="2">
        <f>H36-H24</f>
        <v>0</v>
      </c>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row>
    <row r="39" spans="2:44" x14ac:dyDescent="0.25">
      <c r="D39" s="8"/>
      <c r="E39" s="1"/>
      <c r="AL39" s="6"/>
      <c r="AM39" s="6"/>
      <c r="AN39" s="6"/>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9"/>
  <sheetViews>
    <sheetView windowProtection="1" showGridLines="0" workbookViewId="0">
      <pane xSplit="2" ySplit="1" topLeftCell="C2" activePane="bottomRight" state="frozen"/>
      <selection pane="topRight" activeCell="C1" sqref="C1"/>
      <selection pane="bottomLeft" activeCell="A2" sqref="A2"/>
      <selection pane="bottomRight" activeCell="D5" sqref="D5"/>
    </sheetView>
  </sheetViews>
  <sheetFormatPr defaultColWidth="11" defaultRowHeight="15.75" x14ac:dyDescent="0.25"/>
  <cols>
    <col min="1" max="1" width="11" style="167"/>
    <col min="2" max="2" width="32.625" style="166" customWidth="1"/>
    <col min="3" max="16384" width="11" style="167"/>
  </cols>
  <sheetData>
    <row r="1" spans="1:37" s="157" customFormat="1" ht="104.1" customHeight="1" x14ac:dyDescent="0.25">
      <c r="B1" s="56" t="s">
        <v>255</v>
      </c>
      <c r="C1" s="158" t="s">
        <v>0</v>
      </c>
      <c r="D1" s="159" t="s">
        <v>1</v>
      </c>
      <c r="E1" s="159" t="s">
        <v>2</v>
      </c>
      <c r="F1" s="159" t="s">
        <v>3</v>
      </c>
      <c r="G1" s="159" t="s">
        <v>4</v>
      </c>
      <c r="H1" s="159" t="s">
        <v>6</v>
      </c>
      <c r="I1" s="159" t="s">
        <v>7</v>
      </c>
      <c r="J1" s="159" t="s">
        <v>8</v>
      </c>
      <c r="K1" s="159" t="s">
        <v>9</v>
      </c>
      <c r="L1" s="159" t="s">
        <v>10</v>
      </c>
      <c r="M1" s="159" t="s">
        <v>11</v>
      </c>
      <c r="N1" s="159" t="s">
        <v>12</v>
      </c>
      <c r="O1" s="159" t="s">
        <v>253</v>
      </c>
      <c r="P1" s="159" t="s">
        <v>13</v>
      </c>
      <c r="Q1" s="159" t="s">
        <v>124</v>
      </c>
      <c r="R1" s="159" t="s">
        <v>14</v>
      </c>
      <c r="S1" s="159" t="s">
        <v>15</v>
      </c>
      <c r="T1" s="159" t="s">
        <v>16</v>
      </c>
      <c r="U1" s="159" t="s">
        <v>17</v>
      </c>
      <c r="V1" s="159" t="s">
        <v>18</v>
      </c>
      <c r="W1" s="159" t="s">
        <v>19</v>
      </c>
      <c r="X1" s="159" t="s">
        <v>20</v>
      </c>
      <c r="Y1" s="159" t="s">
        <v>21</v>
      </c>
      <c r="Z1" s="159" t="s">
        <v>23</v>
      </c>
      <c r="AA1" s="159" t="s">
        <v>24</v>
      </c>
      <c r="AB1" s="159" t="s">
        <v>25</v>
      </c>
      <c r="AC1" s="159" t="s">
        <v>26</v>
      </c>
      <c r="AD1" s="159" t="s">
        <v>27</v>
      </c>
      <c r="AE1" s="159" t="s">
        <v>28</v>
      </c>
      <c r="AF1" s="159" t="s">
        <v>29</v>
      </c>
      <c r="AG1" s="159" t="s">
        <v>22</v>
      </c>
      <c r="AH1" s="159" t="s">
        <v>30</v>
      </c>
      <c r="AI1" s="159" t="s">
        <v>31</v>
      </c>
      <c r="AJ1" s="159" t="s">
        <v>32</v>
      </c>
      <c r="AK1" s="159" t="s">
        <v>33</v>
      </c>
    </row>
    <row r="2" spans="1:37" s="160" customFormat="1" x14ac:dyDescent="0.25">
      <c r="B2" s="161" t="s">
        <v>251</v>
      </c>
      <c r="C2" s="162">
        <v>2.3E-2</v>
      </c>
      <c r="D2" s="163">
        <v>0.31825570776255707</v>
      </c>
      <c r="E2" s="163">
        <v>3.0137545036368993E-2</v>
      </c>
      <c r="F2" s="163">
        <v>2.3490638805132878E-2</v>
      </c>
      <c r="G2" s="163">
        <v>4.624642857142857E-2</v>
      </c>
      <c r="H2" s="163">
        <v>5.9916680280999834E-2</v>
      </c>
      <c r="I2" s="163">
        <v>4.9461551055155165E-2</v>
      </c>
      <c r="J2" s="163">
        <v>-5.6718749999999998E-2</v>
      </c>
      <c r="K2" s="163">
        <v>-8.6444900845089392E-2</v>
      </c>
      <c r="L2" s="163">
        <v>9.5582623580666825E-4</v>
      </c>
      <c r="M2" s="163">
        <v>-7.5753580801791315E-4</v>
      </c>
      <c r="N2" s="163">
        <v>1.1592522822779308E-3</v>
      </c>
      <c r="O2" s="163">
        <v>-1.5305806611365606E-2</v>
      </c>
      <c r="P2" s="163"/>
      <c r="Q2" s="163">
        <v>8.1510024341108628E-2</v>
      </c>
      <c r="R2" s="163">
        <v>8.9099332958289798E-2</v>
      </c>
      <c r="S2" s="163">
        <v>2.3602701355014358E-2</v>
      </c>
      <c r="T2" s="163">
        <v>7.8240041215392724E-3</v>
      </c>
      <c r="U2" s="163">
        <v>-0.47037509340082057</v>
      </c>
      <c r="V2" s="163"/>
      <c r="W2" s="163">
        <v>-2.8789026446480039E-2</v>
      </c>
      <c r="X2" s="163">
        <v>-0.13774924254760593</v>
      </c>
      <c r="Y2" s="163">
        <v>1.5284999223522222E-2</v>
      </c>
      <c r="Z2" s="163">
        <v>3.2712885506321711E-2</v>
      </c>
      <c r="AA2" s="163">
        <v>1.3698841333745833E-2</v>
      </c>
      <c r="AB2" s="163">
        <v>0.17391304347826086</v>
      </c>
      <c r="AC2" s="163">
        <v>0.3284720125477894</v>
      </c>
      <c r="AD2" s="163">
        <v>3.566887214657237E-2</v>
      </c>
      <c r="AE2" s="163">
        <v>-0.06</v>
      </c>
      <c r="AF2" s="163">
        <v>0.18540375490585964</v>
      </c>
      <c r="AG2" s="163">
        <v>0.1</v>
      </c>
      <c r="AH2" s="163">
        <v>0.1489785749875436</v>
      </c>
      <c r="AI2" s="163">
        <v>1.0947585601404741E-2</v>
      </c>
      <c r="AJ2" s="163">
        <v>9.2592592592592587E-3</v>
      </c>
      <c r="AK2" s="163">
        <v>0</v>
      </c>
    </row>
    <row r="3" spans="1:37" s="160" customFormat="1" x14ac:dyDescent="0.25">
      <c r="B3" s="161" t="s">
        <v>252</v>
      </c>
      <c r="C3" s="162">
        <v>0.36399999999999999</v>
      </c>
      <c r="D3" s="163">
        <v>4.5774298558363046E-3</v>
      </c>
      <c r="E3" s="163">
        <v>0.10580282648907156</v>
      </c>
      <c r="F3" s="163">
        <v>-0.15243076635688602</v>
      </c>
      <c r="G3" s="163">
        <v>0.13027556118181613</v>
      </c>
      <c r="H3" s="163">
        <v>-4.6231580235436477E-2</v>
      </c>
      <c r="I3" s="163">
        <v>7.1251066538432675E-2</v>
      </c>
      <c r="J3" s="163">
        <v>-9.5531249999999998E-2</v>
      </c>
      <c r="K3" s="163">
        <v>2.9005900204451263E-2</v>
      </c>
      <c r="L3" s="163">
        <v>-9.5231048116543204E-2</v>
      </c>
      <c r="M3" s="163">
        <v>1.1923187689657909E-2</v>
      </c>
      <c r="N3" s="163">
        <v>8.217041393231328E-2</v>
      </c>
      <c r="O3" s="163">
        <v>3.8861373294049135E-3</v>
      </c>
      <c r="P3" s="163"/>
      <c r="Q3" s="163">
        <v>-8.346385921537508E-2</v>
      </c>
      <c r="R3" s="163">
        <v>5.9549101593400385E-2</v>
      </c>
      <c r="S3" s="163">
        <v>-1.5862691509735079E-2</v>
      </c>
      <c r="T3" s="163">
        <v>-2.3904191690547662E-2</v>
      </c>
      <c r="U3" s="163">
        <v>7.5906207174361112E-2</v>
      </c>
      <c r="V3" s="163"/>
      <c r="W3" s="163">
        <v>3.367875647668394E-2</v>
      </c>
      <c r="X3" s="163">
        <v>-4.8683106000550425E-2</v>
      </c>
      <c r="Y3" s="163">
        <v>1.797822914571828E-2</v>
      </c>
      <c r="Z3" s="163">
        <v>8.5563339915022026E-3</v>
      </c>
      <c r="AA3" s="163">
        <v>-9.4941951507250197E-3</v>
      </c>
      <c r="AB3" s="163">
        <v>1.1339622641509435</v>
      </c>
      <c r="AC3" s="163">
        <v>0.1686686070936379</v>
      </c>
      <c r="AD3" s="163">
        <v>2.076608439737308E-2</v>
      </c>
      <c r="AE3" s="163">
        <v>0.19</v>
      </c>
      <c r="AF3" s="163">
        <v>-5.7212491927374209E-2</v>
      </c>
      <c r="AG3" s="163">
        <v>-0.62</v>
      </c>
      <c r="AH3" s="163">
        <v>-3.906183368869936E-3</v>
      </c>
      <c r="AI3" s="163">
        <v>-3.2004210114064721E-2</v>
      </c>
      <c r="AJ3" s="163">
        <v>-6.0773480662983423E-2</v>
      </c>
      <c r="AK3" s="163">
        <v>-3.327475102519039E-2</v>
      </c>
    </row>
    <row r="4" spans="1:37" s="160" customFormat="1" x14ac:dyDescent="0.25">
      <c r="B4" s="161"/>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row>
    <row r="5" spans="1:37" s="160" customFormat="1" x14ac:dyDescent="0.25">
      <c r="B5" s="161" t="s">
        <v>125</v>
      </c>
      <c r="C5" s="163"/>
      <c r="D5" s="164">
        <v>2.3878111227595596E-3</v>
      </c>
      <c r="E5" s="164">
        <v>0</v>
      </c>
      <c r="F5" s="164">
        <v>0.13880996916232749</v>
      </c>
      <c r="G5" s="164">
        <v>-5.995521928754099E-3</v>
      </c>
      <c r="H5" s="164">
        <v>-5.3405103817402808E-2</v>
      </c>
      <c r="I5" s="164">
        <v>-1.9790955888514251E-2</v>
      </c>
      <c r="J5" s="164">
        <v>7.2201663849826889E-2</v>
      </c>
      <c r="K5" s="164">
        <v>-1.2373597662437653E-2</v>
      </c>
      <c r="L5" s="164">
        <v>1.5800150398714165E-2</v>
      </c>
      <c r="M5" s="164">
        <v>7.8450328347052078E-3</v>
      </c>
      <c r="N5" s="164">
        <v>7.7349689338030853E-2</v>
      </c>
      <c r="O5" s="164">
        <v>-2.591296741745025E-2</v>
      </c>
      <c r="P5" s="164">
        <v>-6.3688338157724927E-2</v>
      </c>
      <c r="Q5" s="164">
        <v>-0.1607657805565362</v>
      </c>
      <c r="R5" s="164">
        <v>-1.0124380771049211E-2</v>
      </c>
      <c r="S5" s="164">
        <v>-9.5650313010141128E-3</v>
      </c>
      <c r="T5" s="164">
        <v>1.997846286530618E-2</v>
      </c>
      <c r="U5" s="164">
        <v>1.0846491205449216E-2</v>
      </c>
      <c r="V5" s="164">
        <v>4.5655124667351707E-2</v>
      </c>
      <c r="W5" s="164">
        <v>-3.1762208067940552E-3</v>
      </c>
      <c r="X5" s="164">
        <v>3.7271525417581731E-3</v>
      </c>
      <c r="Y5" s="164">
        <v>2.359245569511716E-2</v>
      </c>
      <c r="Z5" s="164">
        <v>-6.3593275829065838E-3</v>
      </c>
      <c r="AA5" s="164">
        <v>-1.0193411772543433E-2</v>
      </c>
      <c r="AB5" s="164">
        <v>1.7603853100541843E-3</v>
      </c>
      <c r="AC5" s="164">
        <v>1.3233549769506289E-2</v>
      </c>
      <c r="AD5" s="164">
        <v>1.2030082556013694E-2</v>
      </c>
      <c r="AE5" s="164">
        <v>3.8919171088586208E-3</v>
      </c>
      <c r="AF5" s="164">
        <v>6.7948854812128437E-2</v>
      </c>
      <c r="AG5" s="164">
        <v>1.7000000000000001E-2</v>
      </c>
      <c r="AH5" s="164">
        <v>6.0000000000000001E-3</v>
      </c>
      <c r="AI5" s="164">
        <v>1.2E-2</v>
      </c>
      <c r="AJ5" s="164">
        <v>2.9000000000000001E-2</v>
      </c>
      <c r="AK5" s="164">
        <v>-2.5139997617061836E-2</v>
      </c>
    </row>
    <row r="6" spans="1:37" s="160" customFormat="1" x14ac:dyDescent="0.25">
      <c r="B6" s="165" t="s">
        <v>126</v>
      </c>
      <c r="C6" s="163"/>
      <c r="D6" s="163">
        <v>0.96050976775383579</v>
      </c>
      <c r="E6" s="163">
        <v>1.3266421327589966</v>
      </c>
      <c r="F6" s="163">
        <v>0.91683051098285451</v>
      </c>
      <c r="G6" s="163">
        <v>0.76520207638116422</v>
      </c>
      <c r="H6" s="163">
        <v>0.78016534818662009</v>
      </c>
      <c r="I6" s="163">
        <v>0.94926551478677279</v>
      </c>
      <c r="J6" s="163">
        <v>0.96229575435013071</v>
      </c>
      <c r="K6" s="163">
        <v>0.9965125330842286</v>
      </c>
      <c r="L6" s="163">
        <v>0.79839919959979988</v>
      </c>
      <c r="M6" s="163">
        <v>0.77638604926677435</v>
      </c>
      <c r="N6" s="163">
        <v>0.79128991568744611</v>
      </c>
      <c r="O6" s="163"/>
      <c r="P6" s="163">
        <v>1.0466336223350674</v>
      </c>
      <c r="Q6" s="163">
        <v>0.87798964615939945</v>
      </c>
      <c r="R6" s="163">
        <v>0.83069548333192544</v>
      </c>
      <c r="S6" s="163">
        <v>0.52829017955247615</v>
      </c>
      <c r="T6" s="163">
        <v>0.9695994168759865</v>
      </c>
      <c r="U6" s="163">
        <v>0.987482221354405</v>
      </c>
      <c r="V6" s="163">
        <v>1.034841121929412</v>
      </c>
      <c r="W6" s="163">
        <v>0.81511463642599402</v>
      </c>
      <c r="X6" s="163">
        <v>0.95407419407095417</v>
      </c>
      <c r="Y6" s="163">
        <v>0.96848568385439504</v>
      </c>
      <c r="Z6" s="163">
        <v>1.0058157801181067</v>
      </c>
      <c r="AA6" s="163">
        <v>0.81077476754478972</v>
      </c>
      <c r="AB6" s="163">
        <v>0.88464854226252987</v>
      </c>
      <c r="AC6" s="163">
        <v>0.98642243382309458</v>
      </c>
      <c r="AD6" s="163">
        <v>1.0371207361947108</v>
      </c>
      <c r="AE6" s="163">
        <v>1.0169039738489327</v>
      </c>
      <c r="AF6" s="163">
        <v>0.88660551440540247</v>
      </c>
      <c r="AG6" s="163">
        <v>0.91099589544178006</v>
      </c>
      <c r="AH6" s="163">
        <v>0.96223833629771516</v>
      </c>
      <c r="AI6" s="163">
        <v>0.89122486288848268</v>
      </c>
      <c r="AJ6" s="163">
        <v>0.79450355866331224</v>
      </c>
      <c r="AK6" s="163">
        <v>0.9620115774240231</v>
      </c>
    </row>
    <row r="7" spans="1:37" s="160" customFormat="1" x14ac:dyDescent="0.25">
      <c r="B7" s="165" t="s">
        <v>127</v>
      </c>
      <c r="C7" s="163"/>
      <c r="D7" s="163">
        <v>1.4635732675845095E-2</v>
      </c>
      <c r="E7" s="163">
        <v>1.7776034216910423E-2</v>
      </c>
      <c r="F7" s="163">
        <v>2.9762361351886226E-3</v>
      </c>
      <c r="G7" s="163">
        <v>1.1264460032308077E-2</v>
      </c>
      <c r="H7" s="163">
        <v>9.3351299975902285E-3</v>
      </c>
      <c r="I7" s="163">
        <v>0</v>
      </c>
      <c r="J7" s="163">
        <v>5.7891696737872277E-2</v>
      </c>
      <c r="K7" s="163">
        <v>0.10530683903918282</v>
      </c>
      <c r="L7" s="163">
        <v>8.7530921249354392E-3</v>
      </c>
      <c r="M7" s="163">
        <v>1.8461396351194165E-2</v>
      </c>
      <c r="N7" s="163">
        <v>4.6738503050562895E-2</v>
      </c>
      <c r="O7" s="163"/>
      <c r="P7" s="163">
        <v>0.10304957267219811</v>
      </c>
      <c r="Q7" s="163">
        <v>8.1499584051557515E-3</v>
      </c>
      <c r="R7" s="163">
        <v>3.2340821295920676E-2</v>
      </c>
      <c r="S7" s="163">
        <v>9.1641110216106672E-3</v>
      </c>
      <c r="T7" s="163">
        <v>3.7898174889817358E-2</v>
      </c>
      <c r="U7" s="163">
        <v>6.3454847606079804E-3</v>
      </c>
      <c r="V7" s="163">
        <v>2.5437389511557593E-2</v>
      </c>
      <c r="W7" s="163">
        <v>5.4837834745616936E-3</v>
      </c>
      <c r="X7" s="163">
        <v>7.9914916079161149E-3</v>
      </c>
      <c r="Y7" s="163">
        <v>1.8138272171413276E-2</v>
      </c>
      <c r="Z7" s="163">
        <v>0.12835462649897375</v>
      </c>
      <c r="AA7" s="163">
        <v>1.809772432626865E-2</v>
      </c>
      <c r="AB7" s="163">
        <v>1.6311047059009796E-2</v>
      </c>
      <c r="AC7" s="163">
        <v>4.7535233886198082E-3</v>
      </c>
      <c r="AD7" s="163">
        <v>5.469944543723286E-3</v>
      </c>
      <c r="AE7" s="163">
        <v>3.3537147250336893E-2</v>
      </c>
      <c r="AF7" s="163">
        <v>3.7105135678658842E-2</v>
      </c>
      <c r="AG7" s="163">
        <v>7.45188666170304E-3</v>
      </c>
      <c r="AH7" s="163">
        <v>1.1154676417463325E-2</v>
      </c>
      <c r="AI7" s="163">
        <v>6.2555922294039071E-2</v>
      </c>
      <c r="AJ7" s="163">
        <v>0.14424368865339857</v>
      </c>
      <c r="AK7" s="163">
        <v>4.1157962870340403E-2</v>
      </c>
    </row>
    <row r="8" spans="1:37" s="160" customFormat="1" x14ac:dyDescent="0.25">
      <c r="B8" s="165" t="s">
        <v>128</v>
      </c>
      <c r="C8" s="163"/>
      <c r="D8" s="163">
        <v>0.46711230249800562</v>
      </c>
      <c r="E8" s="163">
        <v>0.99578188531877032</v>
      </c>
      <c r="F8" s="163">
        <v>0.66155361267376123</v>
      </c>
      <c r="G8" s="163">
        <v>0.87032556330877742</v>
      </c>
      <c r="H8" s="163">
        <v>0.40034910657368583</v>
      </c>
      <c r="I8" s="163">
        <v>8.7480810463579362E-2</v>
      </c>
      <c r="J8" s="163">
        <v>0.34163641852037291</v>
      </c>
      <c r="K8" s="163">
        <v>0.47394410244592949</v>
      </c>
      <c r="L8" s="163">
        <v>0.42653728187069095</v>
      </c>
      <c r="M8" s="163">
        <v>0.33860436102653441</v>
      </c>
      <c r="N8" s="163">
        <v>0.61834556640163285</v>
      </c>
      <c r="O8" s="163"/>
      <c r="P8" s="163">
        <v>0.78415199667480762</v>
      </c>
      <c r="Q8" s="163">
        <v>7.1869539199730548E-2</v>
      </c>
      <c r="R8" s="163">
        <v>0.43049279974558502</v>
      </c>
      <c r="S8" s="163">
        <v>0.59430221569992014</v>
      </c>
      <c r="T8" s="163">
        <v>0.18365290638507964</v>
      </c>
      <c r="U8" s="163">
        <v>4.5228624937338605E-2</v>
      </c>
      <c r="V8" s="163">
        <v>0.99255571016351041</v>
      </c>
      <c r="W8" s="163">
        <v>0.76908968805952538</v>
      </c>
      <c r="X8" s="163">
        <v>0.19282666159879752</v>
      </c>
      <c r="Y8" s="163">
        <v>7.4486289649130011E-2</v>
      </c>
      <c r="Z8" s="163">
        <v>0.88114106479977494</v>
      </c>
      <c r="AA8" s="163">
        <v>0.34758143232652983</v>
      </c>
      <c r="AB8" s="163">
        <v>0.22467330579338174</v>
      </c>
      <c r="AC8" s="163">
        <v>0.10022059617530454</v>
      </c>
      <c r="AD8" s="163">
        <v>0.13115468424763976</v>
      </c>
      <c r="AE8" s="163">
        <v>0.12317432038954414</v>
      </c>
      <c r="AF8" s="163">
        <v>0.95506713471309868</v>
      </c>
      <c r="AG8" s="163">
        <v>5.3453157308732305E-2</v>
      </c>
      <c r="AH8" s="163">
        <v>0.21874626865671642</v>
      </c>
      <c r="AI8" s="163">
        <v>0.42030851481263487</v>
      </c>
      <c r="AJ8" s="163">
        <v>0.61237243798097463</v>
      </c>
      <c r="AK8" s="163">
        <v>0.32489748096074983</v>
      </c>
    </row>
    <row r="9" spans="1:37" s="160" customFormat="1" x14ac:dyDescent="0.25">
      <c r="B9" s="165" t="s">
        <v>129</v>
      </c>
      <c r="C9" s="163"/>
      <c r="D9" s="163">
        <v>1.0425156877952477</v>
      </c>
      <c r="E9" s="163">
        <v>0</v>
      </c>
      <c r="F9" s="163">
        <v>0.83942220040670357</v>
      </c>
      <c r="G9" s="163">
        <v>0.21785714285714286</v>
      </c>
      <c r="H9" s="163">
        <v>0.22577261903090409</v>
      </c>
      <c r="I9" s="163">
        <v>1.1220792501065189</v>
      </c>
      <c r="J9" s="163">
        <v>0.55756418874768998</v>
      </c>
      <c r="K9" s="163">
        <v>0.83104261676364211</v>
      </c>
      <c r="L9" s="163">
        <v>0.66910592667729318</v>
      </c>
      <c r="M9" s="163">
        <v>0.30114608191566722</v>
      </c>
      <c r="N9" s="163">
        <v>0.78053570823879992</v>
      </c>
      <c r="O9" s="163"/>
      <c r="P9" s="163">
        <v>0.74632168956003031</v>
      </c>
      <c r="Q9" s="163">
        <v>0.37765728705077128</v>
      </c>
      <c r="R9" s="163">
        <v>0.19273224200926378</v>
      </c>
      <c r="S9" s="163">
        <v>0.79979056220956879</v>
      </c>
      <c r="T9" s="163">
        <v>1.015944051642272</v>
      </c>
      <c r="U9" s="163">
        <v>0.10778439585720587</v>
      </c>
      <c r="V9" s="163">
        <v>0.86199731903485255</v>
      </c>
      <c r="W9" s="163">
        <v>0.64522341989316867</v>
      </c>
      <c r="X9" s="163">
        <v>0.91222338654995994</v>
      </c>
      <c r="Y9" s="163">
        <v>1.4928254060747324</v>
      </c>
      <c r="Z9" s="163">
        <v>0.80583243351475442</v>
      </c>
      <c r="AA9" s="163">
        <v>0.35251099404687902</v>
      </c>
      <c r="AB9" s="163">
        <v>0.88008930394175489</v>
      </c>
      <c r="AC9" s="163">
        <v>1.3984026716655378</v>
      </c>
      <c r="AD9" s="163">
        <v>0.18619617699453656</v>
      </c>
      <c r="AE9" s="163">
        <v>1.1458833428913799</v>
      </c>
      <c r="AF9" s="163">
        <v>0.69949430155413583</v>
      </c>
      <c r="AG9" s="163">
        <v>2.0833959429000752</v>
      </c>
      <c r="AH9" s="163">
        <v>0.62844909609895339</v>
      </c>
      <c r="AI9" s="163">
        <v>0.45361826129188926</v>
      </c>
      <c r="AJ9" s="163">
        <v>0.42405708925473468</v>
      </c>
      <c r="AK9" s="163">
        <v>0.42139868499701133</v>
      </c>
    </row>
    <row r="12" spans="1:37" x14ac:dyDescent="0.25">
      <c r="A12" s="166" t="s">
        <v>130</v>
      </c>
      <c r="B12" s="167"/>
    </row>
    <row r="13" spans="1:37" x14ac:dyDescent="0.25">
      <c r="B13" s="167" t="s">
        <v>136</v>
      </c>
      <c r="D13" s="167" t="s">
        <v>131</v>
      </c>
    </row>
    <row r="14" spans="1:37" x14ac:dyDescent="0.25">
      <c r="B14" s="167" t="s">
        <v>132</v>
      </c>
      <c r="D14" s="167" t="s">
        <v>249</v>
      </c>
    </row>
    <row r="15" spans="1:37" x14ac:dyDescent="0.25">
      <c r="B15" s="167" t="s">
        <v>125</v>
      </c>
      <c r="D15" s="167" t="s">
        <v>250</v>
      </c>
    </row>
    <row r="16" spans="1:37" x14ac:dyDescent="0.25">
      <c r="B16" s="167" t="s">
        <v>126</v>
      </c>
      <c r="D16" s="167" t="s">
        <v>133</v>
      </c>
    </row>
    <row r="17" spans="2:4" x14ac:dyDescent="0.25">
      <c r="B17" s="167" t="s">
        <v>127</v>
      </c>
      <c r="D17" s="167" t="s">
        <v>254</v>
      </c>
    </row>
    <row r="18" spans="2:4" x14ac:dyDescent="0.25">
      <c r="B18" s="167" t="s">
        <v>128</v>
      </c>
      <c r="D18" s="167" t="s">
        <v>134</v>
      </c>
    </row>
    <row r="19" spans="2:4" x14ac:dyDescent="0.25">
      <c r="B19" s="167" t="s">
        <v>129</v>
      </c>
      <c r="D19" s="167" t="s">
        <v>135</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6380"/>
  <sheetViews>
    <sheetView windowProtection="1" showGridLines="0" workbookViewId="0">
      <pane xSplit="1" ySplit="3" topLeftCell="B4" activePane="bottomRight" state="frozen"/>
      <selection pane="topRight" activeCell="B1" sqref="B1"/>
      <selection pane="bottomLeft" activeCell="A4" sqref="A4"/>
      <selection pane="bottomRight" activeCell="A4" sqref="A4"/>
    </sheetView>
  </sheetViews>
  <sheetFormatPr defaultColWidth="11" defaultRowHeight="15.75" x14ac:dyDescent="0.25"/>
  <cols>
    <col min="1" max="1" width="38" style="17" customWidth="1"/>
    <col min="2" max="2" width="19.875" style="18" customWidth="1"/>
    <col min="3" max="8" width="14.125" customWidth="1"/>
    <col min="9" max="9" width="14.125" style="34" hidden="1" customWidth="1"/>
    <col min="10" max="10" width="15" customWidth="1"/>
    <col min="11" max="23" width="14.125" customWidth="1"/>
    <col min="24" max="24" width="15.125" customWidth="1"/>
    <col min="25" max="44" width="14.125" customWidth="1"/>
  </cols>
  <sheetData>
    <row r="1" spans="1:10" ht="18.75" x14ac:dyDescent="0.3">
      <c r="A1" s="23" t="s">
        <v>103</v>
      </c>
      <c r="B1" s="24" t="s">
        <v>698</v>
      </c>
      <c r="C1" s="25"/>
      <c r="D1" s="25"/>
      <c r="E1" s="25"/>
      <c r="F1" s="26"/>
      <c r="G1" s="27"/>
      <c r="H1" s="27"/>
      <c r="I1" s="31"/>
      <c r="J1" s="28"/>
    </row>
    <row r="2" spans="1:10" x14ac:dyDescent="0.25">
      <c r="A2"/>
      <c r="B2" s="198" t="s">
        <v>104</v>
      </c>
      <c r="C2" s="199"/>
      <c r="D2" s="199"/>
      <c r="E2" s="200" t="s">
        <v>105</v>
      </c>
      <c r="F2" s="201"/>
      <c r="G2" s="201"/>
      <c r="H2" s="201"/>
      <c r="I2" s="201"/>
      <c r="J2" s="125" t="s">
        <v>106</v>
      </c>
    </row>
    <row r="3" spans="1:10" s="30" customFormat="1" ht="75.75" x14ac:dyDescent="0.25">
      <c r="A3" s="16"/>
      <c r="B3" s="16" t="s">
        <v>107</v>
      </c>
      <c r="C3" s="16" t="s">
        <v>108</v>
      </c>
      <c r="D3" s="16" t="s">
        <v>109</v>
      </c>
      <c r="E3" s="29" t="s">
        <v>243</v>
      </c>
      <c r="F3" s="16" t="s">
        <v>693</v>
      </c>
      <c r="G3" s="16" t="s">
        <v>244</v>
      </c>
      <c r="H3" s="16" t="s">
        <v>694</v>
      </c>
      <c r="I3" s="32" t="s">
        <v>245</v>
      </c>
      <c r="J3" s="29" t="s">
        <v>246</v>
      </c>
    </row>
    <row r="4" spans="1:10" s="156" customFormat="1" ht="26.1" customHeight="1" x14ac:dyDescent="0.25">
      <c r="A4" s="154"/>
      <c r="B4" s="155">
        <f>SUM(B5:B42)</f>
        <v>2353253</v>
      </c>
      <c r="C4" s="155">
        <f>SUM(C5:C42)</f>
        <v>3179959</v>
      </c>
      <c r="D4" s="190">
        <f>SUM(D5:D42)</f>
        <v>20402</v>
      </c>
      <c r="E4" s="190">
        <f t="shared" ref="E4:J4" si="0">SUM(E5:E42)</f>
        <v>608310366</v>
      </c>
      <c r="F4" s="190">
        <f t="shared" si="0"/>
        <v>172476647</v>
      </c>
      <c r="G4" s="190">
        <f t="shared" si="0"/>
        <v>232267284</v>
      </c>
      <c r="H4" s="190">
        <f t="shared" si="0"/>
        <v>203566435</v>
      </c>
      <c r="I4" s="190">
        <f t="shared" si="0"/>
        <v>485516533</v>
      </c>
      <c r="J4" s="190">
        <f t="shared" si="0"/>
        <v>5756425495</v>
      </c>
    </row>
    <row r="5" spans="1:10" x14ac:dyDescent="0.25">
      <c r="A5" s="55" t="s">
        <v>247</v>
      </c>
      <c r="B5" s="21">
        <v>78107</v>
      </c>
      <c r="C5" s="21">
        <v>78107</v>
      </c>
      <c r="D5" s="21">
        <v>316</v>
      </c>
      <c r="E5" s="20">
        <f t="shared" ref="E5:E42" si="1">SUM(F5:H5)</f>
        <v>18765370</v>
      </c>
      <c r="F5" s="21">
        <v>18765370</v>
      </c>
      <c r="G5" s="21">
        <v>0</v>
      </c>
      <c r="H5" s="21">
        <v>0</v>
      </c>
      <c r="I5" s="33">
        <v>15253000</v>
      </c>
      <c r="J5" s="21">
        <v>265701689</v>
      </c>
    </row>
    <row r="6" spans="1:10" x14ac:dyDescent="0.25">
      <c r="A6" s="17" t="s">
        <v>84</v>
      </c>
      <c r="B6" s="21">
        <v>1405</v>
      </c>
      <c r="C6" s="21">
        <v>1405</v>
      </c>
      <c r="D6" s="21">
        <v>28</v>
      </c>
      <c r="E6" s="20">
        <f t="shared" si="1"/>
        <v>45461</v>
      </c>
      <c r="F6" s="21">
        <v>0</v>
      </c>
      <c r="G6" s="21">
        <v>45461</v>
      </c>
      <c r="H6" s="21">
        <v>0</v>
      </c>
      <c r="I6" s="33">
        <v>44991</v>
      </c>
      <c r="J6" s="21">
        <v>22352444</v>
      </c>
    </row>
    <row r="7" spans="1:10" x14ac:dyDescent="0.25">
      <c r="A7" s="17" t="s">
        <v>85</v>
      </c>
      <c r="B7" s="21">
        <v>405918</v>
      </c>
      <c r="C7" s="21">
        <v>405918</v>
      </c>
      <c r="D7" s="21">
        <v>241</v>
      </c>
      <c r="E7" s="20">
        <f t="shared" si="1"/>
        <v>87576000</v>
      </c>
      <c r="F7" s="21">
        <v>0</v>
      </c>
      <c r="G7" s="21">
        <v>87576000</v>
      </c>
      <c r="H7" s="21">
        <v>0</v>
      </c>
      <c r="I7" s="33">
        <v>85744000</v>
      </c>
      <c r="J7" s="21">
        <v>90745000</v>
      </c>
    </row>
    <row r="8" spans="1:10" x14ac:dyDescent="0.25">
      <c r="A8" s="17" t="s">
        <v>4</v>
      </c>
      <c r="B8" s="21">
        <v>17110</v>
      </c>
      <c r="C8" s="21">
        <v>17110</v>
      </c>
      <c r="D8" s="21">
        <v>2074</v>
      </c>
      <c r="E8" s="20">
        <f t="shared" si="1"/>
        <v>5858980</v>
      </c>
      <c r="F8" s="21"/>
      <c r="G8" s="21">
        <v>0</v>
      </c>
      <c r="H8" s="21">
        <v>5858980</v>
      </c>
      <c r="I8" s="33">
        <v>0</v>
      </c>
      <c r="J8" s="21">
        <v>100000000</v>
      </c>
    </row>
    <row r="9" spans="1:10" x14ac:dyDescent="0.25">
      <c r="A9" s="17" t="s">
        <v>5</v>
      </c>
      <c r="B9" s="21">
        <v>355</v>
      </c>
      <c r="C9" s="21">
        <v>355</v>
      </c>
      <c r="D9" s="21">
        <v>8</v>
      </c>
      <c r="E9" s="20">
        <f t="shared" si="1"/>
        <v>25951</v>
      </c>
      <c r="F9" s="21">
        <v>21782</v>
      </c>
      <c r="G9" s="21">
        <v>0</v>
      </c>
      <c r="H9" s="21">
        <v>4169</v>
      </c>
      <c r="I9" s="33">
        <v>24889</v>
      </c>
      <c r="J9" s="21">
        <v>1122388</v>
      </c>
    </row>
    <row r="10" spans="1:10" x14ac:dyDescent="0.25">
      <c r="A10" s="17" t="s">
        <v>86</v>
      </c>
      <c r="B10" s="21">
        <v>35501</v>
      </c>
      <c r="C10" s="21">
        <v>36073</v>
      </c>
      <c r="D10" s="21">
        <v>1207</v>
      </c>
      <c r="E10" s="20">
        <f t="shared" si="1"/>
        <v>15621698</v>
      </c>
      <c r="F10" s="21">
        <v>0</v>
      </c>
      <c r="G10" s="21">
        <v>0</v>
      </c>
      <c r="H10" s="21">
        <v>15621698</v>
      </c>
      <c r="I10" s="33">
        <v>14916095</v>
      </c>
      <c r="J10" s="21">
        <v>79758372</v>
      </c>
    </row>
    <row r="11" spans="1:10" x14ac:dyDescent="0.25">
      <c r="A11" s="17" t="s">
        <v>87</v>
      </c>
      <c r="B11" s="21">
        <v>15886</v>
      </c>
      <c r="C11" s="21">
        <v>15886</v>
      </c>
      <c r="D11" s="21">
        <v>837</v>
      </c>
      <c r="E11" s="20">
        <f t="shared" si="1"/>
        <v>30185000</v>
      </c>
      <c r="F11" s="21">
        <v>0</v>
      </c>
      <c r="G11" s="21">
        <v>0</v>
      </c>
      <c r="H11" s="21">
        <v>30185000</v>
      </c>
      <c r="I11" s="33">
        <v>30357000</v>
      </c>
      <c r="J11" s="21">
        <v>28943000</v>
      </c>
    </row>
    <row r="12" spans="1:10" x14ac:dyDescent="0.25">
      <c r="A12" s="17" t="s">
        <v>88</v>
      </c>
      <c r="B12" s="21">
        <v>306</v>
      </c>
      <c r="C12" s="21">
        <v>224</v>
      </c>
      <c r="D12" s="21">
        <v>12</v>
      </c>
      <c r="E12" s="20">
        <f t="shared" si="1"/>
        <v>54267</v>
      </c>
      <c r="F12" s="21">
        <v>54267</v>
      </c>
      <c r="G12" s="21">
        <v>0</v>
      </c>
      <c r="H12" s="21">
        <v>0</v>
      </c>
      <c r="I12" s="33">
        <v>58539</v>
      </c>
      <c r="J12" s="21">
        <v>1446488</v>
      </c>
    </row>
    <row r="13" spans="1:10" x14ac:dyDescent="0.25">
      <c r="A13" s="17" t="s">
        <v>89</v>
      </c>
      <c r="B13" s="21">
        <v>23785</v>
      </c>
      <c r="C13" s="21">
        <v>47829</v>
      </c>
      <c r="D13" s="21">
        <v>705</v>
      </c>
      <c r="E13" s="20">
        <f t="shared" si="1"/>
        <v>20592441</v>
      </c>
      <c r="F13" s="21">
        <v>0</v>
      </c>
      <c r="G13" s="21">
        <v>20592441</v>
      </c>
      <c r="H13" s="21">
        <v>0</v>
      </c>
      <c r="I13" s="33">
        <v>20489148</v>
      </c>
      <c r="J13" s="21">
        <v>51367604</v>
      </c>
    </row>
    <row r="14" spans="1:10" x14ac:dyDescent="0.25">
      <c r="A14" s="179" t="s">
        <v>695</v>
      </c>
      <c r="B14" s="21"/>
      <c r="C14" s="21"/>
      <c r="D14" s="21"/>
      <c r="E14" s="20">
        <f t="shared" si="1"/>
        <v>1366218</v>
      </c>
      <c r="F14" s="21"/>
      <c r="G14" s="21">
        <v>1366218</v>
      </c>
      <c r="H14" s="21"/>
      <c r="I14" s="33"/>
      <c r="J14" s="21">
        <v>1010065</v>
      </c>
    </row>
    <row r="15" spans="1:10" x14ac:dyDescent="0.25">
      <c r="A15" s="17" t="s">
        <v>90</v>
      </c>
      <c r="B15" s="21">
        <v>5153</v>
      </c>
      <c r="C15" s="21">
        <v>5153</v>
      </c>
      <c r="D15" s="21">
        <v>123</v>
      </c>
      <c r="E15" s="20">
        <f t="shared" si="1"/>
        <v>3941380</v>
      </c>
      <c r="F15" s="21"/>
      <c r="G15" s="21">
        <v>0</v>
      </c>
      <c r="H15" s="21">
        <v>3941380</v>
      </c>
      <c r="I15" s="33">
        <v>3915697</v>
      </c>
      <c r="J15" s="21">
        <v>43011278</v>
      </c>
    </row>
    <row r="16" spans="1:10" x14ac:dyDescent="0.25">
      <c r="A16" s="17" t="s">
        <v>10</v>
      </c>
      <c r="B16" s="21">
        <v>12780</v>
      </c>
      <c r="C16" s="21">
        <v>12708</v>
      </c>
      <c r="D16" s="21">
        <v>479</v>
      </c>
      <c r="E16" s="20">
        <f t="shared" si="1"/>
        <v>13818000</v>
      </c>
      <c r="F16" s="21"/>
      <c r="G16" s="21">
        <v>0</v>
      </c>
      <c r="H16" s="21">
        <v>13818000</v>
      </c>
      <c r="I16" s="33">
        <v>13658000</v>
      </c>
      <c r="J16" s="21">
        <v>247685000</v>
      </c>
    </row>
    <row r="17" spans="1:10" x14ac:dyDescent="0.25">
      <c r="A17" s="17" t="s">
        <v>91</v>
      </c>
      <c r="B17" s="21">
        <v>67779</v>
      </c>
      <c r="C17" s="21">
        <v>61070</v>
      </c>
      <c r="D17" s="21">
        <v>5257</v>
      </c>
      <c r="E17" s="20">
        <f t="shared" si="1"/>
        <v>63627000</v>
      </c>
      <c r="F17" s="21"/>
      <c r="G17" s="21">
        <v>0</v>
      </c>
      <c r="H17" s="21">
        <v>63627000</v>
      </c>
      <c r="I17" s="33">
        <v>63796000</v>
      </c>
      <c r="J17" s="21">
        <v>174111000</v>
      </c>
    </row>
    <row r="18" spans="1:10" x14ac:dyDescent="0.25">
      <c r="A18" s="17" t="s">
        <v>242</v>
      </c>
      <c r="B18" s="21">
        <v>4701</v>
      </c>
      <c r="C18" s="21">
        <v>4701</v>
      </c>
      <c r="D18" s="21">
        <v>0</v>
      </c>
      <c r="E18" s="20">
        <f t="shared" si="1"/>
        <v>12166</v>
      </c>
      <c r="F18" s="21">
        <v>12166</v>
      </c>
      <c r="G18" s="21">
        <v>0</v>
      </c>
      <c r="H18" s="21">
        <v>0</v>
      </c>
      <c r="I18" s="33">
        <v>28125</v>
      </c>
      <c r="J18" s="21">
        <v>5966210</v>
      </c>
    </row>
    <row r="19" spans="1:10" x14ac:dyDescent="0.25">
      <c r="A19" s="17" t="s">
        <v>92</v>
      </c>
      <c r="B19" s="21">
        <v>229232</v>
      </c>
      <c r="C19" s="21">
        <v>229232</v>
      </c>
      <c r="D19" s="21">
        <v>66</v>
      </c>
      <c r="E19" s="20">
        <f t="shared" si="1"/>
        <v>31545864</v>
      </c>
      <c r="F19" s="21">
        <v>0</v>
      </c>
      <c r="G19" s="21">
        <v>0</v>
      </c>
      <c r="H19" s="21">
        <v>31545864</v>
      </c>
      <c r="I19" s="33">
        <v>29360033</v>
      </c>
      <c r="J19" s="21">
        <v>51164291</v>
      </c>
    </row>
    <row r="20" spans="1:10" x14ac:dyDescent="0.25">
      <c r="A20" s="17" t="s">
        <v>82</v>
      </c>
      <c r="B20" s="21">
        <v>105562</v>
      </c>
      <c r="C20" s="21">
        <v>105562</v>
      </c>
      <c r="D20" s="21">
        <v>955</v>
      </c>
      <c r="E20" s="20">
        <f t="shared" si="1"/>
        <v>13551663</v>
      </c>
      <c r="F20" s="21">
        <v>13551663</v>
      </c>
      <c r="G20" s="21">
        <v>0</v>
      </c>
      <c r="H20" s="21">
        <v>0</v>
      </c>
      <c r="I20" s="33">
        <v>11934840</v>
      </c>
      <c r="J20" s="21">
        <v>112511400</v>
      </c>
    </row>
    <row r="21" spans="1:10" x14ac:dyDescent="0.25">
      <c r="A21" s="55" t="s">
        <v>93</v>
      </c>
      <c r="B21" s="21">
        <v>15600</v>
      </c>
      <c r="C21" s="21">
        <v>15600</v>
      </c>
      <c r="D21" s="21">
        <v>480</v>
      </c>
      <c r="E21" s="20">
        <f t="shared" si="1"/>
        <v>5499370</v>
      </c>
      <c r="F21" s="21"/>
      <c r="G21" s="21">
        <v>0</v>
      </c>
      <c r="H21" s="21">
        <v>5499370</v>
      </c>
      <c r="I21" s="33">
        <v>5288138</v>
      </c>
      <c r="J21" s="21">
        <v>49332835</v>
      </c>
    </row>
    <row r="22" spans="1:10" x14ac:dyDescent="0.25">
      <c r="A22" s="179" t="s">
        <v>375</v>
      </c>
      <c r="B22" s="21"/>
      <c r="C22" s="21"/>
      <c r="D22" s="21"/>
      <c r="E22" s="20">
        <f t="shared" si="1"/>
        <v>83433628</v>
      </c>
      <c r="F22" s="21"/>
      <c r="G22" s="21">
        <v>83433628</v>
      </c>
      <c r="H22" s="21"/>
      <c r="I22" s="33"/>
      <c r="J22" s="21">
        <v>963751475</v>
      </c>
    </row>
    <row r="23" spans="1:10" x14ac:dyDescent="0.25">
      <c r="A23" s="17" t="s">
        <v>94</v>
      </c>
      <c r="B23" s="21">
        <v>6387</v>
      </c>
      <c r="C23" s="21">
        <v>7801</v>
      </c>
      <c r="D23" s="21">
        <v>27</v>
      </c>
      <c r="E23" s="20">
        <f t="shared" si="1"/>
        <v>786396</v>
      </c>
      <c r="F23" s="21">
        <v>786396</v>
      </c>
      <c r="G23" s="21">
        <v>0</v>
      </c>
      <c r="H23" s="21">
        <v>0</v>
      </c>
      <c r="I23" s="33">
        <v>776471</v>
      </c>
      <c r="J23" s="21">
        <v>6971287</v>
      </c>
    </row>
    <row r="24" spans="1:10" x14ac:dyDescent="0.25">
      <c r="A24" s="55" t="s">
        <v>17</v>
      </c>
      <c r="B24" s="21">
        <v>100757</v>
      </c>
      <c r="C24" s="21">
        <v>100653</v>
      </c>
      <c r="D24" s="21">
        <v>62</v>
      </c>
      <c r="E24" s="20">
        <f t="shared" si="1"/>
        <v>9372549</v>
      </c>
      <c r="F24" s="21">
        <v>9372549</v>
      </c>
      <c r="G24" s="21">
        <v>0</v>
      </c>
      <c r="H24" s="21">
        <v>0</v>
      </c>
      <c r="I24" s="33">
        <v>12737605</v>
      </c>
      <c r="J24" s="21">
        <v>105212542</v>
      </c>
    </row>
    <row r="25" spans="1:10" x14ac:dyDescent="0.25">
      <c r="A25" s="124" t="s">
        <v>18</v>
      </c>
      <c r="B25" s="21">
        <v>3180</v>
      </c>
      <c r="C25" s="21">
        <v>3180</v>
      </c>
      <c r="D25" s="21">
        <v>10</v>
      </c>
      <c r="E25" s="20">
        <f t="shared" si="1"/>
        <v>117755</v>
      </c>
      <c r="F25" s="21">
        <v>0</v>
      </c>
      <c r="G25" s="21">
        <v>117755</v>
      </c>
      <c r="H25" s="21">
        <v>0</v>
      </c>
      <c r="I25" s="33">
        <v>119016</v>
      </c>
      <c r="J25" s="21">
        <v>1831514</v>
      </c>
    </row>
    <row r="26" spans="1:10" x14ac:dyDescent="0.25">
      <c r="A26" s="179" t="s">
        <v>19</v>
      </c>
      <c r="B26" s="21"/>
      <c r="C26" s="21"/>
      <c r="D26" s="21"/>
      <c r="E26" s="20">
        <f t="shared" si="1"/>
        <v>2596878</v>
      </c>
      <c r="F26" s="21"/>
      <c r="G26" s="21">
        <v>2596878</v>
      </c>
      <c r="H26" s="21"/>
      <c r="I26" s="33"/>
      <c r="J26" s="21">
        <v>4844679</v>
      </c>
    </row>
    <row r="27" spans="1:10" x14ac:dyDescent="0.25">
      <c r="A27" s="17" t="s">
        <v>20</v>
      </c>
      <c r="B27" s="21">
        <v>12547</v>
      </c>
      <c r="C27" s="21">
        <v>12547</v>
      </c>
      <c r="D27" s="21">
        <v>739</v>
      </c>
      <c r="E27" s="20">
        <f t="shared" si="1"/>
        <v>16218591</v>
      </c>
      <c r="F27" s="21">
        <v>15849979</v>
      </c>
      <c r="G27" s="21">
        <v>0</v>
      </c>
      <c r="H27" s="21">
        <v>368612</v>
      </c>
      <c r="I27" s="33">
        <v>16796433</v>
      </c>
      <c r="J27" s="21">
        <v>119700000</v>
      </c>
    </row>
    <row r="28" spans="1:10" x14ac:dyDescent="0.25">
      <c r="A28" s="17" t="s">
        <v>21</v>
      </c>
      <c r="B28" s="21">
        <v>42043</v>
      </c>
      <c r="C28" s="21">
        <v>42043</v>
      </c>
      <c r="D28" s="21">
        <v>3889</v>
      </c>
      <c r="E28" s="20">
        <f t="shared" si="1"/>
        <v>11855697</v>
      </c>
      <c r="F28" s="21">
        <v>3183000</v>
      </c>
      <c r="G28" s="21">
        <v>0</v>
      </c>
      <c r="H28" s="21">
        <v>8672697</v>
      </c>
      <c r="I28" s="33">
        <v>13934431</v>
      </c>
      <c r="J28" s="21">
        <v>138913596</v>
      </c>
    </row>
    <row r="29" spans="1:10" x14ac:dyDescent="0.25">
      <c r="A29" s="179" t="s">
        <v>696</v>
      </c>
      <c r="B29" s="21"/>
      <c r="C29" s="21"/>
      <c r="D29" s="21"/>
      <c r="E29" s="20">
        <f t="shared" si="1"/>
        <v>2609517</v>
      </c>
      <c r="F29" s="21"/>
      <c r="G29" s="21">
        <v>2609517</v>
      </c>
      <c r="H29" s="21"/>
      <c r="I29" s="33"/>
      <c r="J29" s="21">
        <v>3721371</v>
      </c>
    </row>
    <row r="30" spans="1:10" x14ac:dyDescent="0.25">
      <c r="A30" s="17" t="s">
        <v>23</v>
      </c>
      <c r="B30" s="21">
        <v>24</v>
      </c>
      <c r="C30" s="21">
        <v>39708</v>
      </c>
      <c r="D30" s="21">
        <v>24</v>
      </c>
      <c r="E30" s="20">
        <f t="shared" si="1"/>
        <v>6688128</v>
      </c>
      <c r="F30" s="21">
        <v>0</v>
      </c>
      <c r="G30" s="21">
        <v>0</v>
      </c>
      <c r="H30" s="21">
        <v>6688128</v>
      </c>
      <c r="I30" s="33">
        <v>6569000</v>
      </c>
      <c r="J30" s="21">
        <v>7106958</v>
      </c>
    </row>
    <row r="31" spans="1:10" x14ac:dyDescent="0.25">
      <c r="A31" s="17" t="s">
        <v>95</v>
      </c>
      <c r="B31" s="21">
        <v>3519</v>
      </c>
      <c r="C31" s="21">
        <v>3557</v>
      </c>
      <c r="D31" s="21">
        <v>188</v>
      </c>
      <c r="E31" s="20">
        <f t="shared" si="1"/>
        <v>2892812</v>
      </c>
      <c r="F31" s="21"/>
      <c r="G31" s="21">
        <v>0</v>
      </c>
      <c r="H31" s="21">
        <v>2892812</v>
      </c>
      <c r="I31" s="33">
        <v>2775383</v>
      </c>
      <c r="J31" s="21">
        <v>37844072</v>
      </c>
    </row>
    <row r="32" spans="1:10" x14ac:dyDescent="0.25">
      <c r="A32" s="17" t="s">
        <v>96</v>
      </c>
      <c r="B32" s="21">
        <v>4821</v>
      </c>
      <c r="C32" s="21">
        <v>18711</v>
      </c>
      <c r="D32" s="21">
        <v>45</v>
      </c>
      <c r="E32" s="20">
        <f t="shared" si="1"/>
        <v>4360562</v>
      </c>
      <c r="F32" s="21">
        <v>4360562</v>
      </c>
      <c r="G32" s="21">
        <v>0</v>
      </c>
      <c r="H32" s="21">
        <v>0</v>
      </c>
      <c r="I32" s="33">
        <v>4235689</v>
      </c>
      <c r="J32" s="21">
        <v>31512619</v>
      </c>
    </row>
    <row r="33" spans="1:10" x14ac:dyDescent="0.25">
      <c r="A33" s="17" t="s">
        <v>97</v>
      </c>
      <c r="B33" s="21">
        <v>19927</v>
      </c>
      <c r="C33" s="21">
        <v>46468</v>
      </c>
      <c r="D33" s="21">
        <v>73</v>
      </c>
      <c r="E33" s="20">
        <f t="shared" si="1"/>
        <v>986257</v>
      </c>
      <c r="F33" s="21">
        <v>986257</v>
      </c>
      <c r="G33" s="21">
        <v>0</v>
      </c>
      <c r="H33" s="21">
        <v>0</v>
      </c>
      <c r="I33" s="33">
        <v>985079</v>
      </c>
      <c r="J33" s="21">
        <v>22079980</v>
      </c>
    </row>
    <row r="34" spans="1:10" x14ac:dyDescent="0.25">
      <c r="A34" s="17" t="s">
        <v>98</v>
      </c>
      <c r="B34" s="21">
        <v>489549</v>
      </c>
      <c r="C34" s="21">
        <v>1196033</v>
      </c>
      <c r="D34" s="21">
        <v>28</v>
      </c>
      <c r="E34" s="20">
        <f t="shared" si="1"/>
        <v>81000000</v>
      </c>
      <c r="F34" s="21">
        <v>81000000</v>
      </c>
      <c r="G34" s="21">
        <v>0</v>
      </c>
      <c r="H34" s="21">
        <v>0</v>
      </c>
      <c r="I34" s="33">
        <v>72000000</v>
      </c>
      <c r="J34" s="21">
        <v>2262000000</v>
      </c>
    </row>
    <row r="35" spans="1:10" x14ac:dyDescent="0.25">
      <c r="A35" s="17" t="s">
        <v>27</v>
      </c>
      <c r="B35" s="21">
        <v>73685</v>
      </c>
      <c r="C35" s="21">
        <v>76146</v>
      </c>
      <c r="D35" s="21">
        <v>270</v>
      </c>
      <c r="E35" s="20">
        <f t="shared" si="1"/>
        <v>13551743</v>
      </c>
      <c r="F35" s="21">
        <v>13551743</v>
      </c>
      <c r="G35" s="21">
        <v>0</v>
      </c>
      <c r="H35" s="21">
        <v>0</v>
      </c>
      <c r="I35" s="33">
        <v>9961202</v>
      </c>
      <c r="J35" s="21">
        <v>90699244</v>
      </c>
    </row>
    <row r="36" spans="1:10" x14ac:dyDescent="0.25">
      <c r="A36" s="17" t="s">
        <v>29</v>
      </c>
      <c r="B36" s="21">
        <v>7</v>
      </c>
      <c r="C36" s="21">
        <v>75659</v>
      </c>
      <c r="D36" s="21">
        <v>7</v>
      </c>
      <c r="E36" s="20">
        <f t="shared" si="1"/>
        <v>10591421</v>
      </c>
      <c r="F36" s="21">
        <v>0</v>
      </c>
      <c r="G36" s="21">
        <v>0</v>
      </c>
      <c r="H36" s="21">
        <v>10591421</v>
      </c>
      <c r="I36" s="33">
        <v>10389088</v>
      </c>
      <c r="J36" s="21">
        <v>57320654</v>
      </c>
    </row>
    <row r="37" spans="1:10" x14ac:dyDescent="0.25">
      <c r="A37" s="17" t="s">
        <v>99</v>
      </c>
      <c r="B37" s="21">
        <v>274029</v>
      </c>
      <c r="C37" s="21">
        <v>216922</v>
      </c>
      <c r="D37" s="21">
        <v>269</v>
      </c>
      <c r="E37" s="20">
        <f t="shared" si="1"/>
        <v>2662660</v>
      </c>
      <c r="F37" s="21">
        <v>2662660</v>
      </c>
      <c r="G37" s="21">
        <v>0</v>
      </c>
      <c r="H37" s="21">
        <v>0</v>
      </c>
      <c r="I37" s="33">
        <v>4178139</v>
      </c>
      <c r="J37" s="21">
        <v>314349526</v>
      </c>
    </row>
    <row r="38" spans="1:10" x14ac:dyDescent="0.25">
      <c r="A38" s="17" t="s">
        <v>100</v>
      </c>
      <c r="B38" s="21">
        <v>83912</v>
      </c>
      <c r="C38" s="21">
        <v>83912</v>
      </c>
      <c r="D38" s="21">
        <v>672</v>
      </c>
      <c r="E38" s="20">
        <f t="shared" si="1"/>
        <v>8590557</v>
      </c>
      <c r="F38" s="21">
        <v>7472253</v>
      </c>
      <c r="G38" s="21">
        <v>0</v>
      </c>
      <c r="H38" s="21">
        <v>1118304</v>
      </c>
      <c r="I38" s="33">
        <v>7469718</v>
      </c>
      <c r="J38" s="21">
        <v>74345914</v>
      </c>
    </row>
    <row r="39" spans="1:10" x14ac:dyDescent="0.25">
      <c r="A39" s="17" t="s">
        <v>101</v>
      </c>
      <c r="B39" s="21">
        <v>68510</v>
      </c>
      <c r="C39" s="21">
        <v>68510</v>
      </c>
      <c r="D39" s="21">
        <v>33</v>
      </c>
      <c r="E39" s="20">
        <f t="shared" si="1"/>
        <v>2306000</v>
      </c>
      <c r="F39" s="21">
        <v>846000</v>
      </c>
      <c r="G39" s="21">
        <v>0</v>
      </c>
      <c r="H39" s="21">
        <v>1460000</v>
      </c>
      <c r="I39" s="33">
        <v>2106600</v>
      </c>
      <c r="J39" s="21">
        <v>58396000</v>
      </c>
    </row>
    <row r="40" spans="1:10" x14ac:dyDescent="0.25">
      <c r="A40" s="17" t="s">
        <v>102</v>
      </c>
      <c r="B40" s="21">
        <v>128700</v>
      </c>
      <c r="C40" s="21">
        <v>128700</v>
      </c>
      <c r="D40" s="21">
        <v>0</v>
      </c>
      <c r="E40" s="20">
        <f t="shared" si="1"/>
        <v>23029386</v>
      </c>
      <c r="F40" s="21">
        <v>0</v>
      </c>
      <c r="G40" s="21">
        <v>23029386</v>
      </c>
      <c r="H40" s="21">
        <v>0</v>
      </c>
      <c r="I40" s="33">
        <v>23930284</v>
      </c>
      <c r="J40" s="21">
        <v>79093000</v>
      </c>
    </row>
    <row r="41" spans="1:10" x14ac:dyDescent="0.25">
      <c r="A41" s="55" t="s">
        <v>32</v>
      </c>
      <c r="B41" s="21">
        <v>17563</v>
      </c>
      <c r="C41" s="21">
        <v>17563</v>
      </c>
      <c r="D41" s="21">
        <v>1077</v>
      </c>
      <c r="E41" s="20">
        <f t="shared" si="1"/>
        <v>10900000</v>
      </c>
      <c r="F41" s="21">
        <v>0</v>
      </c>
      <c r="G41" s="21">
        <v>10900000</v>
      </c>
      <c r="H41" s="21">
        <v>0</v>
      </c>
      <c r="I41" s="33">
        <v>10900</v>
      </c>
      <c r="J41" s="21">
        <v>34000000</v>
      </c>
    </row>
    <row r="42" spans="1:10" x14ac:dyDescent="0.25">
      <c r="A42" s="55" t="s">
        <v>33</v>
      </c>
      <c r="B42" s="21">
        <v>4913</v>
      </c>
      <c r="C42" s="21">
        <v>4913</v>
      </c>
      <c r="D42" s="21">
        <v>201</v>
      </c>
      <c r="E42" s="20">
        <f t="shared" si="1"/>
        <v>1673000</v>
      </c>
      <c r="F42" s="21"/>
      <c r="G42" s="21">
        <v>0</v>
      </c>
      <c r="H42" s="21">
        <v>1673000</v>
      </c>
      <c r="I42" s="33">
        <v>1673000</v>
      </c>
      <c r="J42" s="21">
        <v>16502000</v>
      </c>
    </row>
    <row r="43" spans="1:10" x14ac:dyDescent="0.25">
      <c r="B43"/>
      <c r="I43" s="33"/>
      <c r="J43" s="21"/>
    </row>
    <row r="44" spans="1:10" x14ac:dyDescent="0.25">
      <c r="B44"/>
      <c r="I44" s="33"/>
      <c r="J44" s="21"/>
    </row>
    <row r="45" spans="1:10" x14ac:dyDescent="0.25">
      <c r="B45"/>
      <c r="I45" s="33"/>
      <c r="J45" s="21"/>
    </row>
    <row r="46" spans="1:10" x14ac:dyDescent="0.25">
      <c r="B46"/>
      <c r="I46" s="33"/>
      <c r="J46" s="21"/>
    </row>
    <row r="47" spans="1:10" x14ac:dyDescent="0.25">
      <c r="B47"/>
      <c r="I47" s="33"/>
      <c r="J47" s="21"/>
    </row>
    <row r="48" spans="1:10" x14ac:dyDescent="0.25">
      <c r="B48"/>
      <c r="I48" s="33"/>
      <c r="J48" s="21"/>
    </row>
    <row r="49" spans="1:10" x14ac:dyDescent="0.25">
      <c r="B49"/>
      <c r="I49" s="33"/>
      <c r="J49" s="21"/>
    </row>
    <row r="50" spans="1:10" x14ac:dyDescent="0.25">
      <c r="B50"/>
      <c r="I50" s="33"/>
      <c r="J50" s="21"/>
    </row>
    <row r="51" spans="1:10" x14ac:dyDescent="0.25">
      <c r="B51"/>
      <c r="I51" s="33"/>
      <c r="J51" s="21"/>
    </row>
    <row r="52" spans="1:10" x14ac:dyDescent="0.25">
      <c r="B52"/>
      <c r="I52" s="33"/>
      <c r="J52" s="21"/>
    </row>
    <row r="53" spans="1:10" x14ac:dyDescent="0.25">
      <c r="A53"/>
      <c r="B53"/>
      <c r="I53" s="33"/>
      <c r="J53" s="21"/>
    </row>
    <row r="54" spans="1:10" x14ac:dyDescent="0.25">
      <c r="A54"/>
      <c r="B54"/>
      <c r="I54" s="33"/>
      <c r="J54" s="21"/>
    </row>
    <row r="55" spans="1:10" x14ac:dyDescent="0.25">
      <c r="A55"/>
      <c r="B55"/>
      <c r="I55" s="33"/>
      <c r="J55" s="21"/>
    </row>
    <row r="56" spans="1:10" x14ac:dyDescent="0.25">
      <c r="A56"/>
      <c r="B56"/>
      <c r="I56" s="33"/>
      <c r="J56" s="21"/>
    </row>
    <row r="57" spans="1:10" x14ac:dyDescent="0.25">
      <c r="A57"/>
      <c r="B57"/>
      <c r="I57" s="33"/>
      <c r="J57" s="21"/>
    </row>
    <row r="58" spans="1:10" x14ac:dyDescent="0.25">
      <c r="A58"/>
      <c r="B58"/>
      <c r="I58" s="33"/>
      <c r="J58" s="21"/>
    </row>
    <row r="59" spans="1:10" x14ac:dyDescent="0.25">
      <c r="A59"/>
      <c r="B59"/>
      <c r="I59" s="33"/>
      <c r="J59" s="21"/>
    </row>
    <row r="60" spans="1:10" x14ac:dyDescent="0.25">
      <c r="A60"/>
      <c r="B60"/>
      <c r="I60" s="33"/>
      <c r="J60" s="21"/>
    </row>
    <row r="61" spans="1:10" x14ac:dyDescent="0.25">
      <c r="A61"/>
      <c r="B61"/>
      <c r="I61" s="33"/>
      <c r="J61" s="21"/>
    </row>
    <row r="62" spans="1:10" x14ac:dyDescent="0.25">
      <c r="A62"/>
      <c r="B62"/>
      <c r="I62" s="33"/>
      <c r="J62" s="21"/>
    </row>
    <row r="63" spans="1:10" x14ac:dyDescent="0.25">
      <c r="A63"/>
      <c r="B63"/>
      <c r="I63" s="33"/>
      <c r="J63" s="21"/>
    </row>
    <row r="64" spans="1:10" x14ac:dyDescent="0.25">
      <c r="A64"/>
      <c r="B64"/>
      <c r="I64" s="33"/>
      <c r="J64" s="21"/>
    </row>
    <row r="65" spans="1:10" x14ac:dyDescent="0.25">
      <c r="A65"/>
      <c r="B65"/>
      <c r="I65" s="33"/>
      <c r="J65" s="21"/>
    </row>
    <row r="66" spans="1:10" x14ac:dyDescent="0.25">
      <c r="A66"/>
      <c r="B66"/>
      <c r="I66" s="33"/>
      <c r="J66" s="21"/>
    </row>
    <row r="67" spans="1:10" x14ac:dyDescent="0.25">
      <c r="A67"/>
      <c r="B67"/>
      <c r="I67" s="33"/>
      <c r="J67" s="21"/>
    </row>
    <row r="68" spans="1:10" x14ac:dyDescent="0.25">
      <c r="A68"/>
      <c r="B68"/>
      <c r="I68" s="33"/>
      <c r="J68" s="21"/>
    </row>
    <row r="69" spans="1:10" x14ac:dyDescent="0.25">
      <c r="A69"/>
      <c r="B69"/>
      <c r="I69" s="33"/>
      <c r="J69" s="21"/>
    </row>
    <row r="70" spans="1:10" x14ac:dyDescent="0.25">
      <c r="A70"/>
      <c r="B70"/>
      <c r="I70" s="33"/>
      <c r="J70" s="21"/>
    </row>
    <row r="71" spans="1:10" x14ac:dyDescent="0.25">
      <c r="A71"/>
      <c r="B71"/>
      <c r="I71" s="33"/>
      <c r="J71" s="21"/>
    </row>
    <row r="72" spans="1:10" x14ac:dyDescent="0.25">
      <c r="A72"/>
      <c r="B72"/>
      <c r="I72" s="33"/>
      <c r="J72" s="21"/>
    </row>
    <row r="73" spans="1:10" x14ac:dyDescent="0.25">
      <c r="A73"/>
      <c r="B73"/>
      <c r="I73" s="33"/>
      <c r="J73" s="21"/>
    </row>
    <row r="74" spans="1:10" x14ac:dyDescent="0.25">
      <c r="A74"/>
      <c r="B74"/>
      <c r="I74" s="33"/>
      <c r="J74" s="21"/>
    </row>
    <row r="75" spans="1:10" x14ac:dyDescent="0.25">
      <c r="A75"/>
      <c r="B75"/>
      <c r="I75" s="33"/>
      <c r="J75" s="21"/>
    </row>
    <row r="76" spans="1:10" x14ac:dyDescent="0.25">
      <c r="A76"/>
      <c r="B76"/>
      <c r="I76" s="33"/>
      <c r="J76" s="21"/>
    </row>
    <row r="77" spans="1:10" x14ac:dyDescent="0.25">
      <c r="A77"/>
      <c r="B77"/>
      <c r="I77" s="33"/>
      <c r="J77" s="21"/>
    </row>
    <row r="78" spans="1:10" x14ac:dyDescent="0.25">
      <c r="A78"/>
      <c r="B78"/>
      <c r="I78" s="33"/>
      <c r="J78" s="21"/>
    </row>
    <row r="79" spans="1:10" x14ac:dyDescent="0.25">
      <c r="A79"/>
      <c r="B79"/>
      <c r="I79" s="33"/>
      <c r="J79" s="21"/>
    </row>
    <row r="80" spans="1:10" x14ac:dyDescent="0.25">
      <c r="A80"/>
      <c r="B80"/>
      <c r="I80" s="33"/>
      <c r="J80" s="21"/>
    </row>
    <row r="81" spans="1:10" x14ac:dyDescent="0.25">
      <c r="A81"/>
      <c r="B81"/>
      <c r="I81" s="33"/>
      <c r="J81" s="21"/>
    </row>
    <row r="82" spans="1:10" x14ac:dyDescent="0.25">
      <c r="A82"/>
      <c r="B82"/>
      <c r="I82" s="33"/>
      <c r="J82" s="21"/>
    </row>
    <row r="83" spans="1:10" x14ac:dyDescent="0.25">
      <c r="A83"/>
      <c r="B83"/>
      <c r="I83" s="33"/>
      <c r="J83" s="21"/>
    </row>
    <row r="84" spans="1:10" x14ac:dyDescent="0.25">
      <c r="A84"/>
      <c r="B84"/>
      <c r="I84" s="33"/>
      <c r="J84" s="21"/>
    </row>
    <row r="85" spans="1:10" x14ac:dyDescent="0.25">
      <c r="A85"/>
      <c r="B85"/>
      <c r="I85" s="33"/>
      <c r="J85" s="21"/>
    </row>
    <row r="86" spans="1:10" x14ac:dyDescent="0.25">
      <c r="A86"/>
      <c r="B86"/>
      <c r="I86" s="33"/>
      <c r="J86" s="21"/>
    </row>
    <row r="87" spans="1:10" x14ac:dyDescent="0.25">
      <c r="A87"/>
      <c r="B87"/>
      <c r="I87" s="33"/>
      <c r="J87" s="21"/>
    </row>
    <row r="88" spans="1:10" x14ac:dyDescent="0.25">
      <c r="A88"/>
      <c r="B88"/>
      <c r="I88" s="33"/>
      <c r="J88" s="21"/>
    </row>
    <row r="89" spans="1:10" x14ac:dyDescent="0.25">
      <c r="A89"/>
      <c r="B89"/>
      <c r="I89" s="33"/>
      <c r="J89" s="21"/>
    </row>
    <row r="90" spans="1:10" x14ac:dyDescent="0.25">
      <c r="A90"/>
      <c r="B90"/>
      <c r="I90" s="33"/>
      <c r="J90" s="21"/>
    </row>
    <row r="91" spans="1:10" x14ac:dyDescent="0.25">
      <c r="A91"/>
      <c r="B91"/>
      <c r="I91" s="33"/>
      <c r="J91" s="21"/>
    </row>
    <row r="92" spans="1:10" x14ac:dyDescent="0.25">
      <c r="A92"/>
      <c r="B92"/>
      <c r="I92" s="33"/>
      <c r="J92" s="21"/>
    </row>
    <row r="93" spans="1:10" x14ac:dyDescent="0.25">
      <c r="A93"/>
      <c r="B93"/>
      <c r="I93" s="33"/>
      <c r="J93" s="21"/>
    </row>
    <row r="94" spans="1:10" x14ac:dyDescent="0.25">
      <c r="A94"/>
      <c r="B94"/>
      <c r="I94" s="33"/>
      <c r="J94" s="21"/>
    </row>
    <row r="95" spans="1:10" x14ac:dyDescent="0.25">
      <c r="A95"/>
      <c r="B95"/>
      <c r="I95" s="33"/>
      <c r="J95" s="21"/>
    </row>
    <row r="96" spans="1:10" x14ac:dyDescent="0.25">
      <c r="A96"/>
      <c r="B96"/>
      <c r="I96" s="33"/>
      <c r="J96" s="21"/>
    </row>
    <row r="97" spans="1:10" x14ac:dyDescent="0.25">
      <c r="A97"/>
      <c r="B97"/>
      <c r="I97" s="33"/>
      <c r="J97" s="21"/>
    </row>
    <row r="98" spans="1:10" x14ac:dyDescent="0.25">
      <c r="A98"/>
      <c r="B98"/>
      <c r="I98" s="33"/>
      <c r="J98" s="21"/>
    </row>
    <row r="99" spans="1:10" x14ac:dyDescent="0.25">
      <c r="A99"/>
      <c r="B99"/>
      <c r="I99" s="33"/>
      <c r="J99" s="21"/>
    </row>
    <row r="100" spans="1:10" x14ac:dyDescent="0.25">
      <c r="A100"/>
      <c r="B100"/>
      <c r="I100" s="33"/>
      <c r="J100" s="21"/>
    </row>
    <row r="101" spans="1:10" x14ac:dyDescent="0.25">
      <c r="A101"/>
      <c r="B101"/>
      <c r="I101" s="33"/>
      <c r="J101" s="21"/>
    </row>
    <row r="102" spans="1:10" x14ac:dyDescent="0.25">
      <c r="A102"/>
      <c r="B102"/>
      <c r="I102" s="33"/>
      <c r="J102" s="21"/>
    </row>
    <row r="103" spans="1:10" x14ac:dyDescent="0.25">
      <c r="A103"/>
      <c r="B103"/>
      <c r="I103" s="33"/>
      <c r="J103" s="21"/>
    </row>
    <row r="104" spans="1:10" x14ac:dyDescent="0.25">
      <c r="A104"/>
      <c r="B104"/>
      <c r="I104" s="33"/>
      <c r="J104" s="21"/>
    </row>
    <row r="105" spans="1:10" x14ac:dyDescent="0.25">
      <c r="A105"/>
      <c r="B105"/>
      <c r="I105" s="33"/>
      <c r="J105" s="21"/>
    </row>
    <row r="106" spans="1:10" x14ac:dyDescent="0.25">
      <c r="A106"/>
      <c r="B106"/>
      <c r="I106" s="33"/>
      <c r="J106" s="21"/>
    </row>
    <row r="107" spans="1:10" x14ac:dyDescent="0.25">
      <c r="A107"/>
      <c r="B107"/>
      <c r="I107" s="33"/>
      <c r="J107" s="21"/>
    </row>
    <row r="108" spans="1:10" x14ac:dyDescent="0.25">
      <c r="A108"/>
      <c r="B108"/>
      <c r="I108" s="33"/>
      <c r="J108" s="21"/>
    </row>
    <row r="109" spans="1:10" x14ac:dyDescent="0.25">
      <c r="A109"/>
      <c r="B109"/>
      <c r="I109" s="33"/>
      <c r="J109" s="21"/>
    </row>
    <row r="110" spans="1:10" x14ac:dyDescent="0.25">
      <c r="A110"/>
      <c r="B110"/>
      <c r="I110" s="33"/>
      <c r="J110" s="21"/>
    </row>
    <row r="111" spans="1:10" x14ac:dyDescent="0.25">
      <c r="A111"/>
      <c r="B111"/>
      <c r="I111" s="33"/>
      <c r="J111" s="21"/>
    </row>
    <row r="112" spans="1:10" x14ac:dyDescent="0.25">
      <c r="A112"/>
      <c r="B112"/>
      <c r="I112" s="33"/>
      <c r="J112" s="21"/>
    </row>
    <row r="113" spans="1:10" x14ac:dyDescent="0.25">
      <c r="A113"/>
      <c r="B113"/>
      <c r="I113" s="33"/>
      <c r="J113" s="21"/>
    </row>
    <row r="114" spans="1:10" x14ac:dyDescent="0.25">
      <c r="A114"/>
      <c r="B114"/>
      <c r="I114" s="33"/>
      <c r="J114" s="21"/>
    </row>
    <row r="115" spans="1:10" x14ac:dyDescent="0.25">
      <c r="A115"/>
      <c r="B115"/>
      <c r="I115" s="33"/>
      <c r="J115" s="21"/>
    </row>
    <row r="116" spans="1:10" x14ac:dyDescent="0.25">
      <c r="A116"/>
      <c r="B116"/>
      <c r="I116" s="33"/>
      <c r="J116" s="21"/>
    </row>
    <row r="117" spans="1:10" x14ac:dyDescent="0.25">
      <c r="A117"/>
      <c r="B117"/>
      <c r="I117" s="33"/>
      <c r="J117" s="21"/>
    </row>
    <row r="118" spans="1:10" x14ac:dyDescent="0.25">
      <c r="A118"/>
      <c r="B118"/>
      <c r="I118" s="33"/>
      <c r="J118" s="21"/>
    </row>
    <row r="119" spans="1:10" x14ac:dyDescent="0.25">
      <c r="A119"/>
      <c r="B119"/>
      <c r="I119" s="33"/>
      <c r="J119" s="21"/>
    </row>
    <row r="120" spans="1:10" x14ac:dyDescent="0.25">
      <c r="A120"/>
      <c r="B120"/>
      <c r="I120" s="33"/>
      <c r="J120" s="21"/>
    </row>
    <row r="121" spans="1:10" x14ac:dyDescent="0.25">
      <c r="A121"/>
      <c r="B121"/>
      <c r="I121" s="33"/>
      <c r="J121" s="21"/>
    </row>
    <row r="122" spans="1:10" x14ac:dyDescent="0.25">
      <c r="A122"/>
      <c r="B122"/>
      <c r="I122" s="33"/>
      <c r="J122" s="21"/>
    </row>
    <row r="123" spans="1:10" x14ac:dyDescent="0.25">
      <c r="A123"/>
      <c r="B123"/>
      <c r="I123" s="33"/>
      <c r="J123" s="21"/>
    </row>
    <row r="124" spans="1:10" x14ac:dyDescent="0.25">
      <c r="A124"/>
      <c r="B124"/>
      <c r="I124" s="33"/>
      <c r="J124" s="21"/>
    </row>
    <row r="125" spans="1:10" x14ac:dyDescent="0.25">
      <c r="A125"/>
      <c r="B125"/>
      <c r="I125" s="33"/>
      <c r="J125" s="21"/>
    </row>
    <row r="126" spans="1:10" x14ac:dyDescent="0.25">
      <c r="A126"/>
      <c r="B126"/>
      <c r="I126" s="33"/>
      <c r="J126" s="21"/>
    </row>
    <row r="127" spans="1:10" x14ac:dyDescent="0.25">
      <c r="A127"/>
      <c r="B127"/>
      <c r="I127" s="33"/>
      <c r="J127" s="21"/>
    </row>
    <row r="128" spans="1:10" x14ac:dyDescent="0.25">
      <c r="A128"/>
      <c r="B128"/>
      <c r="I128" s="33"/>
      <c r="J128" s="21"/>
    </row>
    <row r="129" spans="1:10" x14ac:dyDescent="0.25">
      <c r="A129"/>
      <c r="B129"/>
      <c r="I129" s="33"/>
      <c r="J129" s="21"/>
    </row>
    <row r="130" spans="1:10" x14ac:dyDescent="0.25">
      <c r="A130"/>
      <c r="B130"/>
      <c r="I130" s="33"/>
      <c r="J130" s="21"/>
    </row>
    <row r="131" spans="1:10" x14ac:dyDescent="0.25">
      <c r="A131"/>
      <c r="B131"/>
      <c r="I131" s="33"/>
      <c r="J131" s="21"/>
    </row>
    <row r="132" spans="1:10" x14ac:dyDescent="0.25">
      <c r="A132"/>
      <c r="B132"/>
      <c r="I132" s="33"/>
      <c r="J132" s="21"/>
    </row>
    <row r="133" spans="1:10" x14ac:dyDescent="0.25">
      <c r="A133"/>
      <c r="B133"/>
      <c r="I133" s="33"/>
      <c r="J133" s="21"/>
    </row>
    <row r="134" spans="1:10" x14ac:dyDescent="0.25">
      <c r="A134"/>
      <c r="B134"/>
      <c r="I134" s="33"/>
      <c r="J134" s="21"/>
    </row>
    <row r="135" spans="1:10" x14ac:dyDescent="0.25">
      <c r="A135"/>
      <c r="B135"/>
      <c r="I135" s="33"/>
      <c r="J135" s="21"/>
    </row>
    <row r="136" spans="1:10" x14ac:dyDescent="0.25">
      <c r="A136"/>
      <c r="B136"/>
      <c r="I136" s="33"/>
      <c r="J136" s="21"/>
    </row>
    <row r="137" spans="1:10" x14ac:dyDescent="0.25">
      <c r="A137"/>
      <c r="B137"/>
      <c r="I137" s="33"/>
      <c r="J137" s="21"/>
    </row>
    <row r="138" spans="1:10" x14ac:dyDescent="0.25">
      <c r="A138"/>
      <c r="B138"/>
      <c r="I138" s="33"/>
      <c r="J138" s="21"/>
    </row>
    <row r="139" spans="1:10" x14ac:dyDescent="0.25">
      <c r="A139"/>
      <c r="B139"/>
      <c r="I139" s="33"/>
      <c r="J139" s="21"/>
    </row>
    <row r="140" spans="1:10" x14ac:dyDescent="0.25">
      <c r="A140"/>
      <c r="B140"/>
      <c r="I140" s="33"/>
      <c r="J140" s="21"/>
    </row>
    <row r="141" spans="1:10" x14ac:dyDescent="0.25">
      <c r="A141"/>
      <c r="B141"/>
      <c r="I141" s="33"/>
      <c r="J141" s="21"/>
    </row>
    <row r="142" spans="1:10" x14ac:dyDescent="0.25">
      <c r="A142"/>
      <c r="B142"/>
      <c r="I142" s="33"/>
      <c r="J142" s="21"/>
    </row>
    <row r="143" spans="1:10" x14ac:dyDescent="0.25">
      <c r="A143"/>
      <c r="B143"/>
      <c r="I143" s="33"/>
      <c r="J143" s="21"/>
    </row>
    <row r="144" spans="1:10" x14ac:dyDescent="0.25">
      <c r="A144"/>
      <c r="B144"/>
      <c r="I144" s="33"/>
      <c r="J144" s="21"/>
    </row>
    <row r="145" spans="1:10" x14ac:dyDescent="0.25">
      <c r="A145"/>
      <c r="B145"/>
      <c r="I145" s="33"/>
      <c r="J145" s="21"/>
    </row>
    <row r="146" spans="1:10" x14ac:dyDescent="0.25">
      <c r="A146"/>
      <c r="B146"/>
      <c r="I146" s="33"/>
      <c r="J146" s="21"/>
    </row>
    <row r="147" spans="1:10" x14ac:dyDescent="0.25">
      <c r="A147"/>
      <c r="B147"/>
      <c r="I147" s="33"/>
      <c r="J147" s="21"/>
    </row>
    <row r="148" spans="1:10" x14ac:dyDescent="0.25">
      <c r="A148"/>
      <c r="B148"/>
      <c r="I148" s="33"/>
      <c r="J148" s="21"/>
    </row>
    <row r="149" spans="1:10" x14ac:dyDescent="0.25">
      <c r="A149"/>
      <c r="B149"/>
      <c r="I149" s="33"/>
      <c r="J149" s="21"/>
    </row>
    <row r="150" spans="1:10" x14ac:dyDescent="0.25">
      <c r="A150"/>
      <c r="B150"/>
      <c r="I150" s="33"/>
      <c r="J150" s="21"/>
    </row>
    <row r="151" spans="1:10" x14ac:dyDescent="0.25">
      <c r="A151"/>
      <c r="B151"/>
      <c r="I151" s="33"/>
      <c r="J151" s="21"/>
    </row>
    <row r="152" spans="1:10" x14ac:dyDescent="0.25">
      <c r="A152"/>
      <c r="B152"/>
      <c r="I152" s="33"/>
      <c r="J152" s="21"/>
    </row>
    <row r="153" spans="1:10" x14ac:dyDescent="0.25">
      <c r="A153"/>
      <c r="B153"/>
      <c r="I153" s="33"/>
      <c r="J153" s="21"/>
    </row>
    <row r="154" spans="1:10" x14ac:dyDescent="0.25">
      <c r="A154"/>
      <c r="B154"/>
      <c r="I154" s="33"/>
      <c r="J154" s="21"/>
    </row>
    <row r="155" spans="1:10" x14ac:dyDescent="0.25">
      <c r="A155"/>
      <c r="B155"/>
      <c r="I155" s="33"/>
      <c r="J155" s="21"/>
    </row>
    <row r="156" spans="1:10" x14ac:dyDescent="0.25">
      <c r="A156"/>
      <c r="B156"/>
      <c r="I156" s="33"/>
      <c r="J156" s="21"/>
    </row>
    <row r="157" spans="1:10" x14ac:dyDescent="0.25">
      <c r="A157"/>
      <c r="B157"/>
      <c r="I157" s="33"/>
      <c r="J157" s="21"/>
    </row>
    <row r="158" spans="1:10" x14ac:dyDescent="0.25">
      <c r="A158"/>
      <c r="B158"/>
      <c r="I158" s="33"/>
      <c r="J158" s="21"/>
    </row>
    <row r="159" spans="1:10" x14ac:dyDescent="0.25">
      <c r="A159"/>
      <c r="B159"/>
      <c r="I159" s="33"/>
      <c r="J159" s="21"/>
    </row>
    <row r="160" spans="1:10" x14ac:dyDescent="0.25">
      <c r="A160"/>
      <c r="B160"/>
      <c r="I160" s="33"/>
      <c r="J160" s="21"/>
    </row>
    <row r="161" spans="1:10" x14ac:dyDescent="0.25">
      <c r="A161"/>
      <c r="B161"/>
      <c r="I161" s="33"/>
      <c r="J161" s="21"/>
    </row>
    <row r="162" spans="1:10" x14ac:dyDescent="0.25">
      <c r="A162"/>
      <c r="B162"/>
      <c r="I162" s="33"/>
      <c r="J162" s="21"/>
    </row>
    <row r="163" spans="1:10" x14ac:dyDescent="0.25">
      <c r="A163"/>
      <c r="B163"/>
      <c r="I163" s="33"/>
      <c r="J163" s="21"/>
    </row>
    <row r="164" spans="1:10" x14ac:dyDescent="0.25">
      <c r="A164"/>
      <c r="B164"/>
      <c r="I164" s="33"/>
      <c r="J164" s="21"/>
    </row>
    <row r="165" spans="1:10" x14ac:dyDescent="0.25">
      <c r="A165"/>
      <c r="B165"/>
      <c r="I165" s="33"/>
      <c r="J165" s="21"/>
    </row>
    <row r="166" spans="1:10" x14ac:dyDescent="0.25">
      <c r="A166"/>
      <c r="B166"/>
      <c r="I166" s="33"/>
      <c r="J166" s="21"/>
    </row>
    <row r="167" spans="1:10" x14ac:dyDescent="0.25">
      <c r="A167"/>
      <c r="B167"/>
      <c r="I167" s="33"/>
      <c r="J167" s="21"/>
    </row>
    <row r="168" spans="1:10" x14ac:dyDescent="0.25">
      <c r="A168"/>
      <c r="B168"/>
      <c r="I168" s="33"/>
      <c r="J168" s="21"/>
    </row>
    <row r="169" spans="1:10" x14ac:dyDescent="0.25">
      <c r="A169"/>
      <c r="B169"/>
      <c r="I169" s="33"/>
      <c r="J169" s="21"/>
    </row>
    <row r="170" spans="1:10" x14ac:dyDescent="0.25">
      <c r="A170"/>
      <c r="B170"/>
      <c r="I170" s="33"/>
      <c r="J170" s="21"/>
    </row>
    <row r="171" spans="1:10" x14ac:dyDescent="0.25">
      <c r="A171"/>
      <c r="B171"/>
      <c r="I171" s="33"/>
      <c r="J171" s="21"/>
    </row>
    <row r="172" spans="1:10" x14ac:dyDescent="0.25">
      <c r="A172"/>
      <c r="B172"/>
      <c r="I172" s="33"/>
      <c r="J172" s="21"/>
    </row>
    <row r="173" spans="1:10" x14ac:dyDescent="0.25">
      <c r="A173"/>
      <c r="B173"/>
      <c r="I173" s="33"/>
      <c r="J173" s="21"/>
    </row>
    <row r="174" spans="1:10" x14ac:dyDescent="0.25">
      <c r="A174"/>
      <c r="B174"/>
      <c r="I174" s="33"/>
      <c r="J174" s="21"/>
    </row>
    <row r="175" spans="1:10" x14ac:dyDescent="0.25">
      <c r="A175"/>
      <c r="B175"/>
      <c r="I175" s="33"/>
      <c r="J175" s="21"/>
    </row>
    <row r="176" spans="1:10" x14ac:dyDescent="0.25">
      <c r="A176"/>
      <c r="B176"/>
      <c r="I176" s="33"/>
      <c r="J176" s="21"/>
    </row>
    <row r="177" spans="1:10" x14ac:dyDescent="0.25">
      <c r="A177"/>
      <c r="B177"/>
      <c r="I177" s="33"/>
      <c r="J177" s="21"/>
    </row>
    <row r="178" spans="1:10" x14ac:dyDescent="0.25">
      <c r="A178"/>
      <c r="B178"/>
      <c r="I178" s="33"/>
      <c r="J178" s="21"/>
    </row>
    <row r="179" spans="1:10" x14ac:dyDescent="0.25">
      <c r="A179"/>
      <c r="B179"/>
      <c r="I179" s="33"/>
      <c r="J179" s="21"/>
    </row>
    <row r="180" spans="1:10" x14ac:dyDescent="0.25">
      <c r="A180"/>
      <c r="B180"/>
      <c r="I180" s="33"/>
      <c r="J180" s="21"/>
    </row>
    <row r="181" spans="1:10" x14ac:dyDescent="0.25">
      <c r="A181"/>
      <c r="B181"/>
      <c r="I181" s="33"/>
      <c r="J181" s="21"/>
    </row>
    <row r="182" spans="1:10" x14ac:dyDescent="0.25">
      <c r="A182"/>
      <c r="B182"/>
      <c r="I182" s="33"/>
      <c r="J182" s="21"/>
    </row>
    <row r="183" spans="1:10" x14ac:dyDescent="0.25">
      <c r="A183"/>
      <c r="B183"/>
      <c r="I183" s="33"/>
      <c r="J183" s="21"/>
    </row>
    <row r="184" spans="1:10" x14ac:dyDescent="0.25">
      <c r="A184"/>
      <c r="B184"/>
      <c r="I184" s="33"/>
      <c r="J184" s="21"/>
    </row>
    <row r="185" spans="1:10" x14ac:dyDescent="0.25">
      <c r="A185"/>
      <c r="B185"/>
      <c r="I185" s="33"/>
      <c r="J185" s="21"/>
    </row>
    <row r="186" spans="1:10" x14ac:dyDescent="0.25">
      <c r="A186"/>
      <c r="B186"/>
      <c r="I186" s="33"/>
      <c r="J186" s="21"/>
    </row>
    <row r="187" spans="1:10" x14ac:dyDescent="0.25">
      <c r="A187"/>
      <c r="B187"/>
      <c r="I187" s="33"/>
      <c r="J187" s="21"/>
    </row>
    <row r="188" spans="1:10" x14ac:dyDescent="0.25">
      <c r="A188"/>
      <c r="B188"/>
      <c r="I188" s="33"/>
      <c r="J188" s="21"/>
    </row>
    <row r="189" spans="1:10" x14ac:dyDescent="0.25">
      <c r="A189"/>
      <c r="B189"/>
      <c r="I189" s="33"/>
      <c r="J189" s="21"/>
    </row>
    <row r="190" spans="1:10" x14ac:dyDescent="0.25">
      <c r="A190"/>
      <c r="B190"/>
      <c r="I190" s="33"/>
      <c r="J190" s="21"/>
    </row>
    <row r="191" spans="1:10" x14ac:dyDescent="0.25">
      <c r="A191"/>
      <c r="B191"/>
      <c r="I191" s="33"/>
      <c r="J191" s="21"/>
    </row>
    <row r="192" spans="1:10" x14ac:dyDescent="0.25">
      <c r="A192"/>
      <c r="B192"/>
      <c r="I192" s="33"/>
      <c r="J192" s="21"/>
    </row>
    <row r="193" spans="1:10" x14ac:dyDescent="0.25">
      <c r="A193"/>
      <c r="B193"/>
      <c r="I193" s="33"/>
      <c r="J193" s="21"/>
    </row>
    <row r="194" spans="1:10" x14ac:dyDescent="0.25">
      <c r="A194"/>
      <c r="B194"/>
      <c r="I194" s="33"/>
      <c r="J194" s="21"/>
    </row>
    <row r="195" spans="1:10" x14ac:dyDescent="0.25">
      <c r="A195"/>
      <c r="B195"/>
      <c r="I195" s="33"/>
      <c r="J195" s="21"/>
    </row>
    <row r="196" spans="1:10" x14ac:dyDescent="0.25">
      <c r="A196"/>
      <c r="B196"/>
      <c r="I196" s="33"/>
      <c r="J196" s="21"/>
    </row>
    <row r="197" spans="1:10" x14ac:dyDescent="0.25">
      <c r="A197"/>
      <c r="B197"/>
      <c r="I197" s="33"/>
      <c r="J197" s="21"/>
    </row>
    <row r="198" spans="1:10" x14ac:dyDescent="0.25">
      <c r="A198"/>
      <c r="B198"/>
      <c r="I198" s="33"/>
      <c r="J198" s="21"/>
    </row>
    <row r="199" spans="1:10" x14ac:dyDescent="0.25">
      <c r="A199"/>
      <c r="B199"/>
      <c r="I199" s="33"/>
      <c r="J199" s="21"/>
    </row>
    <row r="200" spans="1:10" x14ac:dyDescent="0.25">
      <c r="A200"/>
      <c r="B200"/>
      <c r="I200" s="33"/>
      <c r="J200" s="21"/>
    </row>
    <row r="201" spans="1:10" x14ac:dyDescent="0.25">
      <c r="A201"/>
      <c r="B201"/>
      <c r="I201" s="33"/>
      <c r="J201" s="21"/>
    </row>
    <row r="202" spans="1:10" x14ac:dyDescent="0.25">
      <c r="A202"/>
      <c r="B202"/>
      <c r="I202" s="33"/>
      <c r="J202" s="21"/>
    </row>
    <row r="203" spans="1:10" x14ac:dyDescent="0.25">
      <c r="A203"/>
      <c r="B203"/>
      <c r="I203" s="33"/>
      <c r="J203" s="21"/>
    </row>
    <row r="204" spans="1:10" x14ac:dyDescent="0.25">
      <c r="A204"/>
      <c r="B204"/>
      <c r="I204" s="33"/>
      <c r="J204" s="21"/>
    </row>
    <row r="205" spans="1:10" x14ac:dyDescent="0.25">
      <c r="A205"/>
      <c r="B205"/>
      <c r="I205" s="33"/>
      <c r="J205" s="21"/>
    </row>
    <row r="206" spans="1:10" x14ac:dyDescent="0.25">
      <c r="A206"/>
      <c r="B206"/>
      <c r="I206" s="33"/>
      <c r="J206" s="21"/>
    </row>
    <row r="207" spans="1:10" x14ac:dyDescent="0.25">
      <c r="A207"/>
      <c r="B207"/>
      <c r="I207" s="33"/>
      <c r="J207" s="21"/>
    </row>
    <row r="208" spans="1:10" x14ac:dyDescent="0.25">
      <c r="A208"/>
      <c r="B208"/>
      <c r="I208" s="33"/>
      <c r="J208" s="21"/>
    </row>
    <row r="209" spans="1:10" x14ac:dyDescent="0.25">
      <c r="A209"/>
      <c r="B209"/>
      <c r="I209" s="33"/>
      <c r="J209" s="21"/>
    </row>
    <row r="210" spans="1:10" x14ac:dyDescent="0.25">
      <c r="A210"/>
      <c r="B210"/>
      <c r="I210" s="33"/>
      <c r="J210" s="21"/>
    </row>
    <row r="211" spans="1:10" x14ac:dyDescent="0.25">
      <c r="A211"/>
      <c r="B211"/>
      <c r="I211" s="33"/>
      <c r="J211" s="21"/>
    </row>
    <row r="212" spans="1:10" x14ac:dyDescent="0.25">
      <c r="A212"/>
      <c r="B212"/>
      <c r="I212" s="33"/>
      <c r="J212" s="21"/>
    </row>
    <row r="213" spans="1:10" x14ac:dyDescent="0.25">
      <c r="A213"/>
      <c r="B213"/>
      <c r="I213" s="33"/>
      <c r="J213" s="21"/>
    </row>
    <row r="214" spans="1:10" x14ac:dyDescent="0.25">
      <c r="A214"/>
      <c r="B214"/>
      <c r="I214" s="33"/>
      <c r="J214" s="21"/>
    </row>
    <row r="215" spans="1:10" x14ac:dyDescent="0.25">
      <c r="A215"/>
      <c r="B215"/>
      <c r="I215" s="33"/>
      <c r="J215" s="21"/>
    </row>
    <row r="216" spans="1:10" x14ac:dyDescent="0.25">
      <c r="A216"/>
      <c r="B216"/>
      <c r="I216" s="33"/>
      <c r="J216" s="21"/>
    </row>
    <row r="217" spans="1:10" x14ac:dyDescent="0.25">
      <c r="A217"/>
      <c r="B217"/>
      <c r="I217" s="33"/>
      <c r="J217" s="21"/>
    </row>
    <row r="218" spans="1:10" x14ac:dyDescent="0.25">
      <c r="A218"/>
      <c r="B218"/>
      <c r="I218" s="33"/>
      <c r="J218" s="21"/>
    </row>
    <row r="219" spans="1:10" x14ac:dyDescent="0.25">
      <c r="A219"/>
      <c r="B219"/>
      <c r="I219" s="33"/>
      <c r="J219" s="21"/>
    </row>
    <row r="220" spans="1:10" x14ac:dyDescent="0.25">
      <c r="A220"/>
      <c r="B220"/>
      <c r="I220" s="33"/>
      <c r="J220" s="21"/>
    </row>
    <row r="221" spans="1:10" x14ac:dyDescent="0.25">
      <c r="A221"/>
      <c r="B221"/>
      <c r="I221" s="33"/>
      <c r="J221" s="21"/>
    </row>
    <row r="222" spans="1:10" x14ac:dyDescent="0.25">
      <c r="A222"/>
      <c r="B222"/>
      <c r="I222" s="33"/>
      <c r="J222" s="21"/>
    </row>
    <row r="223" spans="1:10" x14ac:dyDescent="0.25">
      <c r="A223"/>
      <c r="B223"/>
      <c r="I223" s="33"/>
      <c r="J223" s="21"/>
    </row>
    <row r="224" spans="1:10" x14ac:dyDescent="0.25">
      <c r="A224"/>
      <c r="B224"/>
      <c r="I224" s="33"/>
      <c r="J224" s="21"/>
    </row>
    <row r="225" spans="1:10" x14ac:dyDescent="0.25">
      <c r="A225"/>
      <c r="B225"/>
      <c r="I225" s="33"/>
      <c r="J225" s="21"/>
    </row>
    <row r="226" spans="1:10" x14ac:dyDescent="0.25">
      <c r="A226"/>
      <c r="B226"/>
      <c r="I226" s="33"/>
      <c r="J226" s="21"/>
    </row>
    <row r="227" spans="1:10" x14ac:dyDescent="0.25">
      <c r="A227"/>
      <c r="B227"/>
      <c r="I227" s="33"/>
      <c r="J227" s="21"/>
    </row>
    <row r="228" spans="1:10" x14ac:dyDescent="0.25">
      <c r="A228"/>
      <c r="B228"/>
      <c r="I228" s="33"/>
      <c r="J228" s="21"/>
    </row>
    <row r="229" spans="1:10" x14ac:dyDescent="0.25">
      <c r="A229"/>
      <c r="B229"/>
      <c r="I229" s="33"/>
      <c r="J229" s="21"/>
    </row>
    <row r="230" spans="1:10" x14ac:dyDescent="0.25">
      <c r="A230"/>
      <c r="B230"/>
      <c r="I230" s="33"/>
      <c r="J230" s="21"/>
    </row>
    <row r="231" spans="1:10" x14ac:dyDescent="0.25">
      <c r="A231"/>
      <c r="B231"/>
      <c r="I231" s="33"/>
      <c r="J231" s="21"/>
    </row>
    <row r="232" spans="1:10" x14ac:dyDescent="0.25">
      <c r="A232"/>
      <c r="B232"/>
      <c r="I232" s="33"/>
      <c r="J232" s="21"/>
    </row>
    <row r="233" spans="1:10" x14ac:dyDescent="0.25">
      <c r="A233"/>
      <c r="B233"/>
      <c r="I233" s="33"/>
      <c r="J233" s="21"/>
    </row>
    <row r="234" spans="1:10" x14ac:dyDescent="0.25">
      <c r="A234"/>
      <c r="B234"/>
      <c r="I234" s="33"/>
      <c r="J234" s="21"/>
    </row>
    <row r="235" spans="1:10" x14ac:dyDescent="0.25">
      <c r="A235"/>
      <c r="B235"/>
      <c r="I235" s="33"/>
      <c r="J235" s="21"/>
    </row>
    <row r="236" spans="1:10" x14ac:dyDescent="0.25">
      <c r="A236"/>
      <c r="B236"/>
      <c r="I236" s="33"/>
      <c r="J236" s="21"/>
    </row>
    <row r="237" spans="1:10" x14ac:dyDescent="0.25">
      <c r="A237"/>
      <c r="B237"/>
      <c r="I237" s="33"/>
      <c r="J237" s="21"/>
    </row>
    <row r="238" spans="1:10" x14ac:dyDescent="0.25">
      <c r="A238"/>
      <c r="B238"/>
      <c r="I238" s="33"/>
      <c r="J238" s="21"/>
    </row>
    <row r="239" spans="1:10" x14ac:dyDescent="0.25">
      <c r="A239"/>
      <c r="B239"/>
      <c r="I239" s="33"/>
      <c r="J239" s="21"/>
    </row>
    <row r="240" spans="1:10" x14ac:dyDescent="0.25">
      <c r="A240"/>
      <c r="B240"/>
      <c r="I240" s="33"/>
      <c r="J240" s="21"/>
    </row>
    <row r="241" spans="1:10" x14ac:dyDescent="0.25">
      <c r="A241"/>
      <c r="B241"/>
      <c r="I241" s="33"/>
      <c r="J241" s="21"/>
    </row>
    <row r="242" spans="1:10" x14ac:dyDescent="0.25">
      <c r="A242"/>
      <c r="B242"/>
      <c r="I242" s="33"/>
      <c r="J242" s="21"/>
    </row>
    <row r="243" spans="1:10" x14ac:dyDescent="0.25">
      <c r="A243"/>
      <c r="B243"/>
      <c r="I243" s="33"/>
      <c r="J243" s="21"/>
    </row>
    <row r="244" spans="1:10" x14ac:dyDescent="0.25">
      <c r="A244"/>
      <c r="B244"/>
      <c r="I244" s="33"/>
      <c r="J244" s="21"/>
    </row>
    <row r="245" spans="1:10" x14ac:dyDescent="0.25">
      <c r="A245"/>
      <c r="B245"/>
      <c r="I245" s="33"/>
      <c r="J245" s="21"/>
    </row>
    <row r="246" spans="1:10" x14ac:dyDescent="0.25">
      <c r="A246"/>
      <c r="B246"/>
      <c r="I246" s="33"/>
      <c r="J246" s="21"/>
    </row>
    <row r="247" spans="1:10" x14ac:dyDescent="0.25">
      <c r="A247"/>
      <c r="B247"/>
      <c r="I247" s="33"/>
      <c r="J247" s="21"/>
    </row>
    <row r="248" spans="1:10" x14ac:dyDescent="0.25">
      <c r="A248"/>
      <c r="B248"/>
      <c r="I248" s="33"/>
      <c r="J248" s="21"/>
    </row>
    <row r="249" spans="1:10" x14ac:dyDescent="0.25">
      <c r="A249"/>
      <c r="B249"/>
      <c r="I249" s="33"/>
      <c r="J249" s="21"/>
    </row>
    <row r="250" spans="1:10" x14ac:dyDescent="0.25">
      <c r="A250"/>
      <c r="B250"/>
      <c r="I250" s="33"/>
      <c r="J250" s="21"/>
    </row>
    <row r="251" spans="1:10" x14ac:dyDescent="0.25">
      <c r="A251"/>
      <c r="B251"/>
      <c r="I251" s="33"/>
      <c r="J251" s="21"/>
    </row>
    <row r="252" spans="1:10" x14ac:dyDescent="0.25">
      <c r="A252"/>
      <c r="B252"/>
      <c r="I252" s="33"/>
      <c r="J252" s="21"/>
    </row>
    <row r="253" spans="1:10" x14ac:dyDescent="0.25">
      <c r="A253"/>
      <c r="B253"/>
      <c r="I253" s="33"/>
      <c r="J253" s="21"/>
    </row>
    <row r="254" spans="1:10" x14ac:dyDescent="0.25">
      <c r="A254"/>
      <c r="B254"/>
      <c r="I254" s="33"/>
      <c r="J254" s="21"/>
    </row>
    <row r="255" spans="1:10" x14ac:dyDescent="0.25">
      <c r="A255"/>
      <c r="B255"/>
      <c r="I255" s="33"/>
      <c r="J255" s="21"/>
    </row>
    <row r="256" spans="1:10" x14ac:dyDescent="0.25">
      <c r="A256"/>
      <c r="B256"/>
      <c r="I256" s="33"/>
      <c r="J256" s="21"/>
    </row>
    <row r="257" spans="1:10" x14ac:dyDescent="0.25">
      <c r="A257"/>
      <c r="B257"/>
      <c r="I257" s="33"/>
      <c r="J257" s="21"/>
    </row>
    <row r="258" spans="1:10" x14ac:dyDescent="0.25">
      <c r="A258"/>
      <c r="B258"/>
      <c r="I258" s="33"/>
      <c r="J258" s="21"/>
    </row>
    <row r="259" spans="1:10" x14ac:dyDescent="0.25">
      <c r="A259"/>
      <c r="B259"/>
      <c r="I259" s="33"/>
      <c r="J259" s="21"/>
    </row>
    <row r="260" spans="1:10" x14ac:dyDescent="0.25">
      <c r="A260"/>
      <c r="B260"/>
      <c r="I260" s="33"/>
      <c r="J260" s="21"/>
    </row>
    <row r="261" spans="1:10" x14ac:dyDescent="0.25">
      <c r="A261"/>
      <c r="B261"/>
      <c r="I261" s="33"/>
      <c r="J261" s="21"/>
    </row>
    <row r="262" spans="1:10" x14ac:dyDescent="0.25">
      <c r="A262"/>
      <c r="B262"/>
      <c r="I262" s="33"/>
      <c r="J262" s="21"/>
    </row>
    <row r="263" spans="1:10" x14ac:dyDescent="0.25">
      <c r="A263"/>
      <c r="B263"/>
      <c r="I263" s="33"/>
      <c r="J263" s="21"/>
    </row>
    <row r="264" spans="1:10" x14ac:dyDescent="0.25">
      <c r="A264"/>
      <c r="B264"/>
      <c r="I264" s="33"/>
      <c r="J264" s="21"/>
    </row>
    <row r="265" spans="1:10" x14ac:dyDescent="0.25">
      <c r="A265"/>
      <c r="B265"/>
      <c r="I265" s="33"/>
      <c r="J265" s="21"/>
    </row>
    <row r="266" spans="1:10" x14ac:dyDescent="0.25">
      <c r="A266"/>
      <c r="B266"/>
      <c r="I266" s="33"/>
      <c r="J266" s="21"/>
    </row>
    <row r="267" spans="1:10" x14ac:dyDescent="0.25">
      <c r="A267"/>
      <c r="B267"/>
      <c r="I267" s="33"/>
      <c r="J267" s="21"/>
    </row>
    <row r="268" spans="1:10" x14ac:dyDescent="0.25">
      <c r="A268"/>
      <c r="B268"/>
      <c r="I268" s="33"/>
      <c r="J268" s="21"/>
    </row>
    <row r="269" spans="1:10" x14ac:dyDescent="0.25">
      <c r="A269"/>
      <c r="B269"/>
      <c r="I269" s="33"/>
      <c r="J269" s="21"/>
    </row>
    <row r="270" spans="1:10" x14ac:dyDescent="0.25">
      <c r="A270"/>
      <c r="B270"/>
      <c r="I270" s="33"/>
      <c r="J270" s="21"/>
    </row>
    <row r="271" spans="1:10" x14ac:dyDescent="0.25">
      <c r="A271"/>
      <c r="B271"/>
      <c r="I271" s="33"/>
      <c r="J271" s="21"/>
    </row>
    <row r="272" spans="1:10" x14ac:dyDescent="0.25">
      <c r="A272"/>
      <c r="B272"/>
      <c r="I272" s="33"/>
      <c r="J272" s="21"/>
    </row>
    <row r="273" spans="1:10" x14ac:dyDescent="0.25">
      <c r="A273"/>
      <c r="B273"/>
      <c r="I273" s="33"/>
      <c r="J273" s="21"/>
    </row>
    <row r="274" spans="1:10" x14ac:dyDescent="0.25">
      <c r="A274"/>
      <c r="B274"/>
      <c r="I274" s="33"/>
      <c r="J274" s="21"/>
    </row>
    <row r="275" spans="1:10" x14ac:dyDescent="0.25">
      <c r="A275"/>
      <c r="B275"/>
      <c r="I275" s="33"/>
      <c r="J275" s="21"/>
    </row>
    <row r="276" spans="1:10" x14ac:dyDescent="0.25">
      <c r="A276"/>
      <c r="B276"/>
      <c r="I276" s="33"/>
      <c r="J276" s="21"/>
    </row>
    <row r="277" spans="1:10" x14ac:dyDescent="0.25">
      <c r="A277"/>
      <c r="B277"/>
      <c r="I277" s="33"/>
      <c r="J277" s="21"/>
    </row>
    <row r="278" spans="1:10" x14ac:dyDescent="0.25">
      <c r="A278"/>
      <c r="B278"/>
      <c r="I278" s="33"/>
      <c r="J278" s="21"/>
    </row>
    <row r="279" spans="1:10" x14ac:dyDescent="0.25">
      <c r="A279"/>
      <c r="B279"/>
      <c r="I279" s="33"/>
      <c r="J279" s="21"/>
    </row>
    <row r="280" spans="1:10" x14ac:dyDescent="0.25">
      <c r="A280"/>
      <c r="B280"/>
      <c r="I280" s="33"/>
      <c r="J280" s="21"/>
    </row>
    <row r="281" spans="1:10" x14ac:dyDescent="0.25">
      <c r="A281"/>
      <c r="B281"/>
      <c r="I281" s="33"/>
      <c r="J281" s="21"/>
    </row>
    <row r="282" spans="1:10" x14ac:dyDescent="0.25">
      <c r="A282"/>
      <c r="B282"/>
      <c r="I282" s="33"/>
      <c r="J282" s="21"/>
    </row>
    <row r="283" spans="1:10" x14ac:dyDescent="0.25">
      <c r="A283"/>
      <c r="B283"/>
      <c r="I283" s="33"/>
      <c r="J283" s="21"/>
    </row>
    <row r="284" spans="1:10" x14ac:dyDescent="0.25">
      <c r="A284"/>
      <c r="B284"/>
      <c r="I284" s="33"/>
      <c r="J284" s="21"/>
    </row>
    <row r="285" spans="1:10" x14ac:dyDescent="0.25">
      <c r="A285"/>
      <c r="B285"/>
      <c r="I285" s="33"/>
      <c r="J285" s="21"/>
    </row>
    <row r="286" spans="1:10" x14ac:dyDescent="0.25">
      <c r="A286"/>
      <c r="B286"/>
      <c r="I286" s="33"/>
      <c r="J286" s="21"/>
    </row>
    <row r="287" spans="1:10" x14ac:dyDescent="0.25">
      <c r="A287"/>
      <c r="B287"/>
      <c r="I287" s="33"/>
      <c r="J287" s="21"/>
    </row>
    <row r="288" spans="1:10" x14ac:dyDescent="0.25">
      <c r="A288"/>
      <c r="B288"/>
      <c r="I288" s="33"/>
      <c r="J288" s="21"/>
    </row>
    <row r="289" spans="1:10" x14ac:dyDescent="0.25">
      <c r="A289"/>
      <c r="B289"/>
      <c r="I289" s="33"/>
      <c r="J289" s="21"/>
    </row>
    <row r="290" spans="1:10" x14ac:dyDescent="0.25">
      <c r="A290"/>
      <c r="B290"/>
      <c r="I290" s="33"/>
      <c r="J290" s="21"/>
    </row>
    <row r="291" spans="1:10" x14ac:dyDescent="0.25">
      <c r="A291"/>
      <c r="B291"/>
      <c r="I291" s="33"/>
      <c r="J291" s="21"/>
    </row>
    <row r="292" spans="1:10" x14ac:dyDescent="0.25">
      <c r="A292"/>
      <c r="B292"/>
      <c r="I292" s="33"/>
      <c r="J292" s="21"/>
    </row>
    <row r="293" spans="1:10" x14ac:dyDescent="0.25">
      <c r="A293"/>
      <c r="B293"/>
      <c r="I293" s="33"/>
      <c r="J293" s="21"/>
    </row>
    <row r="294" spans="1:10" x14ac:dyDescent="0.25">
      <c r="A294"/>
      <c r="B294"/>
      <c r="I294" s="33"/>
      <c r="J294" s="21"/>
    </row>
    <row r="295" spans="1:10" x14ac:dyDescent="0.25">
      <c r="A295"/>
      <c r="B295"/>
      <c r="I295" s="33"/>
      <c r="J295" s="21"/>
    </row>
    <row r="296" spans="1:10" x14ac:dyDescent="0.25">
      <c r="A296"/>
      <c r="B296"/>
      <c r="I296" s="33"/>
      <c r="J296" s="21"/>
    </row>
    <row r="297" spans="1:10" x14ac:dyDescent="0.25">
      <c r="A297"/>
      <c r="B297"/>
      <c r="I297" s="33"/>
      <c r="J297" s="21"/>
    </row>
    <row r="298" spans="1:10" x14ac:dyDescent="0.25">
      <c r="A298"/>
      <c r="B298"/>
      <c r="I298" s="33"/>
      <c r="J298" s="21"/>
    </row>
    <row r="299" spans="1:10" x14ac:dyDescent="0.25">
      <c r="A299"/>
      <c r="B299"/>
      <c r="I299" s="33"/>
      <c r="J299" s="21"/>
    </row>
    <row r="300" spans="1:10" x14ac:dyDescent="0.25">
      <c r="A300"/>
      <c r="B300"/>
      <c r="I300" s="33"/>
      <c r="J300" s="21"/>
    </row>
    <row r="301" spans="1:10" x14ac:dyDescent="0.25">
      <c r="A301"/>
      <c r="B301"/>
      <c r="I301" s="33"/>
      <c r="J301" s="21"/>
    </row>
    <row r="302" spans="1:10" x14ac:dyDescent="0.25">
      <c r="A302"/>
      <c r="B302"/>
      <c r="I302" s="33"/>
      <c r="J302" s="21"/>
    </row>
    <row r="303" spans="1:10" x14ac:dyDescent="0.25">
      <c r="A303"/>
      <c r="B303"/>
      <c r="I303" s="33"/>
      <c r="J303" s="21"/>
    </row>
    <row r="304" spans="1:10" x14ac:dyDescent="0.25">
      <c r="A304"/>
      <c r="B304"/>
      <c r="I304" s="33"/>
      <c r="J304" s="21"/>
    </row>
    <row r="305" spans="1:10" x14ac:dyDescent="0.25">
      <c r="A305"/>
      <c r="B305"/>
      <c r="I305" s="33"/>
      <c r="J305" s="21"/>
    </row>
    <row r="306" spans="1:10" x14ac:dyDescent="0.25">
      <c r="A306"/>
      <c r="B306"/>
      <c r="I306" s="33"/>
      <c r="J306" s="21"/>
    </row>
    <row r="307" spans="1:10" x14ac:dyDescent="0.25">
      <c r="A307"/>
      <c r="B307"/>
      <c r="I307" s="33"/>
      <c r="J307" s="21"/>
    </row>
    <row r="308" spans="1:10" x14ac:dyDescent="0.25">
      <c r="A308"/>
      <c r="B308"/>
      <c r="I308" s="33"/>
      <c r="J308" s="21"/>
    </row>
    <row r="309" spans="1:10" x14ac:dyDescent="0.25">
      <c r="A309"/>
      <c r="B309"/>
      <c r="I309" s="33"/>
      <c r="J309" s="21"/>
    </row>
    <row r="310" spans="1:10" x14ac:dyDescent="0.25">
      <c r="A310"/>
      <c r="B310"/>
      <c r="I310" s="33"/>
      <c r="J310" s="21"/>
    </row>
    <row r="311" spans="1:10" x14ac:dyDescent="0.25">
      <c r="A311"/>
      <c r="B311"/>
      <c r="I311" s="33"/>
      <c r="J311" s="21"/>
    </row>
    <row r="312" spans="1:10" x14ac:dyDescent="0.25">
      <c r="A312"/>
      <c r="B312"/>
      <c r="I312" s="33"/>
      <c r="J312" s="21"/>
    </row>
    <row r="313" spans="1:10" x14ac:dyDescent="0.25">
      <c r="A313"/>
      <c r="B313"/>
      <c r="I313" s="33"/>
      <c r="J313" s="21"/>
    </row>
    <row r="314" spans="1:10" x14ac:dyDescent="0.25">
      <c r="A314"/>
      <c r="B314"/>
      <c r="I314" s="33"/>
      <c r="J314" s="21"/>
    </row>
    <row r="315" spans="1:10" x14ac:dyDescent="0.25">
      <c r="A315"/>
      <c r="B315"/>
      <c r="I315" s="33"/>
      <c r="J315" s="21"/>
    </row>
    <row r="316" spans="1:10" x14ac:dyDescent="0.25">
      <c r="A316"/>
      <c r="B316"/>
      <c r="I316" s="33"/>
      <c r="J316" s="21"/>
    </row>
    <row r="317" spans="1:10" x14ac:dyDescent="0.25">
      <c r="A317"/>
      <c r="B317"/>
      <c r="I317" s="33"/>
      <c r="J317" s="21"/>
    </row>
    <row r="318" spans="1:10" x14ac:dyDescent="0.25">
      <c r="A318"/>
      <c r="B318"/>
      <c r="I318" s="33"/>
      <c r="J318" s="21"/>
    </row>
    <row r="319" spans="1:10" x14ac:dyDescent="0.25">
      <c r="A319"/>
      <c r="B319"/>
      <c r="I319" s="33"/>
      <c r="J319" s="21"/>
    </row>
    <row r="320" spans="1:10" x14ac:dyDescent="0.25">
      <c r="A320"/>
      <c r="B320"/>
      <c r="I320" s="33"/>
      <c r="J320" s="21"/>
    </row>
    <row r="321" spans="1:10" x14ac:dyDescent="0.25">
      <c r="A321"/>
      <c r="B321"/>
      <c r="I321" s="33"/>
      <c r="J321" s="21"/>
    </row>
    <row r="322" spans="1:10" x14ac:dyDescent="0.25">
      <c r="A322"/>
      <c r="B322"/>
      <c r="I322" s="33"/>
      <c r="J322" s="21"/>
    </row>
    <row r="323" spans="1:10" x14ac:dyDescent="0.25">
      <c r="A323"/>
      <c r="B323"/>
      <c r="I323" s="33"/>
      <c r="J323" s="21"/>
    </row>
    <row r="324" spans="1:10" x14ac:dyDescent="0.25">
      <c r="A324"/>
      <c r="B324"/>
      <c r="I324" s="33"/>
      <c r="J324" s="21"/>
    </row>
    <row r="325" spans="1:10" x14ac:dyDescent="0.25">
      <c r="A325"/>
      <c r="B325"/>
      <c r="I325" s="33"/>
      <c r="J325" s="21"/>
    </row>
    <row r="326" spans="1:10" x14ac:dyDescent="0.25">
      <c r="A326"/>
      <c r="B326"/>
      <c r="I326" s="33"/>
      <c r="J326" s="21"/>
    </row>
    <row r="327" spans="1:10" x14ac:dyDescent="0.25">
      <c r="A327"/>
      <c r="B327"/>
      <c r="I327" s="33"/>
      <c r="J327" s="21"/>
    </row>
    <row r="328" spans="1:10" x14ac:dyDescent="0.25">
      <c r="A328"/>
      <c r="B328"/>
      <c r="I328" s="33"/>
      <c r="J328" s="21"/>
    </row>
    <row r="329" spans="1:10" x14ac:dyDescent="0.25">
      <c r="A329"/>
      <c r="B329"/>
      <c r="I329" s="33"/>
      <c r="J329" s="21"/>
    </row>
    <row r="330" spans="1:10" x14ac:dyDescent="0.25">
      <c r="A330"/>
      <c r="B330"/>
      <c r="I330" s="33"/>
      <c r="J330" s="21"/>
    </row>
    <row r="331" spans="1:10" x14ac:dyDescent="0.25">
      <c r="A331"/>
      <c r="B331"/>
      <c r="I331" s="33"/>
      <c r="J331" s="21"/>
    </row>
    <row r="332" spans="1:10" x14ac:dyDescent="0.25">
      <c r="A332"/>
      <c r="B332"/>
      <c r="I332" s="33"/>
      <c r="J332" s="21"/>
    </row>
    <row r="333" spans="1:10" x14ac:dyDescent="0.25">
      <c r="A333"/>
      <c r="B333"/>
      <c r="I333" s="33"/>
      <c r="J333" s="21"/>
    </row>
    <row r="334" spans="1:10" x14ac:dyDescent="0.25">
      <c r="A334"/>
      <c r="B334"/>
      <c r="I334" s="33"/>
      <c r="J334" s="21"/>
    </row>
    <row r="335" spans="1:10" x14ac:dyDescent="0.25">
      <c r="A335"/>
      <c r="B335"/>
      <c r="I335" s="33"/>
      <c r="J335" s="21"/>
    </row>
    <row r="336" spans="1:10" x14ac:dyDescent="0.25">
      <c r="A336"/>
      <c r="B336"/>
      <c r="I336" s="33"/>
      <c r="J336" s="21"/>
    </row>
    <row r="337" spans="1:10" x14ac:dyDescent="0.25">
      <c r="A337"/>
      <c r="B337"/>
      <c r="I337" s="33"/>
      <c r="J337" s="21"/>
    </row>
    <row r="338" spans="1:10" x14ac:dyDescent="0.25">
      <c r="A338"/>
      <c r="B338"/>
      <c r="I338" s="33"/>
      <c r="J338" s="21"/>
    </row>
    <row r="339" spans="1:10" x14ac:dyDescent="0.25">
      <c r="A339"/>
      <c r="B339"/>
      <c r="I339" s="33"/>
      <c r="J339" s="21"/>
    </row>
    <row r="340" spans="1:10" x14ac:dyDescent="0.25">
      <c r="A340"/>
      <c r="B340"/>
      <c r="I340" s="33"/>
      <c r="J340" s="21"/>
    </row>
    <row r="341" spans="1:10" x14ac:dyDescent="0.25">
      <c r="A341"/>
      <c r="B341"/>
      <c r="I341" s="33"/>
      <c r="J341" s="21"/>
    </row>
    <row r="342" spans="1:10" x14ac:dyDescent="0.25">
      <c r="A342"/>
      <c r="B342"/>
      <c r="I342" s="33"/>
      <c r="J342" s="21"/>
    </row>
    <row r="343" spans="1:10" x14ac:dyDescent="0.25">
      <c r="A343"/>
      <c r="B343"/>
      <c r="I343" s="33"/>
      <c r="J343" s="21"/>
    </row>
    <row r="344" spans="1:10" x14ac:dyDescent="0.25">
      <c r="A344"/>
      <c r="B344"/>
      <c r="I344" s="33"/>
      <c r="J344" s="21"/>
    </row>
    <row r="345" spans="1:10" x14ac:dyDescent="0.25">
      <c r="A345"/>
      <c r="B345"/>
      <c r="I345" s="33"/>
      <c r="J345" s="21"/>
    </row>
    <row r="346" spans="1:10" x14ac:dyDescent="0.25">
      <c r="A346"/>
      <c r="B346"/>
      <c r="I346" s="33"/>
      <c r="J346" s="21"/>
    </row>
    <row r="347" spans="1:10" x14ac:dyDescent="0.25">
      <c r="A347"/>
      <c r="B347"/>
      <c r="I347" s="33"/>
      <c r="J347" s="21"/>
    </row>
    <row r="348" spans="1:10" x14ac:dyDescent="0.25">
      <c r="A348"/>
      <c r="B348"/>
      <c r="I348" s="33"/>
      <c r="J348" s="21"/>
    </row>
    <row r="349" spans="1:10" x14ac:dyDescent="0.25">
      <c r="A349"/>
      <c r="B349"/>
      <c r="I349" s="33"/>
      <c r="J349" s="21"/>
    </row>
    <row r="350" spans="1:10" x14ac:dyDescent="0.25">
      <c r="A350"/>
      <c r="B350"/>
      <c r="I350" s="33"/>
      <c r="J350" s="21"/>
    </row>
    <row r="351" spans="1:10" x14ac:dyDescent="0.25">
      <c r="A351"/>
      <c r="B351"/>
      <c r="I351" s="33"/>
      <c r="J351" s="21"/>
    </row>
    <row r="352" spans="1:10" x14ac:dyDescent="0.25">
      <c r="A352"/>
      <c r="B352"/>
      <c r="I352" s="33"/>
      <c r="J352" s="21"/>
    </row>
    <row r="353" spans="1:10" x14ac:dyDescent="0.25">
      <c r="A353"/>
      <c r="B353"/>
      <c r="I353" s="33"/>
      <c r="J353" s="21"/>
    </row>
    <row r="354" spans="1:10" x14ac:dyDescent="0.25">
      <c r="A354"/>
      <c r="B354"/>
      <c r="I354" s="33"/>
      <c r="J354" s="21"/>
    </row>
    <row r="355" spans="1:10" x14ac:dyDescent="0.25">
      <c r="A355"/>
      <c r="B355"/>
      <c r="I355" s="33"/>
      <c r="J355" s="21"/>
    </row>
    <row r="356" spans="1:10" x14ac:dyDescent="0.25">
      <c r="A356"/>
      <c r="B356"/>
      <c r="I356" s="33"/>
      <c r="J356" s="21"/>
    </row>
    <row r="357" spans="1:10" x14ac:dyDescent="0.25">
      <c r="A357"/>
      <c r="B357"/>
      <c r="I357" s="33"/>
      <c r="J357" s="21"/>
    </row>
    <row r="358" spans="1:10" x14ac:dyDescent="0.25">
      <c r="A358"/>
      <c r="B358"/>
      <c r="I358" s="33"/>
      <c r="J358" s="21"/>
    </row>
    <row r="359" spans="1:10" x14ac:dyDescent="0.25">
      <c r="A359"/>
      <c r="B359"/>
      <c r="I359" s="33"/>
      <c r="J359" s="21"/>
    </row>
    <row r="360" spans="1:10" x14ac:dyDescent="0.25">
      <c r="A360"/>
      <c r="B360"/>
      <c r="I360" s="33"/>
      <c r="J360" s="21"/>
    </row>
    <row r="361" spans="1:10" x14ac:dyDescent="0.25">
      <c r="A361"/>
      <c r="B361"/>
      <c r="I361" s="33"/>
      <c r="J361" s="21"/>
    </row>
    <row r="362" spans="1:10" x14ac:dyDescent="0.25">
      <c r="A362"/>
      <c r="B362"/>
      <c r="I362" s="33"/>
      <c r="J362" s="21"/>
    </row>
    <row r="363" spans="1:10" x14ac:dyDescent="0.25">
      <c r="A363"/>
      <c r="B363"/>
      <c r="I363" s="33"/>
      <c r="J363" s="21"/>
    </row>
    <row r="364" spans="1:10" x14ac:dyDescent="0.25">
      <c r="A364"/>
      <c r="B364"/>
      <c r="I364" s="33"/>
      <c r="J364" s="21"/>
    </row>
    <row r="365" spans="1:10" x14ac:dyDescent="0.25">
      <c r="A365"/>
      <c r="B365"/>
      <c r="I365" s="33"/>
      <c r="J365" s="21"/>
    </row>
    <row r="366" spans="1:10" x14ac:dyDescent="0.25">
      <c r="A366"/>
      <c r="B366"/>
      <c r="I366" s="33"/>
      <c r="J366" s="21"/>
    </row>
    <row r="367" spans="1:10" x14ac:dyDescent="0.25">
      <c r="A367"/>
      <c r="B367"/>
      <c r="I367" s="33"/>
      <c r="J367" s="21"/>
    </row>
    <row r="368" spans="1:10" x14ac:dyDescent="0.25">
      <c r="A368"/>
      <c r="B368"/>
      <c r="I368" s="33"/>
      <c r="J368" s="21"/>
    </row>
    <row r="369" spans="1:10" x14ac:dyDescent="0.25">
      <c r="A369"/>
      <c r="B369"/>
      <c r="I369" s="33"/>
      <c r="J369" s="21"/>
    </row>
    <row r="370" spans="1:10" x14ac:dyDescent="0.25">
      <c r="A370"/>
      <c r="B370"/>
      <c r="I370" s="33"/>
      <c r="J370" s="21"/>
    </row>
    <row r="371" spans="1:10" x14ac:dyDescent="0.25">
      <c r="A371"/>
      <c r="B371"/>
      <c r="I371" s="33"/>
      <c r="J371" s="21"/>
    </row>
    <row r="372" spans="1:10" x14ac:dyDescent="0.25">
      <c r="A372"/>
      <c r="B372"/>
      <c r="I372" s="33"/>
      <c r="J372" s="21"/>
    </row>
    <row r="373" spans="1:10" x14ac:dyDescent="0.25">
      <c r="A373"/>
      <c r="B373"/>
      <c r="I373" s="33"/>
      <c r="J373" s="21"/>
    </row>
    <row r="374" spans="1:10" x14ac:dyDescent="0.25">
      <c r="A374"/>
      <c r="B374"/>
      <c r="I374" s="33"/>
      <c r="J374" s="21"/>
    </row>
    <row r="375" spans="1:10" x14ac:dyDescent="0.25">
      <c r="A375"/>
      <c r="B375"/>
      <c r="I375" s="33"/>
      <c r="J375" s="21"/>
    </row>
    <row r="376" spans="1:10" x14ac:dyDescent="0.25">
      <c r="A376"/>
      <c r="B376"/>
      <c r="I376" s="33"/>
      <c r="J376" s="21"/>
    </row>
    <row r="377" spans="1:10" x14ac:dyDescent="0.25">
      <c r="A377"/>
      <c r="B377"/>
      <c r="I377" s="33"/>
      <c r="J377" s="21"/>
    </row>
    <row r="378" spans="1:10" x14ac:dyDescent="0.25">
      <c r="A378"/>
      <c r="B378"/>
      <c r="I378" s="33"/>
      <c r="J378" s="21"/>
    </row>
    <row r="379" spans="1:10" x14ac:dyDescent="0.25">
      <c r="A379"/>
      <c r="B379"/>
      <c r="I379" s="33"/>
      <c r="J379" s="21"/>
    </row>
    <row r="380" spans="1:10" x14ac:dyDescent="0.25">
      <c r="A380"/>
      <c r="B380"/>
      <c r="I380" s="33"/>
      <c r="J380" s="21"/>
    </row>
    <row r="381" spans="1:10" x14ac:dyDescent="0.25">
      <c r="A381"/>
      <c r="B381"/>
      <c r="I381" s="33"/>
      <c r="J381" s="21"/>
    </row>
    <row r="382" spans="1:10" x14ac:dyDescent="0.25">
      <c r="A382"/>
      <c r="B382"/>
      <c r="I382" s="33"/>
      <c r="J382" s="21"/>
    </row>
    <row r="383" spans="1:10" x14ac:dyDescent="0.25">
      <c r="A383"/>
      <c r="B383"/>
      <c r="I383" s="33"/>
      <c r="J383" s="21"/>
    </row>
    <row r="384" spans="1:10" x14ac:dyDescent="0.25">
      <c r="A384"/>
      <c r="B384"/>
      <c r="I384" s="33"/>
      <c r="J384" s="21"/>
    </row>
    <row r="385" spans="1:10" x14ac:dyDescent="0.25">
      <c r="A385"/>
      <c r="B385"/>
      <c r="I385" s="33"/>
      <c r="J385" s="21"/>
    </row>
    <row r="386" spans="1:10" x14ac:dyDescent="0.25">
      <c r="A386"/>
      <c r="B386"/>
      <c r="I386" s="33"/>
      <c r="J386" s="21"/>
    </row>
    <row r="387" spans="1:10" x14ac:dyDescent="0.25">
      <c r="A387"/>
      <c r="B387"/>
      <c r="I387" s="33"/>
      <c r="J387" s="21"/>
    </row>
    <row r="388" spans="1:10" x14ac:dyDescent="0.25">
      <c r="A388"/>
      <c r="B388"/>
      <c r="I388" s="33"/>
      <c r="J388" s="21"/>
    </row>
    <row r="389" spans="1:10" x14ac:dyDescent="0.25">
      <c r="A389"/>
      <c r="B389"/>
      <c r="I389" s="33"/>
      <c r="J389" s="21"/>
    </row>
    <row r="390" spans="1:10" x14ac:dyDescent="0.25">
      <c r="A390"/>
      <c r="B390"/>
      <c r="I390" s="33"/>
      <c r="J390" s="21"/>
    </row>
    <row r="391" spans="1:10" x14ac:dyDescent="0.25">
      <c r="A391"/>
      <c r="B391"/>
      <c r="I391" s="33"/>
      <c r="J391" s="21"/>
    </row>
    <row r="392" spans="1:10" x14ac:dyDescent="0.25">
      <c r="A392"/>
      <c r="B392"/>
      <c r="I392" s="33"/>
      <c r="J392" s="21"/>
    </row>
    <row r="393" spans="1:10" x14ac:dyDescent="0.25">
      <c r="A393"/>
      <c r="B393"/>
      <c r="I393" s="33"/>
      <c r="J393" s="21"/>
    </row>
    <row r="394" spans="1:10" x14ac:dyDescent="0.25">
      <c r="A394"/>
      <c r="B394"/>
      <c r="I394" s="33"/>
      <c r="J394" s="21"/>
    </row>
    <row r="395" spans="1:10" x14ac:dyDescent="0.25">
      <c r="A395"/>
      <c r="B395"/>
      <c r="I395" s="33"/>
      <c r="J395" s="21"/>
    </row>
    <row r="396" spans="1:10" x14ac:dyDescent="0.25">
      <c r="A396"/>
      <c r="B396"/>
      <c r="I396" s="33"/>
      <c r="J396" s="21"/>
    </row>
    <row r="397" spans="1:10" x14ac:dyDescent="0.25">
      <c r="A397"/>
      <c r="B397"/>
      <c r="I397" s="33"/>
      <c r="J397" s="21"/>
    </row>
    <row r="398" spans="1:10" x14ac:dyDescent="0.25">
      <c r="A398"/>
      <c r="B398"/>
      <c r="I398" s="33"/>
      <c r="J398" s="21"/>
    </row>
    <row r="399" spans="1:10" x14ac:dyDescent="0.25">
      <c r="A399"/>
      <c r="B399"/>
      <c r="I399" s="33"/>
      <c r="J399" s="21"/>
    </row>
    <row r="400" spans="1:10" x14ac:dyDescent="0.25">
      <c r="A400"/>
      <c r="B400"/>
      <c r="I400" s="33"/>
      <c r="J400" s="21"/>
    </row>
    <row r="401" spans="1:10" x14ac:dyDescent="0.25">
      <c r="A401"/>
      <c r="B401"/>
      <c r="I401" s="33"/>
      <c r="J401" s="21"/>
    </row>
    <row r="402" spans="1:10" x14ac:dyDescent="0.25">
      <c r="A402"/>
      <c r="B402"/>
      <c r="I402" s="33"/>
      <c r="J402" s="21"/>
    </row>
    <row r="403" spans="1:10" x14ac:dyDescent="0.25">
      <c r="A403"/>
      <c r="B403"/>
      <c r="I403" s="33"/>
      <c r="J403" s="21"/>
    </row>
    <row r="404" spans="1:10" x14ac:dyDescent="0.25">
      <c r="A404"/>
      <c r="B404"/>
      <c r="I404" s="33"/>
      <c r="J404" s="21"/>
    </row>
    <row r="405" spans="1:10" x14ac:dyDescent="0.25">
      <c r="A405"/>
      <c r="B405"/>
      <c r="I405" s="33"/>
      <c r="J405" s="21"/>
    </row>
    <row r="406" spans="1:10" x14ac:dyDescent="0.25">
      <c r="A406"/>
      <c r="B406"/>
      <c r="I406" s="33"/>
      <c r="J406" s="21"/>
    </row>
    <row r="407" spans="1:10" x14ac:dyDescent="0.25">
      <c r="A407"/>
      <c r="B407"/>
      <c r="I407" s="33"/>
      <c r="J407" s="21"/>
    </row>
    <row r="408" spans="1:10" x14ac:dyDescent="0.25">
      <c r="A408"/>
      <c r="B408"/>
      <c r="I408" s="33"/>
      <c r="J408" s="21"/>
    </row>
    <row r="409" spans="1:10" x14ac:dyDescent="0.25">
      <c r="A409"/>
      <c r="B409"/>
      <c r="I409" s="33"/>
      <c r="J409" s="21"/>
    </row>
    <row r="410" spans="1:10" x14ac:dyDescent="0.25">
      <c r="A410"/>
      <c r="B410"/>
      <c r="I410" s="33"/>
      <c r="J410" s="21"/>
    </row>
    <row r="411" spans="1:10" x14ac:dyDescent="0.25">
      <c r="A411"/>
      <c r="B411"/>
      <c r="I411" s="33"/>
      <c r="J411" s="21"/>
    </row>
    <row r="412" spans="1:10" x14ac:dyDescent="0.25">
      <c r="A412"/>
      <c r="B412"/>
      <c r="I412" s="33"/>
      <c r="J412" s="21"/>
    </row>
    <row r="413" spans="1:10" x14ac:dyDescent="0.25">
      <c r="A413"/>
      <c r="B413"/>
      <c r="I413" s="33"/>
      <c r="J413" s="21"/>
    </row>
    <row r="414" spans="1:10" x14ac:dyDescent="0.25">
      <c r="A414"/>
      <c r="B414"/>
      <c r="I414" s="33"/>
      <c r="J414" s="21"/>
    </row>
    <row r="415" spans="1:10" x14ac:dyDescent="0.25">
      <c r="A415"/>
      <c r="B415"/>
      <c r="I415" s="33"/>
      <c r="J415" s="21"/>
    </row>
    <row r="416" spans="1:10" x14ac:dyDescent="0.25">
      <c r="A416"/>
      <c r="B416"/>
      <c r="I416" s="33"/>
      <c r="J416" s="21"/>
    </row>
    <row r="417" spans="1:10" x14ac:dyDescent="0.25">
      <c r="A417"/>
      <c r="B417"/>
      <c r="I417" s="33"/>
      <c r="J417" s="21"/>
    </row>
    <row r="418" spans="1:10" x14ac:dyDescent="0.25">
      <c r="A418"/>
      <c r="B418"/>
      <c r="I418" s="33"/>
      <c r="J418" s="21"/>
    </row>
    <row r="419" spans="1:10" x14ac:dyDescent="0.25">
      <c r="A419"/>
      <c r="B419"/>
      <c r="I419" s="33"/>
      <c r="J419" s="21"/>
    </row>
    <row r="420" spans="1:10" x14ac:dyDescent="0.25">
      <c r="A420"/>
      <c r="B420"/>
      <c r="I420" s="33"/>
      <c r="J420" s="21"/>
    </row>
    <row r="421" spans="1:10" x14ac:dyDescent="0.25">
      <c r="A421"/>
      <c r="B421"/>
      <c r="I421" s="33"/>
      <c r="J421" s="21"/>
    </row>
    <row r="422" spans="1:10" x14ac:dyDescent="0.25">
      <c r="A422"/>
      <c r="B422"/>
      <c r="I422" s="33"/>
      <c r="J422" s="21"/>
    </row>
    <row r="423" spans="1:10" x14ac:dyDescent="0.25">
      <c r="A423"/>
      <c r="B423"/>
      <c r="I423" s="33"/>
      <c r="J423" s="21"/>
    </row>
    <row r="424" spans="1:10" x14ac:dyDescent="0.25">
      <c r="A424"/>
      <c r="B424"/>
      <c r="I424" s="33"/>
      <c r="J424" s="21"/>
    </row>
    <row r="425" spans="1:10" x14ac:dyDescent="0.25">
      <c r="A425"/>
      <c r="B425"/>
      <c r="I425" s="33"/>
      <c r="J425" s="21"/>
    </row>
    <row r="426" spans="1:10" x14ac:dyDescent="0.25">
      <c r="A426"/>
      <c r="B426"/>
      <c r="I426" s="33"/>
      <c r="J426" s="21"/>
    </row>
    <row r="427" spans="1:10" x14ac:dyDescent="0.25">
      <c r="A427"/>
      <c r="B427"/>
      <c r="I427" s="33"/>
      <c r="J427" s="21"/>
    </row>
    <row r="428" spans="1:10" x14ac:dyDescent="0.25">
      <c r="A428"/>
      <c r="B428"/>
      <c r="I428" s="33"/>
      <c r="J428" s="21"/>
    </row>
    <row r="429" spans="1:10" x14ac:dyDescent="0.25">
      <c r="A429"/>
      <c r="B429"/>
      <c r="I429" s="33"/>
      <c r="J429" s="21"/>
    </row>
    <row r="430" spans="1:10" x14ac:dyDescent="0.25">
      <c r="A430"/>
      <c r="B430"/>
      <c r="I430" s="33"/>
      <c r="J430" s="21"/>
    </row>
    <row r="431" spans="1:10" x14ac:dyDescent="0.25">
      <c r="A431"/>
      <c r="B431"/>
      <c r="I431" s="33"/>
      <c r="J431" s="21"/>
    </row>
    <row r="432" spans="1:10" x14ac:dyDescent="0.25">
      <c r="A432"/>
      <c r="B432"/>
      <c r="I432" s="33"/>
      <c r="J432" s="21"/>
    </row>
    <row r="433" spans="1:10" x14ac:dyDescent="0.25">
      <c r="A433"/>
      <c r="B433"/>
      <c r="I433" s="33"/>
      <c r="J433" s="21"/>
    </row>
    <row r="434" spans="1:10" x14ac:dyDescent="0.25">
      <c r="A434"/>
      <c r="B434"/>
      <c r="I434" s="33"/>
      <c r="J434" s="21"/>
    </row>
    <row r="435" spans="1:10" x14ac:dyDescent="0.25">
      <c r="A435"/>
      <c r="B435"/>
      <c r="I435" s="33"/>
      <c r="J435" s="21"/>
    </row>
    <row r="436" spans="1:10" x14ac:dyDescent="0.25">
      <c r="A436"/>
      <c r="B436"/>
      <c r="I436" s="33"/>
      <c r="J436" s="21"/>
    </row>
    <row r="437" spans="1:10" x14ac:dyDescent="0.25">
      <c r="A437"/>
      <c r="B437"/>
      <c r="I437" s="33"/>
      <c r="J437" s="21"/>
    </row>
    <row r="438" spans="1:10" x14ac:dyDescent="0.25">
      <c r="A438"/>
      <c r="B438"/>
      <c r="I438" s="33"/>
      <c r="J438" s="21"/>
    </row>
    <row r="439" spans="1:10" x14ac:dyDescent="0.25">
      <c r="A439"/>
      <c r="B439"/>
      <c r="I439" s="33"/>
      <c r="J439" s="21"/>
    </row>
    <row r="440" spans="1:10" x14ac:dyDescent="0.25">
      <c r="A440"/>
      <c r="B440"/>
      <c r="I440" s="33"/>
      <c r="J440" s="21"/>
    </row>
    <row r="441" spans="1:10" x14ac:dyDescent="0.25">
      <c r="A441"/>
      <c r="B441"/>
      <c r="I441" s="33"/>
      <c r="J441" s="21"/>
    </row>
    <row r="442" spans="1:10" x14ac:dyDescent="0.25">
      <c r="A442"/>
      <c r="B442"/>
      <c r="I442" s="33"/>
      <c r="J442" s="21"/>
    </row>
    <row r="443" spans="1:10" x14ac:dyDescent="0.25">
      <c r="A443"/>
      <c r="B443"/>
      <c r="I443" s="33"/>
      <c r="J443" s="21"/>
    </row>
    <row r="444" spans="1:10" x14ac:dyDescent="0.25">
      <c r="A444"/>
      <c r="B444"/>
      <c r="I444" s="33"/>
      <c r="J444" s="21"/>
    </row>
    <row r="445" spans="1:10" x14ac:dyDescent="0.25">
      <c r="A445"/>
      <c r="B445"/>
      <c r="I445" s="33"/>
      <c r="J445" s="21"/>
    </row>
    <row r="446" spans="1:10" x14ac:dyDescent="0.25">
      <c r="A446"/>
      <c r="B446"/>
      <c r="I446" s="33"/>
      <c r="J446" s="21"/>
    </row>
    <row r="447" spans="1:10" x14ac:dyDescent="0.25">
      <c r="A447"/>
      <c r="B447"/>
      <c r="I447" s="33"/>
      <c r="J447" s="21"/>
    </row>
    <row r="448" spans="1:10" x14ac:dyDescent="0.25">
      <c r="A448"/>
      <c r="B448"/>
      <c r="I448" s="33"/>
      <c r="J448" s="21"/>
    </row>
    <row r="449" spans="1:10" x14ac:dyDescent="0.25">
      <c r="A449"/>
      <c r="B449"/>
      <c r="I449" s="33"/>
      <c r="J449" s="21"/>
    </row>
    <row r="450" spans="1:10" x14ac:dyDescent="0.25">
      <c r="A450"/>
      <c r="B450"/>
      <c r="I450" s="33"/>
      <c r="J450" s="21"/>
    </row>
    <row r="451" spans="1:10" x14ac:dyDescent="0.25">
      <c r="A451"/>
      <c r="B451"/>
      <c r="I451" s="33"/>
      <c r="J451" s="21"/>
    </row>
    <row r="452" spans="1:10" x14ac:dyDescent="0.25">
      <c r="A452"/>
      <c r="B452"/>
      <c r="I452" s="33"/>
      <c r="J452" s="21"/>
    </row>
    <row r="453" spans="1:10" x14ac:dyDescent="0.25">
      <c r="A453"/>
      <c r="B453"/>
      <c r="I453" s="33"/>
      <c r="J453" s="21"/>
    </row>
    <row r="454" spans="1:10" x14ac:dyDescent="0.25">
      <c r="A454"/>
      <c r="B454"/>
      <c r="I454" s="33"/>
      <c r="J454" s="21"/>
    </row>
    <row r="455" spans="1:10" x14ac:dyDescent="0.25">
      <c r="A455"/>
      <c r="B455"/>
      <c r="I455" s="33"/>
      <c r="J455" s="21"/>
    </row>
    <row r="456" spans="1:10" x14ac:dyDescent="0.25">
      <c r="A456"/>
      <c r="B456"/>
      <c r="I456" s="33"/>
      <c r="J456" s="21"/>
    </row>
    <row r="457" spans="1:10" x14ac:dyDescent="0.25">
      <c r="A457"/>
      <c r="B457"/>
      <c r="I457" s="33"/>
      <c r="J457" s="21"/>
    </row>
    <row r="458" spans="1:10" x14ac:dyDescent="0.25">
      <c r="A458"/>
      <c r="B458"/>
      <c r="I458" s="33"/>
      <c r="J458" s="21"/>
    </row>
    <row r="459" spans="1:10" x14ac:dyDescent="0.25">
      <c r="A459"/>
      <c r="B459"/>
      <c r="I459" s="33"/>
      <c r="J459" s="21"/>
    </row>
    <row r="460" spans="1:10" x14ac:dyDescent="0.25">
      <c r="A460"/>
      <c r="B460"/>
      <c r="I460" s="33"/>
      <c r="J460" s="21"/>
    </row>
    <row r="461" spans="1:10" x14ac:dyDescent="0.25">
      <c r="A461"/>
      <c r="B461"/>
      <c r="I461" s="33"/>
      <c r="J461" s="21"/>
    </row>
    <row r="462" spans="1:10" x14ac:dyDescent="0.25">
      <c r="A462"/>
      <c r="B462"/>
      <c r="I462" s="33"/>
      <c r="J462" s="21"/>
    </row>
    <row r="463" spans="1:10" x14ac:dyDescent="0.25">
      <c r="A463"/>
      <c r="B463"/>
      <c r="I463" s="33"/>
      <c r="J463" s="21"/>
    </row>
    <row r="464" spans="1:10" x14ac:dyDescent="0.25">
      <c r="A464"/>
      <c r="B464"/>
      <c r="I464" s="33"/>
      <c r="J464" s="21"/>
    </row>
    <row r="465" spans="1:10" x14ac:dyDescent="0.25">
      <c r="A465"/>
      <c r="B465"/>
      <c r="I465" s="33"/>
      <c r="J465" s="21"/>
    </row>
    <row r="466" spans="1:10" x14ac:dyDescent="0.25">
      <c r="A466"/>
      <c r="B466"/>
      <c r="I466" s="33"/>
      <c r="J466" s="21"/>
    </row>
    <row r="467" spans="1:10" x14ac:dyDescent="0.25">
      <c r="A467"/>
      <c r="B467"/>
      <c r="I467" s="33"/>
      <c r="J467" s="21"/>
    </row>
    <row r="468" spans="1:10" x14ac:dyDescent="0.25">
      <c r="A468"/>
      <c r="B468"/>
      <c r="I468" s="33"/>
      <c r="J468" s="21"/>
    </row>
    <row r="469" spans="1:10" x14ac:dyDescent="0.25">
      <c r="A469"/>
      <c r="B469"/>
      <c r="I469" s="33"/>
      <c r="J469" s="21"/>
    </row>
    <row r="470" spans="1:10" x14ac:dyDescent="0.25">
      <c r="A470"/>
      <c r="B470"/>
      <c r="I470" s="33"/>
      <c r="J470" s="21"/>
    </row>
    <row r="471" spans="1:10" x14ac:dyDescent="0.25">
      <c r="A471"/>
      <c r="B471"/>
      <c r="I471" s="33"/>
      <c r="J471" s="21"/>
    </row>
    <row r="472" spans="1:10" x14ac:dyDescent="0.25">
      <c r="A472"/>
      <c r="B472"/>
      <c r="I472" s="33"/>
      <c r="J472" s="21"/>
    </row>
    <row r="473" spans="1:10" x14ac:dyDescent="0.25">
      <c r="A473"/>
      <c r="B473"/>
      <c r="I473" s="33"/>
      <c r="J473" s="21"/>
    </row>
    <row r="474" spans="1:10" x14ac:dyDescent="0.25">
      <c r="A474"/>
      <c r="B474"/>
      <c r="I474" s="33"/>
      <c r="J474" s="21"/>
    </row>
    <row r="475" spans="1:10" x14ac:dyDescent="0.25">
      <c r="A475"/>
      <c r="B475"/>
      <c r="I475" s="33"/>
      <c r="J475" s="21"/>
    </row>
    <row r="476" spans="1:10" x14ac:dyDescent="0.25">
      <c r="A476"/>
      <c r="B476"/>
      <c r="I476" s="33"/>
      <c r="J476" s="21"/>
    </row>
    <row r="477" spans="1:10" x14ac:dyDescent="0.25">
      <c r="A477"/>
      <c r="B477"/>
      <c r="I477" s="33"/>
      <c r="J477" s="21"/>
    </row>
    <row r="478" spans="1:10" x14ac:dyDescent="0.25">
      <c r="A478"/>
      <c r="B478"/>
      <c r="I478" s="33"/>
      <c r="J478" s="21"/>
    </row>
    <row r="479" spans="1:10" x14ac:dyDescent="0.25">
      <c r="A479"/>
      <c r="B479"/>
      <c r="I479" s="33"/>
      <c r="J479" s="21"/>
    </row>
    <row r="480" spans="1:10" x14ac:dyDescent="0.25">
      <c r="A480"/>
      <c r="B480"/>
      <c r="I480" s="33"/>
      <c r="J480" s="21"/>
    </row>
    <row r="481" spans="1:10" x14ac:dyDescent="0.25">
      <c r="A481"/>
      <c r="B481"/>
      <c r="I481" s="33"/>
      <c r="J481" s="21"/>
    </row>
    <row r="482" spans="1:10" x14ac:dyDescent="0.25">
      <c r="A482"/>
      <c r="B482"/>
      <c r="I482" s="33"/>
      <c r="J482" s="21"/>
    </row>
    <row r="483" spans="1:10" x14ac:dyDescent="0.25">
      <c r="A483"/>
      <c r="B483"/>
      <c r="I483" s="33"/>
      <c r="J483" s="21"/>
    </row>
    <row r="484" spans="1:10" x14ac:dyDescent="0.25">
      <c r="A484"/>
      <c r="B484"/>
      <c r="I484" s="33"/>
      <c r="J484" s="21"/>
    </row>
    <row r="485" spans="1:10" x14ac:dyDescent="0.25">
      <c r="A485"/>
      <c r="B485"/>
      <c r="I485" s="33"/>
      <c r="J485" s="21"/>
    </row>
    <row r="486" spans="1:10" x14ac:dyDescent="0.25">
      <c r="A486"/>
      <c r="B486"/>
      <c r="I486" s="33"/>
      <c r="J486" s="21"/>
    </row>
    <row r="487" spans="1:10" x14ac:dyDescent="0.25">
      <c r="A487"/>
      <c r="B487"/>
      <c r="I487" s="33"/>
      <c r="J487" s="21"/>
    </row>
    <row r="488" spans="1:10" x14ac:dyDescent="0.25">
      <c r="A488"/>
      <c r="B488"/>
      <c r="I488" s="33"/>
      <c r="J488" s="21"/>
    </row>
    <row r="489" spans="1:10" x14ac:dyDescent="0.25">
      <c r="A489"/>
      <c r="B489"/>
      <c r="I489" s="33"/>
      <c r="J489" s="21"/>
    </row>
    <row r="490" spans="1:10" x14ac:dyDescent="0.25">
      <c r="A490"/>
      <c r="B490"/>
      <c r="I490" s="33"/>
      <c r="J490" s="21"/>
    </row>
    <row r="491" spans="1:10" x14ac:dyDescent="0.25">
      <c r="A491"/>
      <c r="B491"/>
      <c r="I491" s="33"/>
      <c r="J491" s="21"/>
    </row>
    <row r="492" spans="1:10" x14ac:dyDescent="0.25">
      <c r="A492"/>
      <c r="B492"/>
      <c r="I492" s="33"/>
      <c r="J492" s="21"/>
    </row>
    <row r="493" spans="1:10" x14ac:dyDescent="0.25">
      <c r="A493"/>
      <c r="B493"/>
      <c r="I493" s="33"/>
      <c r="J493" s="21"/>
    </row>
    <row r="494" spans="1:10" x14ac:dyDescent="0.25">
      <c r="A494"/>
      <c r="B494"/>
      <c r="I494" s="33"/>
      <c r="J494" s="21"/>
    </row>
    <row r="495" spans="1:10" x14ac:dyDescent="0.25">
      <c r="A495"/>
      <c r="B495"/>
      <c r="I495" s="33"/>
      <c r="J495" s="21"/>
    </row>
    <row r="496" spans="1:10" x14ac:dyDescent="0.25">
      <c r="A496"/>
      <c r="B496"/>
      <c r="I496" s="33"/>
      <c r="J496" s="21"/>
    </row>
    <row r="497" spans="1:10" x14ac:dyDescent="0.25">
      <c r="A497"/>
      <c r="B497"/>
      <c r="I497" s="33"/>
      <c r="J497" s="21"/>
    </row>
    <row r="498" spans="1:10" x14ac:dyDescent="0.25">
      <c r="A498"/>
      <c r="B498"/>
      <c r="I498" s="33"/>
      <c r="J498" s="21"/>
    </row>
    <row r="499" spans="1:10" x14ac:dyDescent="0.25">
      <c r="A499"/>
      <c r="B499"/>
      <c r="I499" s="33"/>
      <c r="J499" s="21"/>
    </row>
    <row r="500" spans="1:10" x14ac:dyDescent="0.25">
      <c r="A500"/>
      <c r="B500"/>
      <c r="I500" s="33"/>
      <c r="J500" s="21"/>
    </row>
    <row r="501" spans="1:10" x14ac:dyDescent="0.25">
      <c r="A501"/>
      <c r="B501"/>
      <c r="I501" s="33"/>
      <c r="J501" s="21"/>
    </row>
    <row r="502" spans="1:10" x14ac:dyDescent="0.25">
      <c r="A502"/>
      <c r="B502"/>
      <c r="I502" s="33"/>
      <c r="J502" s="21"/>
    </row>
    <row r="503" spans="1:10" x14ac:dyDescent="0.25">
      <c r="A503"/>
      <c r="B503"/>
      <c r="I503" s="33"/>
      <c r="J503" s="21"/>
    </row>
    <row r="504" spans="1:10" x14ac:dyDescent="0.25">
      <c r="A504"/>
      <c r="B504"/>
      <c r="I504" s="33"/>
      <c r="J504" s="21"/>
    </row>
    <row r="505" spans="1:10" x14ac:dyDescent="0.25">
      <c r="A505"/>
      <c r="B505"/>
      <c r="I505" s="33"/>
      <c r="J505" s="21"/>
    </row>
    <row r="506" spans="1:10" x14ac:dyDescent="0.25">
      <c r="A506"/>
      <c r="B506"/>
      <c r="I506" s="33"/>
      <c r="J506" s="21"/>
    </row>
    <row r="507" spans="1:10" x14ac:dyDescent="0.25">
      <c r="A507"/>
      <c r="B507"/>
      <c r="I507" s="33"/>
      <c r="J507" s="21"/>
    </row>
    <row r="508" spans="1:10" x14ac:dyDescent="0.25">
      <c r="A508"/>
      <c r="B508"/>
      <c r="I508" s="33"/>
      <c r="J508" s="21"/>
    </row>
    <row r="509" spans="1:10" x14ac:dyDescent="0.25">
      <c r="A509"/>
      <c r="B509"/>
      <c r="I509" s="33"/>
      <c r="J509" s="21"/>
    </row>
    <row r="510" spans="1:10" x14ac:dyDescent="0.25">
      <c r="A510"/>
      <c r="B510"/>
      <c r="I510" s="33"/>
      <c r="J510" s="21"/>
    </row>
    <row r="511" spans="1:10" x14ac:dyDescent="0.25">
      <c r="A511"/>
      <c r="B511"/>
      <c r="I511" s="33"/>
      <c r="J511" s="21"/>
    </row>
    <row r="512" spans="1:10" x14ac:dyDescent="0.25">
      <c r="A512"/>
      <c r="B512"/>
      <c r="I512" s="33"/>
      <c r="J512" s="21"/>
    </row>
    <row r="513" spans="1:10" x14ac:dyDescent="0.25">
      <c r="A513"/>
      <c r="B513"/>
      <c r="I513" s="33"/>
      <c r="J513" s="21"/>
    </row>
    <row r="514" spans="1:10" x14ac:dyDescent="0.25">
      <c r="A514"/>
      <c r="B514"/>
      <c r="I514" s="33"/>
      <c r="J514" s="21"/>
    </row>
    <row r="515" spans="1:10" x14ac:dyDescent="0.25">
      <c r="A515"/>
      <c r="B515"/>
      <c r="I515" s="33"/>
      <c r="J515" s="21"/>
    </row>
    <row r="516" spans="1:10" x14ac:dyDescent="0.25">
      <c r="A516"/>
      <c r="B516"/>
      <c r="I516" s="33"/>
      <c r="J516" s="21"/>
    </row>
    <row r="517" spans="1:10" x14ac:dyDescent="0.25">
      <c r="A517"/>
      <c r="B517"/>
      <c r="I517" s="33"/>
      <c r="J517" s="21"/>
    </row>
    <row r="518" spans="1:10" x14ac:dyDescent="0.25">
      <c r="A518"/>
      <c r="B518"/>
      <c r="I518" s="33"/>
      <c r="J518" s="21"/>
    </row>
    <row r="519" spans="1:10" x14ac:dyDescent="0.25">
      <c r="A519"/>
      <c r="B519"/>
      <c r="I519" s="33"/>
      <c r="J519" s="21"/>
    </row>
    <row r="520" spans="1:10" x14ac:dyDescent="0.25">
      <c r="A520"/>
      <c r="B520"/>
      <c r="I520" s="33"/>
      <c r="J520" s="21"/>
    </row>
    <row r="521" spans="1:10" x14ac:dyDescent="0.25">
      <c r="A521"/>
      <c r="B521"/>
      <c r="I521" s="33"/>
      <c r="J521" s="21"/>
    </row>
    <row r="522" spans="1:10" x14ac:dyDescent="0.25">
      <c r="A522"/>
      <c r="B522"/>
      <c r="I522" s="33"/>
      <c r="J522" s="21"/>
    </row>
    <row r="523" spans="1:10" x14ac:dyDescent="0.25">
      <c r="A523"/>
      <c r="B523"/>
      <c r="I523" s="33"/>
      <c r="J523" s="21"/>
    </row>
    <row r="524" spans="1:10" x14ac:dyDescent="0.25">
      <c r="A524"/>
      <c r="B524"/>
      <c r="I524" s="33"/>
      <c r="J524" s="21"/>
    </row>
    <row r="525" spans="1:10" x14ac:dyDescent="0.25">
      <c r="A525"/>
      <c r="B525"/>
      <c r="I525" s="33"/>
      <c r="J525" s="21"/>
    </row>
    <row r="526" spans="1:10" x14ac:dyDescent="0.25">
      <c r="A526"/>
      <c r="B526"/>
      <c r="I526" s="33"/>
      <c r="J526" s="21"/>
    </row>
    <row r="527" spans="1:10" x14ac:dyDescent="0.25">
      <c r="A527"/>
      <c r="B527"/>
      <c r="I527" s="33"/>
      <c r="J527" s="21"/>
    </row>
    <row r="528" spans="1:10" x14ac:dyDescent="0.25">
      <c r="A528"/>
      <c r="B528"/>
      <c r="I528" s="33"/>
      <c r="J528" s="21"/>
    </row>
    <row r="529" spans="1:10" x14ac:dyDescent="0.25">
      <c r="A529"/>
      <c r="B529"/>
      <c r="I529" s="33"/>
      <c r="J529" s="21"/>
    </row>
    <row r="530" spans="1:10" x14ac:dyDescent="0.25">
      <c r="A530"/>
      <c r="B530"/>
      <c r="I530" s="33"/>
      <c r="J530" s="21"/>
    </row>
    <row r="531" spans="1:10" x14ac:dyDescent="0.25">
      <c r="A531"/>
      <c r="B531"/>
      <c r="I531" s="33"/>
      <c r="J531" s="21"/>
    </row>
    <row r="532" spans="1:10" x14ac:dyDescent="0.25">
      <c r="A532"/>
      <c r="B532"/>
      <c r="I532" s="33"/>
      <c r="J532" s="21"/>
    </row>
    <row r="533" spans="1:10" x14ac:dyDescent="0.25">
      <c r="A533"/>
      <c r="B533"/>
      <c r="I533" s="33"/>
      <c r="J533" s="21"/>
    </row>
    <row r="534" spans="1:10" x14ac:dyDescent="0.25">
      <c r="A534"/>
      <c r="B534"/>
      <c r="I534" s="33"/>
      <c r="J534" s="21"/>
    </row>
    <row r="535" spans="1:10" x14ac:dyDescent="0.25">
      <c r="A535"/>
      <c r="B535"/>
      <c r="I535" s="33"/>
      <c r="J535" s="21"/>
    </row>
    <row r="536" spans="1:10" x14ac:dyDescent="0.25">
      <c r="A536"/>
      <c r="B536"/>
      <c r="I536" s="33"/>
      <c r="J536" s="21"/>
    </row>
    <row r="537" spans="1:10" x14ac:dyDescent="0.25">
      <c r="A537"/>
      <c r="B537"/>
      <c r="I537" s="33"/>
      <c r="J537" s="21"/>
    </row>
    <row r="538" spans="1:10" x14ac:dyDescent="0.25">
      <c r="A538"/>
      <c r="B538"/>
      <c r="I538" s="33"/>
      <c r="J538" s="21"/>
    </row>
    <row r="539" spans="1:10" x14ac:dyDescent="0.25">
      <c r="A539"/>
      <c r="B539"/>
      <c r="I539" s="33"/>
      <c r="J539" s="21"/>
    </row>
    <row r="540" spans="1:10" x14ac:dyDescent="0.25">
      <c r="A540"/>
      <c r="B540"/>
      <c r="I540" s="33"/>
      <c r="J540" s="21"/>
    </row>
    <row r="541" spans="1:10" x14ac:dyDescent="0.25">
      <c r="A541"/>
      <c r="B541"/>
      <c r="I541" s="33"/>
      <c r="J541" s="21"/>
    </row>
    <row r="542" spans="1:10" x14ac:dyDescent="0.25">
      <c r="A542"/>
      <c r="B542"/>
      <c r="I542" s="33"/>
      <c r="J542" s="21"/>
    </row>
    <row r="543" spans="1:10" x14ac:dyDescent="0.25">
      <c r="A543"/>
      <c r="B543"/>
      <c r="I543" s="33"/>
      <c r="J543" s="21"/>
    </row>
    <row r="544" spans="1:10" x14ac:dyDescent="0.25">
      <c r="A544"/>
      <c r="B544"/>
      <c r="I544" s="33"/>
      <c r="J544" s="21"/>
    </row>
    <row r="545" spans="1:10" x14ac:dyDescent="0.25">
      <c r="A545"/>
      <c r="B545"/>
      <c r="I545" s="33"/>
      <c r="J545" s="21"/>
    </row>
    <row r="546" spans="1:10" x14ac:dyDescent="0.25">
      <c r="A546"/>
      <c r="B546"/>
      <c r="I546" s="33"/>
      <c r="J546" s="21"/>
    </row>
    <row r="547" spans="1:10" x14ac:dyDescent="0.25">
      <c r="A547"/>
      <c r="B547"/>
      <c r="I547" s="33"/>
      <c r="J547" s="21"/>
    </row>
    <row r="548" spans="1:10" x14ac:dyDescent="0.25">
      <c r="A548"/>
      <c r="B548"/>
      <c r="I548" s="33"/>
      <c r="J548" s="21"/>
    </row>
    <row r="549" spans="1:10" x14ac:dyDescent="0.25">
      <c r="A549"/>
      <c r="B549"/>
      <c r="I549" s="33"/>
      <c r="J549" s="21"/>
    </row>
    <row r="550" spans="1:10" x14ac:dyDescent="0.25">
      <c r="A550"/>
      <c r="B550"/>
      <c r="I550" s="33"/>
      <c r="J550" s="21"/>
    </row>
    <row r="551" spans="1:10" x14ac:dyDescent="0.25">
      <c r="A551"/>
      <c r="B551"/>
      <c r="I551" s="33"/>
      <c r="J551" s="21"/>
    </row>
    <row r="552" spans="1:10" x14ac:dyDescent="0.25">
      <c r="A552"/>
      <c r="B552"/>
      <c r="I552" s="33"/>
      <c r="J552" s="21"/>
    </row>
    <row r="553" spans="1:10" x14ac:dyDescent="0.25">
      <c r="A553"/>
      <c r="B553"/>
      <c r="I553" s="33"/>
      <c r="J553" s="21"/>
    </row>
    <row r="554" spans="1:10" x14ac:dyDescent="0.25">
      <c r="A554"/>
      <c r="B554"/>
      <c r="I554" s="33"/>
      <c r="J554" s="21"/>
    </row>
    <row r="555" spans="1:10" x14ac:dyDescent="0.25">
      <c r="A555"/>
      <c r="B555"/>
      <c r="I555" s="33"/>
      <c r="J555" s="21"/>
    </row>
    <row r="556" spans="1:10" x14ac:dyDescent="0.25">
      <c r="A556"/>
      <c r="B556"/>
      <c r="I556" s="33"/>
      <c r="J556" s="21"/>
    </row>
    <row r="557" spans="1:10" x14ac:dyDescent="0.25">
      <c r="A557"/>
      <c r="B557"/>
      <c r="I557" s="33"/>
      <c r="J557" s="21"/>
    </row>
    <row r="558" spans="1:10" x14ac:dyDescent="0.25">
      <c r="A558"/>
      <c r="B558"/>
      <c r="I558" s="33"/>
      <c r="J558" s="21"/>
    </row>
    <row r="559" spans="1:10" x14ac:dyDescent="0.25">
      <c r="A559"/>
      <c r="B559"/>
      <c r="I559" s="33"/>
      <c r="J559" s="21"/>
    </row>
    <row r="560" spans="1:10" x14ac:dyDescent="0.25">
      <c r="A560"/>
      <c r="B560"/>
      <c r="I560" s="33"/>
      <c r="J560" s="21"/>
    </row>
    <row r="561" spans="1:10" x14ac:dyDescent="0.25">
      <c r="A561"/>
      <c r="B561"/>
      <c r="I561" s="33"/>
      <c r="J561" s="21"/>
    </row>
    <row r="562" spans="1:10" x14ac:dyDescent="0.25">
      <c r="A562"/>
      <c r="B562"/>
      <c r="I562" s="33"/>
      <c r="J562" s="21"/>
    </row>
    <row r="563" spans="1:10" x14ac:dyDescent="0.25">
      <c r="A563"/>
      <c r="B563"/>
      <c r="I563" s="33"/>
      <c r="J563" s="21"/>
    </row>
    <row r="564" spans="1:10" x14ac:dyDescent="0.25">
      <c r="A564"/>
      <c r="B564"/>
      <c r="I564" s="33"/>
      <c r="J564" s="21"/>
    </row>
    <row r="565" spans="1:10" x14ac:dyDescent="0.25">
      <c r="A565"/>
      <c r="B565"/>
      <c r="I565" s="33"/>
      <c r="J565" s="21"/>
    </row>
    <row r="566" spans="1:10" x14ac:dyDescent="0.25">
      <c r="A566"/>
      <c r="B566"/>
      <c r="I566" s="33"/>
      <c r="J566" s="21"/>
    </row>
    <row r="567" spans="1:10" x14ac:dyDescent="0.25">
      <c r="A567"/>
      <c r="B567"/>
      <c r="I567" s="33"/>
      <c r="J567" s="21"/>
    </row>
    <row r="568" spans="1:10" x14ac:dyDescent="0.25">
      <c r="A568"/>
      <c r="B568"/>
      <c r="I568" s="33"/>
      <c r="J568" s="21"/>
    </row>
    <row r="569" spans="1:10" x14ac:dyDescent="0.25">
      <c r="A569"/>
      <c r="B569"/>
      <c r="I569" s="33"/>
      <c r="J569" s="21"/>
    </row>
    <row r="570" spans="1:10" x14ac:dyDescent="0.25">
      <c r="A570"/>
      <c r="B570"/>
      <c r="I570" s="33"/>
      <c r="J570" s="21"/>
    </row>
    <row r="571" spans="1:10" x14ac:dyDescent="0.25">
      <c r="A571"/>
      <c r="B571"/>
      <c r="I571" s="33"/>
      <c r="J571" s="21"/>
    </row>
    <row r="572" spans="1:10" x14ac:dyDescent="0.25">
      <c r="A572"/>
      <c r="B572"/>
      <c r="I572" s="33"/>
      <c r="J572" s="21"/>
    </row>
    <row r="573" spans="1:10" x14ac:dyDescent="0.25">
      <c r="A573"/>
      <c r="B573"/>
      <c r="I573" s="33"/>
      <c r="J573" s="21"/>
    </row>
    <row r="574" spans="1:10" x14ac:dyDescent="0.25">
      <c r="A574"/>
      <c r="B574"/>
      <c r="I574" s="33"/>
      <c r="J574" s="21"/>
    </row>
    <row r="575" spans="1:10" x14ac:dyDescent="0.25">
      <c r="A575"/>
      <c r="B575"/>
      <c r="I575" s="33"/>
      <c r="J575" s="21"/>
    </row>
    <row r="576" spans="1:10" x14ac:dyDescent="0.25">
      <c r="A576"/>
      <c r="B576"/>
      <c r="I576" s="33"/>
      <c r="J576" s="21"/>
    </row>
    <row r="577" spans="1:10" x14ac:dyDescent="0.25">
      <c r="A577"/>
      <c r="B577"/>
      <c r="I577" s="33"/>
      <c r="J577" s="21"/>
    </row>
    <row r="578" spans="1:10" x14ac:dyDescent="0.25">
      <c r="A578"/>
      <c r="B578"/>
      <c r="I578" s="33"/>
      <c r="J578" s="21"/>
    </row>
    <row r="579" spans="1:10" x14ac:dyDescent="0.25">
      <c r="A579"/>
      <c r="B579"/>
      <c r="I579" s="33"/>
      <c r="J579" s="21"/>
    </row>
    <row r="580" spans="1:10" x14ac:dyDescent="0.25">
      <c r="A580"/>
      <c r="B580"/>
      <c r="I580" s="33"/>
      <c r="J580" s="21"/>
    </row>
    <row r="581" spans="1:10" x14ac:dyDescent="0.25">
      <c r="A581"/>
      <c r="B581"/>
      <c r="I581" s="33"/>
      <c r="J581" s="21"/>
    </row>
    <row r="582" spans="1:10" x14ac:dyDescent="0.25">
      <c r="A582"/>
      <c r="B582"/>
      <c r="I582" s="33"/>
      <c r="J582" s="21"/>
    </row>
    <row r="583" spans="1:10" x14ac:dyDescent="0.25">
      <c r="A583"/>
      <c r="B583"/>
      <c r="I583" s="33"/>
      <c r="J583" s="21"/>
    </row>
    <row r="584" spans="1:10" x14ac:dyDescent="0.25">
      <c r="A584"/>
      <c r="B584"/>
      <c r="I584" s="33"/>
      <c r="J584" s="21"/>
    </row>
    <row r="585" spans="1:10" x14ac:dyDescent="0.25">
      <c r="A585"/>
      <c r="B585"/>
      <c r="I585" s="33"/>
      <c r="J585" s="21"/>
    </row>
    <row r="586" spans="1:10" x14ac:dyDescent="0.25">
      <c r="A586"/>
      <c r="B586"/>
      <c r="I586" s="33"/>
      <c r="J586" s="21"/>
    </row>
    <row r="587" spans="1:10" x14ac:dyDescent="0.25">
      <c r="A587"/>
      <c r="B587"/>
      <c r="I587" s="33"/>
      <c r="J587" s="21"/>
    </row>
    <row r="588" spans="1:10" x14ac:dyDescent="0.25">
      <c r="A588"/>
      <c r="B588"/>
      <c r="I588" s="33"/>
      <c r="J588" s="21"/>
    </row>
    <row r="589" spans="1:10" x14ac:dyDescent="0.25">
      <c r="A589"/>
      <c r="B589"/>
      <c r="I589" s="33"/>
      <c r="J589" s="21"/>
    </row>
    <row r="590" spans="1:10" x14ac:dyDescent="0.25">
      <c r="A590"/>
      <c r="B590"/>
      <c r="I590" s="33"/>
      <c r="J590" s="21"/>
    </row>
    <row r="591" spans="1:10" x14ac:dyDescent="0.25">
      <c r="A591"/>
      <c r="B591"/>
      <c r="I591" s="33"/>
      <c r="J591" s="21"/>
    </row>
    <row r="592" spans="1:10" x14ac:dyDescent="0.25">
      <c r="A592"/>
      <c r="B592"/>
      <c r="I592" s="33"/>
      <c r="J592" s="21"/>
    </row>
    <row r="593" spans="1:10" x14ac:dyDescent="0.25">
      <c r="A593"/>
      <c r="B593"/>
      <c r="I593" s="33"/>
      <c r="J593" s="21"/>
    </row>
    <row r="594" spans="1:10" x14ac:dyDescent="0.25">
      <c r="A594"/>
      <c r="B594"/>
      <c r="I594" s="33"/>
      <c r="J594" s="21"/>
    </row>
    <row r="595" spans="1:10" x14ac:dyDescent="0.25">
      <c r="A595"/>
      <c r="B595"/>
      <c r="I595" s="33"/>
      <c r="J595" s="21"/>
    </row>
    <row r="596" spans="1:10" x14ac:dyDescent="0.25">
      <c r="A596"/>
      <c r="B596"/>
      <c r="I596" s="33"/>
      <c r="J596" s="21"/>
    </row>
    <row r="597" spans="1:10" x14ac:dyDescent="0.25">
      <c r="A597"/>
      <c r="B597"/>
      <c r="I597" s="33"/>
      <c r="J597" s="21"/>
    </row>
    <row r="598" spans="1:10" x14ac:dyDescent="0.25">
      <c r="A598"/>
      <c r="B598"/>
      <c r="I598" s="33"/>
      <c r="J598" s="21"/>
    </row>
    <row r="599" spans="1:10" x14ac:dyDescent="0.25">
      <c r="A599"/>
      <c r="B599"/>
      <c r="I599" s="33"/>
      <c r="J599" s="21"/>
    </row>
    <row r="600" spans="1:10" x14ac:dyDescent="0.25">
      <c r="A600"/>
      <c r="B600"/>
      <c r="I600" s="33"/>
      <c r="J600" s="21"/>
    </row>
    <row r="601" spans="1:10" x14ac:dyDescent="0.25">
      <c r="A601"/>
      <c r="B601"/>
      <c r="I601" s="33"/>
      <c r="J601" s="21"/>
    </row>
    <row r="602" spans="1:10" x14ac:dyDescent="0.25">
      <c r="A602"/>
      <c r="B602"/>
      <c r="I602" s="33"/>
      <c r="J602" s="21"/>
    </row>
    <row r="603" spans="1:10" x14ac:dyDescent="0.25">
      <c r="A603"/>
      <c r="B603"/>
      <c r="I603" s="33"/>
      <c r="J603" s="21"/>
    </row>
    <row r="604" spans="1:10" x14ac:dyDescent="0.25">
      <c r="A604"/>
      <c r="B604"/>
      <c r="I604" s="33"/>
      <c r="J604" s="21"/>
    </row>
    <row r="605" spans="1:10" x14ac:dyDescent="0.25">
      <c r="A605"/>
      <c r="B605"/>
      <c r="I605" s="33"/>
      <c r="J605" s="21"/>
    </row>
    <row r="606" spans="1:10" x14ac:dyDescent="0.25">
      <c r="A606"/>
      <c r="B606"/>
      <c r="I606" s="33"/>
      <c r="J606" s="21"/>
    </row>
    <row r="607" spans="1:10" x14ac:dyDescent="0.25">
      <c r="A607"/>
      <c r="B607"/>
      <c r="I607" s="33"/>
      <c r="J607" s="21"/>
    </row>
    <row r="608" spans="1:10" x14ac:dyDescent="0.25">
      <c r="A608"/>
      <c r="B608"/>
      <c r="I608" s="33"/>
      <c r="J608" s="21"/>
    </row>
    <row r="609" spans="1:10" x14ac:dyDescent="0.25">
      <c r="A609"/>
      <c r="B609"/>
      <c r="I609" s="33"/>
      <c r="J609" s="21"/>
    </row>
    <row r="610" spans="1:10" x14ac:dyDescent="0.25">
      <c r="A610"/>
      <c r="B610"/>
      <c r="I610" s="33"/>
      <c r="J610" s="21"/>
    </row>
    <row r="611" spans="1:10" x14ac:dyDescent="0.25">
      <c r="A611"/>
      <c r="B611"/>
      <c r="I611" s="33"/>
      <c r="J611" s="21"/>
    </row>
    <row r="612" spans="1:10" x14ac:dyDescent="0.25">
      <c r="A612"/>
      <c r="B612"/>
      <c r="I612" s="33"/>
      <c r="J612" s="21"/>
    </row>
    <row r="613" spans="1:10" x14ac:dyDescent="0.25">
      <c r="A613"/>
      <c r="B613"/>
      <c r="I613" s="33"/>
      <c r="J613" s="21"/>
    </row>
    <row r="614" spans="1:10" x14ac:dyDescent="0.25">
      <c r="A614"/>
      <c r="B614"/>
      <c r="I614" s="33"/>
      <c r="J614" s="21"/>
    </row>
    <row r="615" spans="1:10" x14ac:dyDescent="0.25">
      <c r="A615"/>
      <c r="B615"/>
      <c r="I615" s="33"/>
      <c r="J615" s="21"/>
    </row>
    <row r="616" spans="1:10" x14ac:dyDescent="0.25">
      <c r="A616"/>
      <c r="B616"/>
      <c r="I616" s="33"/>
      <c r="J616" s="21"/>
    </row>
    <row r="617" spans="1:10" x14ac:dyDescent="0.25">
      <c r="A617"/>
      <c r="B617"/>
      <c r="I617" s="33"/>
      <c r="J617" s="21"/>
    </row>
    <row r="618" spans="1:10" x14ac:dyDescent="0.25">
      <c r="A618"/>
      <c r="B618"/>
      <c r="I618" s="33"/>
      <c r="J618" s="21"/>
    </row>
    <row r="619" spans="1:10" x14ac:dyDescent="0.25">
      <c r="A619"/>
      <c r="B619"/>
      <c r="I619" s="33"/>
      <c r="J619" s="21"/>
    </row>
    <row r="620" spans="1:10" x14ac:dyDescent="0.25">
      <c r="A620"/>
      <c r="B620"/>
      <c r="I620" s="33"/>
      <c r="J620" s="21"/>
    </row>
    <row r="621" spans="1:10" x14ac:dyDescent="0.25">
      <c r="A621"/>
      <c r="B621"/>
      <c r="I621" s="33"/>
      <c r="J621" s="21"/>
    </row>
    <row r="622" spans="1:10" x14ac:dyDescent="0.25">
      <c r="A622"/>
      <c r="B622"/>
      <c r="I622" s="33"/>
      <c r="J622" s="21"/>
    </row>
    <row r="623" spans="1:10" x14ac:dyDescent="0.25">
      <c r="A623"/>
      <c r="B623"/>
      <c r="I623" s="33"/>
      <c r="J623" s="21"/>
    </row>
    <row r="624" spans="1:10" x14ac:dyDescent="0.25">
      <c r="A624"/>
      <c r="B624"/>
      <c r="I624" s="33"/>
      <c r="J624" s="21"/>
    </row>
    <row r="625" spans="1:10" x14ac:dyDescent="0.25">
      <c r="A625"/>
      <c r="B625"/>
      <c r="I625" s="33"/>
      <c r="J625" s="21"/>
    </row>
    <row r="626" spans="1:10" x14ac:dyDescent="0.25">
      <c r="A626"/>
      <c r="B626"/>
      <c r="I626" s="33"/>
      <c r="J626" s="21"/>
    </row>
    <row r="627" spans="1:10" x14ac:dyDescent="0.25">
      <c r="A627"/>
      <c r="B627"/>
      <c r="I627" s="33"/>
      <c r="J627" s="21"/>
    </row>
    <row r="628" spans="1:10" x14ac:dyDescent="0.25">
      <c r="A628"/>
      <c r="B628"/>
      <c r="I628" s="33"/>
      <c r="J628" s="21"/>
    </row>
    <row r="629" spans="1:10" x14ac:dyDescent="0.25">
      <c r="A629"/>
      <c r="B629"/>
      <c r="I629" s="33"/>
      <c r="J629" s="21"/>
    </row>
    <row r="630" spans="1:10" x14ac:dyDescent="0.25">
      <c r="A630"/>
      <c r="B630"/>
      <c r="I630" s="33"/>
      <c r="J630" s="21"/>
    </row>
    <row r="631" spans="1:10" x14ac:dyDescent="0.25">
      <c r="A631"/>
      <c r="B631"/>
      <c r="I631" s="33"/>
      <c r="J631" s="21"/>
    </row>
    <row r="632" spans="1:10" x14ac:dyDescent="0.25">
      <c r="A632"/>
      <c r="B632"/>
      <c r="I632" s="33"/>
      <c r="J632" s="21"/>
    </row>
    <row r="633" spans="1:10" x14ac:dyDescent="0.25">
      <c r="A633"/>
      <c r="B633"/>
      <c r="I633" s="33"/>
      <c r="J633" s="21"/>
    </row>
    <row r="634" spans="1:10" x14ac:dyDescent="0.25">
      <c r="A634"/>
      <c r="B634"/>
      <c r="I634" s="33"/>
      <c r="J634" s="21"/>
    </row>
    <row r="635" spans="1:10" x14ac:dyDescent="0.25">
      <c r="A635"/>
      <c r="B635"/>
      <c r="I635" s="33"/>
      <c r="J635" s="21"/>
    </row>
    <row r="636" spans="1:10" x14ac:dyDescent="0.25">
      <c r="A636"/>
      <c r="B636"/>
      <c r="I636" s="33"/>
      <c r="J636" s="21"/>
    </row>
    <row r="637" spans="1:10" x14ac:dyDescent="0.25">
      <c r="A637"/>
      <c r="B637"/>
      <c r="I637" s="33"/>
      <c r="J637" s="21"/>
    </row>
    <row r="638" spans="1:10" x14ac:dyDescent="0.25">
      <c r="A638"/>
      <c r="B638"/>
      <c r="I638" s="33"/>
      <c r="J638" s="21"/>
    </row>
    <row r="639" spans="1:10" x14ac:dyDescent="0.25">
      <c r="A639"/>
      <c r="B639"/>
      <c r="I639" s="33"/>
      <c r="J639" s="21"/>
    </row>
    <row r="640" spans="1:10" x14ac:dyDescent="0.25">
      <c r="A640"/>
      <c r="B640"/>
      <c r="I640" s="33"/>
      <c r="J640" s="21"/>
    </row>
    <row r="641" spans="1:10" x14ac:dyDescent="0.25">
      <c r="A641"/>
      <c r="B641"/>
      <c r="I641" s="33"/>
      <c r="J641" s="21"/>
    </row>
    <row r="642" spans="1:10" x14ac:dyDescent="0.25">
      <c r="A642"/>
      <c r="B642"/>
      <c r="I642" s="33"/>
      <c r="J642" s="21"/>
    </row>
    <row r="643" spans="1:10" x14ac:dyDescent="0.25">
      <c r="A643"/>
      <c r="B643"/>
      <c r="I643" s="33"/>
      <c r="J643" s="21"/>
    </row>
    <row r="644" spans="1:10" x14ac:dyDescent="0.25">
      <c r="A644"/>
      <c r="B644"/>
      <c r="I644" s="33"/>
      <c r="J644" s="21"/>
    </row>
    <row r="645" spans="1:10" x14ac:dyDescent="0.25">
      <c r="A645"/>
      <c r="B645"/>
      <c r="I645" s="33"/>
      <c r="J645" s="21"/>
    </row>
    <row r="646" spans="1:10" x14ac:dyDescent="0.25">
      <c r="A646"/>
      <c r="B646"/>
      <c r="I646" s="33"/>
      <c r="J646" s="21"/>
    </row>
    <row r="647" spans="1:10" x14ac:dyDescent="0.25">
      <c r="A647"/>
      <c r="B647"/>
      <c r="I647" s="33"/>
      <c r="J647" s="21"/>
    </row>
    <row r="648" spans="1:10" x14ac:dyDescent="0.25">
      <c r="A648"/>
      <c r="B648"/>
      <c r="I648" s="33"/>
      <c r="J648" s="21"/>
    </row>
    <row r="649" spans="1:10" x14ac:dyDescent="0.25">
      <c r="A649"/>
      <c r="B649"/>
      <c r="I649" s="33"/>
      <c r="J649" s="21"/>
    </row>
    <row r="650" spans="1:10" x14ac:dyDescent="0.25">
      <c r="A650"/>
      <c r="B650"/>
      <c r="I650" s="33"/>
      <c r="J650" s="21"/>
    </row>
    <row r="651" spans="1:10" x14ac:dyDescent="0.25">
      <c r="A651"/>
      <c r="B651"/>
      <c r="I651" s="33"/>
      <c r="J651" s="21"/>
    </row>
    <row r="652" spans="1:10" x14ac:dyDescent="0.25">
      <c r="A652"/>
      <c r="B652"/>
      <c r="I652" s="33"/>
      <c r="J652" s="21"/>
    </row>
    <row r="653" spans="1:10" x14ac:dyDescent="0.25">
      <c r="A653"/>
      <c r="B653"/>
      <c r="I653" s="33"/>
      <c r="J653" s="21"/>
    </row>
    <row r="654" spans="1:10" x14ac:dyDescent="0.25">
      <c r="A654"/>
      <c r="B654"/>
      <c r="I654" s="33"/>
      <c r="J654" s="21"/>
    </row>
    <row r="655" spans="1:10" x14ac:dyDescent="0.25">
      <c r="A655"/>
      <c r="B655"/>
      <c r="I655" s="33"/>
      <c r="J655" s="21"/>
    </row>
    <row r="656" spans="1:10" x14ac:dyDescent="0.25">
      <c r="A656"/>
      <c r="B656"/>
      <c r="I656" s="33"/>
      <c r="J656" s="21"/>
    </row>
    <row r="657" spans="1:10" x14ac:dyDescent="0.25">
      <c r="A657"/>
      <c r="B657"/>
      <c r="I657" s="33"/>
      <c r="J657" s="21"/>
    </row>
    <row r="658" spans="1:10" x14ac:dyDescent="0.25">
      <c r="A658"/>
      <c r="B658"/>
      <c r="I658" s="33"/>
      <c r="J658" s="21"/>
    </row>
    <row r="659" spans="1:10" x14ac:dyDescent="0.25">
      <c r="A659"/>
      <c r="B659"/>
      <c r="I659" s="33"/>
      <c r="J659" s="21"/>
    </row>
    <row r="660" spans="1:10" x14ac:dyDescent="0.25">
      <c r="A660"/>
      <c r="B660"/>
      <c r="I660" s="33"/>
      <c r="J660" s="21"/>
    </row>
    <row r="661" spans="1:10" x14ac:dyDescent="0.25">
      <c r="A661"/>
      <c r="B661"/>
      <c r="I661" s="33"/>
      <c r="J661" s="21"/>
    </row>
    <row r="662" spans="1:10" x14ac:dyDescent="0.25">
      <c r="A662"/>
      <c r="B662"/>
      <c r="I662" s="33"/>
      <c r="J662" s="21"/>
    </row>
    <row r="663" spans="1:10" x14ac:dyDescent="0.25">
      <c r="A663"/>
      <c r="B663"/>
      <c r="I663" s="33"/>
      <c r="J663" s="21"/>
    </row>
    <row r="664" spans="1:10" x14ac:dyDescent="0.25">
      <c r="A664"/>
      <c r="B664"/>
      <c r="I664" s="33"/>
      <c r="J664" s="21"/>
    </row>
    <row r="665" spans="1:10" x14ac:dyDescent="0.25">
      <c r="A665"/>
      <c r="B665"/>
      <c r="I665" s="33"/>
      <c r="J665" s="21"/>
    </row>
    <row r="666" spans="1:10" x14ac:dyDescent="0.25">
      <c r="A666"/>
      <c r="B666"/>
      <c r="I666" s="33"/>
      <c r="J666" s="21"/>
    </row>
    <row r="667" spans="1:10" x14ac:dyDescent="0.25">
      <c r="A667"/>
      <c r="B667"/>
      <c r="I667" s="33"/>
      <c r="J667" s="21"/>
    </row>
    <row r="668" spans="1:10" x14ac:dyDescent="0.25">
      <c r="A668"/>
      <c r="B668"/>
      <c r="I668" s="33"/>
      <c r="J668" s="21"/>
    </row>
    <row r="669" spans="1:10" x14ac:dyDescent="0.25">
      <c r="A669"/>
      <c r="B669"/>
      <c r="I669" s="33"/>
      <c r="J669" s="21"/>
    </row>
    <row r="670" spans="1:10" x14ac:dyDescent="0.25">
      <c r="A670"/>
      <c r="B670"/>
      <c r="I670" s="33"/>
      <c r="J670" s="21"/>
    </row>
    <row r="671" spans="1:10" x14ac:dyDescent="0.25">
      <c r="A671"/>
      <c r="B671"/>
      <c r="I671" s="33"/>
      <c r="J671" s="21"/>
    </row>
    <row r="672" spans="1:10" x14ac:dyDescent="0.25">
      <c r="A672"/>
      <c r="B672"/>
      <c r="I672" s="33"/>
      <c r="J672" s="21"/>
    </row>
    <row r="673" spans="1:10" x14ac:dyDescent="0.25">
      <c r="A673"/>
      <c r="B673"/>
      <c r="I673" s="33"/>
      <c r="J673" s="21"/>
    </row>
    <row r="674" spans="1:10" x14ac:dyDescent="0.25">
      <c r="A674"/>
      <c r="B674"/>
      <c r="I674" s="33"/>
      <c r="J674" s="21"/>
    </row>
    <row r="675" spans="1:10" x14ac:dyDescent="0.25">
      <c r="A675"/>
      <c r="B675"/>
      <c r="I675" s="33"/>
      <c r="J675" s="21"/>
    </row>
    <row r="676" spans="1:10" x14ac:dyDescent="0.25">
      <c r="A676"/>
      <c r="B676"/>
      <c r="I676" s="33"/>
      <c r="J676" s="21"/>
    </row>
    <row r="677" spans="1:10" x14ac:dyDescent="0.25">
      <c r="A677"/>
      <c r="B677"/>
      <c r="I677" s="33"/>
      <c r="J677" s="21"/>
    </row>
    <row r="678" spans="1:10" x14ac:dyDescent="0.25">
      <c r="A678"/>
      <c r="B678"/>
      <c r="I678" s="33"/>
      <c r="J678" s="21"/>
    </row>
    <row r="679" spans="1:10" x14ac:dyDescent="0.25">
      <c r="A679"/>
      <c r="B679"/>
      <c r="I679" s="33"/>
      <c r="J679" s="21"/>
    </row>
    <row r="680" spans="1:10" x14ac:dyDescent="0.25">
      <c r="A680"/>
      <c r="B680"/>
      <c r="I680" s="33"/>
      <c r="J680" s="21"/>
    </row>
    <row r="681" spans="1:10" x14ac:dyDescent="0.25">
      <c r="A681"/>
      <c r="B681"/>
      <c r="I681" s="33"/>
      <c r="J681" s="21"/>
    </row>
    <row r="682" spans="1:10" x14ac:dyDescent="0.25">
      <c r="A682"/>
      <c r="B682"/>
      <c r="I682" s="33"/>
      <c r="J682" s="21"/>
    </row>
    <row r="683" spans="1:10" x14ac:dyDescent="0.25">
      <c r="A683"/>
      <c r="B683"/>
      <c r="I683" s="33"/>
      <c r="J683" s="21"/>
    </row>
    <row r="684" spans="1:10" x14ac:dyDescent="0.25">
      <c r="A684"/>
      <c r="B684"/>
      <c r="I684" s="33"/>
      <c r="J684" s="21"/>
    </row>
    <row r="685" spans="1:10" x14ac:dyDescent="0.25">
      <c r="A685"/>
      <c r="B685"/>
      <c r="I685" s="33"/>
      <c r="J685" s="21"/>
    </row>
    <row r="686" spans="1:10" x14ac:dyDescent="0.25">
      <c r="A686"/>
      <c r="B686"/>
      <c r="I686" s="33"/>
      <c r="J686" s="21"/>
    </row>
    <row r="687" spans="1:10" x14ac:dyDescent="0.25">
      <c r="A687"/>
      <c r="B687"/>
      <c r="I687" s="33"/>
      <c r="J687" s="21"/>
    </row>
    <row r="688" spans="1:10" x14ac:dyDescent="0.25">
      <c r="A688"/>
      <c r="B688"/>
      <c r="I688" s="33"/>
      <c r="J688" s="21"/>
    </row>
    <row r="689" spans="1:10" x14ac:dyDescent="0.25">
      <c r="A689"/>
      <c r="B689"/>
      <c r="I689" s="33"/>
      <c r="J689" s="21"/>
    </row>
    <row r="690" spans="1:10" x14ac:dyDescent="0.25">
      <c r="A690"/>
      <c r="B690"/>
      <c r="I690" s="33"/>
      <c r="J690" s="21"/>
    </row>
    <row r="691" spans="1:10" x14ac:dyDescent="0.25">
      <c r="A691"/>
      <c r="B691"/>
      <c r="I691" s="33"/>
      <c r="J691" s="21"/>
    </row>
    <row r="692" spans="1:10" x14ac:dyDescent="0.25">
      <c r="A692"/>
      <c r="B692"/>
      <c r="I692" s="33"/>
      <c r="J692" s="21"/>
    </row>
    <row r="693" spans="1:10" x14ac:dyDescent="0.25">
      <c r="A693"/>
      <c r="B693"/>
      <c r="I693" s="33"/>
      <c r="J693" s="21"/>
    </row>
    <row r="694" spans="1:10" x14ac:dyDescent="0.25">
      <c r="A694"/>
      <c r="B694"/>
      <c r="I694" s="33"/>
      <c r="J694" s="21"/>
    </row>
    <row r="695" spans="1:10" x14ac:dyDescent="0.25">
      <c r="A695"/>
      <c r="B695"/>
      <c r="I695" s="33"/>
      <c r="J695" s="21"/>
    </row>
    <row r="696" spans="1:10" x14ac:dyDescent="0.25">
      <c r="A696"/>
      <c r="B696"/>
      <c r="I696" s="33"/>
      <c r="J696" s="21"/>
    </row>
    <row r="697" spans="1:10" x14ac:dyDescent="0.25">
      <c r="A697"/>
      <c r="B697"/>
      <c r="I697" s="33"/>
      <c r="J697" s="21"/>
    </row>
    <row r="698" spans="1:10" x14ac:dyDescent="0.25">
      <c r="A698"/>
      <c r="B698"/>
      <c r="I698" s="33"/>
      <c r="J698" s="21"/>
    </row>
    <row r="699" spans="1:10" x14ac:dyDescent="0.25">
      <c r="A699"/>
      <c r="B699"/>
      <c r="I699" s="33"/>
      <c r="J699" s="21"/>
    </row>
    <row r="700" spans="1:10" x14ac:dyDescent="0.25">
      <c r="A700"/>
      <c r="B700"/>
      <c r="I700" s="33"/>
      <c r="J700" s="21"/>
    </row>
    <row r="701" spans="1:10" x14ac:dyDescent="0.25">
      <c r="A701"/>
      <c r="B701"/>
      <c r="I701" s="33"/>
      <c r="J701" s="21"/>
    </row>
    <row r="702" spans="1:10" x14ac:dyDescent="0.25">
      <c r="A702"/>
      <c r="B702"/>
      <c r="I702" s="33"/>
      <c r="J702" s="21"/>
    </row>
    <row r="703" spans="1:10" x14ac:dyDescent="0.25">
      <c r="A703"/>
      <c r="B703"/>
      <c r="I703" s="33"/>
      <c r="J703" s="21"/>
    </row>
    <row r="704" spans="1:10" x14ac:dyDescent="0.25">
      <c r="A704"/>
      <c r="B704"/>
      <c r="I704" s="33"/>
      <c r="J704" s="21"/>
    </row>
    <row r="705" spans="1:10" x14ac:dyDescent="0.25">
      <c r="A705"/>
      <c r="B705"/>
      <c r="I705" s="33"/>
      <c r="J705" s="21"/>
    </row>
    <row r="706" spans="1:10" x14ac:dyDescent="0.25">
      <c r="A706"/>
      <c r="B706"/>
      <c r="I706" s="33"/>
      <c r="J706" s="21"/>
    </row>
    <row r="707" spans="1:10" x14ac:dyDescent="0.25">
      <c r="A707"/>
      <c r="B707"/>
      <c r="I707" s="33"/>
      <c r="J707" s="21"/>
    </row>
    <row r="708" spans="1:10" x14ac:dyDescent="0.25">
      <c r="A708"/>
      <c r="B708"/>
      <c r="I708" s="33"/>
      <c r="J708" s="21"/>
    </row>
    <row r="709" spans="1:10" x14ac:dyDescent="0.25">
      <c r="A709"/>
      <c r="B709"/>
      <c r="I709" s="33"/>
      <c r="J709" s="21"/>
    </row>
    <row r="710" spans="1:10" x14ac:dyDescent="0.25">
      <c r="A710"/>
      <c r="B710"/>
      <c r="I710" s="33"/>
      <c r="J710" s="21"/>
    </row>
    <row r="711" spans="1:10" x14ac:dyDescent="0.25">
      <c r="A711"/>
      <c r="B711"/>
      <c r="I711" s="33"/>
      <c r="J711" s="21"/>
    </row>
    <row r="712" spans="1:10" x14ac:dyDescent="0.25">
      <c r="A712"/>
      <c r="B712"/>
      <c r="I712" s="33"/>
      <c r="J712" s="21"/>
    </row>
    <row r="713" spans="1:10" x14ac:dyDescent="0.25">
      <c r="A713"/>
      <c r="B713"/>
      <c r="I713" s="33"/>
      <c r="J713" s="21"/>
    </row>
    <row r="714" spans="1:10" x14ac:dyDescent="0.25">
      <c r="A714"/>
      <c r="B714"/>
      <c r="I714" s="33"/>
      <c r="J714" s="21"/>
    </row>
    <row r="715" spans="1:10" x14ac:dyDescent="0.25">
      <c r="A715"/>
      <c r="B715"/>
      <c r="I715" s="33"/>
      <c r="J715" s="21"/>
    </row>
    <row r="716" spans="1:10" x14ac:dyDescent="0.25">
      <c r="A716"/>
      <c r="B716"/>
      <c r="I716" s="33"/>
      <c r="J716" s="21"/>
    </row>
    <row r="717" spans="1:10" x14ac:dyDescent="0.25">
      <c r="A717"/>
      <c r="B717"/>
      <c r="I717" s="33"/>
      <c r="J717" s="21"/>
    </row>
    <row r="718" spans="1:10" x14ac:dyDescent="0.25">
      <c r="A718"/>
      <c r="B718"/>
      <c r="I718" s="33"/>
      <c r="J718" s="21"/>
    </row>
    <row r="719" spans="1:10" x14ac:dyDescent="0.25">
      <c r="A719"/>
      <c r="B719"/>
      <c r="I719" s="33"/>
      <c r="J719" s="21"/>
    </row>
    <row r="720" spans="1:10" x14ac:dyDescent="0.25">
      <c r="A720"/>
      <c r="B720"/>
      <c r="I720" s="33"/>
      <c r="J720" s="21"/>
    </row>
    <row r="721" spans="1:10" x14ac:dyDescent="0.25">
      <c r="A721"/>
      <c r="B721"/>
      <c r="I721" s="33"/>
      <c r="J721" s="21"/>
    </row>
    <row r="722" spans="1:10" x14ac:dyDescent="0.25">
      <c r="A722"/>
      <c r="B722"/>
      <c r="I722" s="33"/>
      <c r="J722" s="21"/>
    </row>
    <row r="723" spans="1:10" x14ac:dyDescent="0.25">
      <c r="A723"/>
      <c r="B723"/>
      <c r="I723" s="33"/>
      <c r="J723" s="21"/>
    </row>
    <row r="724" spans="1:10" x14ac:dyDescent="0.25">
      <c r="A724"/>
      <c r="B724"/>
      <c r="I724" s="33"/>
      <c r="J724" s="21"/>
    </row>
    <row r="725" spans="1:10" x14ac:dyDescent="0.25">
      <c r="A725"/>
      <c r="B725"/>
      <c r="I725" s="33"/>
      <c r="J725" s="21"/>
    </row>
    <row r="726" spans="1:10" x14ac:dyDescent="0.25">
      <c r="A726"/>
      <c r="B726"/>
      <c r="I726" s="33"/>
      <c r="J726" s="21"/>
    </row>
    <row r="727" spans="1:10" x14ac:dyDescent="0.25">
      <c r="A727"/>
      <c r="B727"/>
      <c r="I727" s="33"/>
      <c r="J727" s="21"/>
    </row>
    <row r="728" spans="1:10" x14ac:dyDescent="0.25">
      <c r="A728"/>
      <c r="B728"/>
      <c r="I728" s="33"/>
      <c r="J728" s="21"/>
    </row>
    <row r="729" spans="1:10" x14ac:dyDescent="0.25">
      <c r="A729"/>
      <c r="B729"/>
      <c r="I729" s="33"/>
      <c r="J729" s="21"/>
    </row>
    <row r="730" spans="1:10" x14ac:dyDescent="0.25">
      <c r="A730"/>
      <c r="B730"/>
      <c r="I730" s="33"/>
      <c r="J730" s="21"/>
    </row>
    <row r="731" spans="1:10" x14ac:dyDescent="0.25">
      <c r="A731"/>
      <c r="B731"/>
      <c r="I731" s="33"/>
      <c r="J731" s="21"/>
    </row>
    <row r="732" spans="1:10" x14ac:dyDescent="0.25">
      <c r="A732"/>
      <c r="B732"/>
      <c r="I732" s="33"/>
      <c r="J732" s="21"/>
    </row>
    <row r="733" spans="1:10" x14ac:dyDescent="0.25">
      <c r="A733"/>
      <c r="B733"/>
      <c r="I733" s="33"/>
      <c r="J733" s="21"/>
    </row>
    <row r="734" spans="1:10" x14ac:dyDescent="0.25">
      <c r="A734"/>
      <c r="B734"/>
      <c r="I734" s="33"/>
      <c r="J734" s="21"/>
    </row>
    <row r="735" spans="1:10" x14ac:dyDescent="0.25">
      <c r="A735"/>
      <c r="B735"/>
      <c r="I735" s="33"/>
      <c r="J735" s="21"/>
    </row>
    <row r="736" spans="1:10" x14ac:dyDescent="0.25">
      <c r="A736"/>
      <c r="B736"/>
      <c r="I736" s="33"/>
      <c r="J736" s="21"/>
    </row>
    <row r="737" spans="1:10" x14ac:dyDescent="0.25">
      <c r="A737"/>
      <c r="B737"/>
      <c r="I737" s="33"/>
      <c r="J737" s="21"/>
    </row>
    <row r="738" spans="1:10" x14ac:dyDescent="0.25">
      <c r="A738"/>
      <c r="B738"/>
      <c r="I738" s="33"/>
      <c r="J738" s="21"/>
    </row>
    <row r="739" spans="1:10" x14ac:dyDescent="0.25">
      <c r="A739"/>
      <c r="B739"/>
      <c r="I739" s="33"/>
      <c r="J739" s="21"/>
    </row>
    <row r="740" spans="1:10" x14ac:dyDescent="0.25">
      <c r="A740"/>
      <c r="B740"/>
      <c r="I740" s="33"/>
      <c r="J740" s="21"/>
    </row>
    <row r="741" spans="1:10" x14ac:dyDescent="0.25">
      <c r="A741"/>
      <c r="B741"/>
      <c r="I741" s="33"/>
      <c r="J741" s="21"/>
    </row>
    <row r="742" spans="1:10" x14ac:dyDescent="0.25">
      <c r="A742"/>
      <c r="B742"/>
      <c r="I742" s="33"/>
      <c r="J742" s="21"/>
    </row>
    <row r="743" spans="1:10" x14ac:dyDescent="0.25">
      <c r="A743"/>
      <c r="B743"/>
      <c r="I743" s="33"/>
      <c r="J743" s="21"/>
    </row>
    <row r="744" spans="1:10" x14ac:dyDescent="0.25">
      <c r="A744"/>
      <c r="B744"/>
      <c r="I744" s="33"/>
      <c r="J744" s="21"/>
    </row>
    <row r="745" spans="1:10" x14ac:dyDescent="0.25">
      <c r="A745"/>
      <c r="B745"/>
      <c r="I745" s="33"/>
      <c r="J745" s="21"/>
    </row>
    <row r="746" spans="1:10" x14ac:dyDescent="0.25">
      <c r="A746"/>
      <c r="B746"/>
      <c r="I746" s="33"/>
      <c r="J746" s="21"/>
    </row>
    <row r="747" spans="1:10" x14ac:dyDescent="0.25">
      <c r="A747"/>
      <c r="B747"/>
      <c r="I747" s="33"/>
      <c r="J747" s="21"/>
    </row>
    <row r="748" spans="1:10" x14ac:dyDescent="0.25">
      <c r="A748"/>
      <c r="B748"/>
      <c r="I748" s="33"/>
      <c r="J748" s="21"/>
    </row>
    <row r="749" spans="1:10" x14ac:dyDescent="0.25">
      <c r="A749"/>
      <c r="B749"/>
      <c r="I749" s="33"/>
      <c r="J749" s="21"/>
    </row>
    <row r="750" spans="1:10" x14ac:dyDescent="0.25">
      <c r="A750"/>
      <c r="B750"/>
      <c r="I750" s="33"/>
      <c r="J750" s="21"/>
    </row>
    <row r="751" spans="1:10" x14ac:dyDescent="0.25">
      <c r="A751"/>
      <c r="B751"/>
      <c r="I751" s="33"/>
      <c r="J751" s="21"/>
    </row>
    <row r="752" spans="1:10" x14ac:dyDescent="0.25">
      <c r="A752"/>
      <c r="B752"/>
      <c r="I752" s="33"/>
      <c r="J752" s="21"/>
    </row>
    <row r="753" spans="1:10" x14ac:dyDescent="0.25">
      <c r="A753"/>
      <c r="B753"/>
      <c r="I753" s="33"/>
      <c r="J753" s="21"/>
    </row>
    <row r="754" spans="1:10" x14ac:dyDescent="0.25">
      <c r="A754"/>
      <c r="B754"/>
      <c r="I754" s="33"/>
      <c r="J754" s="21"/>
    </row>
    <row r="755" spans="1:10" x14ac:dyDescent="0.25">
      <c r="A755"/>
      <c r="B755"/>
      <c r="I755" s="33"/>
      <c r="J755" s="21"/>
    </row>
    <row r="756" spans="1:10" x14ac:dyDescent="0.25">
      <c r="A756"/>
      <c r="B756"/>
      <c r="I756" s="33"/>
      <c r="J756" s="21"/>
    </row>
    <row r="757" spans="1:10" x14ac:dyDescent="0.25">
      <c r="A757"/>
      <c r="B757"/>
      <c r="I757" s="33"/>
      <c r="J757" s="21"/>
    </row>
    <row r="758" spans="1:10" x14ac:dyDescent="0.25">
      <c r="A758"/>
      <c r="B758"/>
      <c r="I758" s="33"/>
      <c r="J758" s="21"/>
    </row>
    <row r="759" spans="1:10" x14ac:dyDescent="0.25">
      <c r="A759"/>
      <c r="B759"/>
      <c r="I759" s="33"/>
      <c r="J759" s="21"/>
    </row>
    <row r="760" spans="1:10" x14ac:dyDescent="0.25">
      <c r="A760"/>
      <c r="B760"/>
      <c r="I760" s="33"/>
      <c r="J760" s="21"/>
    </row>
    <row r="761" spans="1:10" x14ac:dyDescent="0.25">
      <c r="A761"/>
      <c r="B761"/>
      <c r="I761" s="33"/>
      <c r="J761" s="21"/>
    </row>
    <row r="762" spans="1:10" x14ac:dyDescent="0.25">
      <c r="A762"/>
      <c r="B762"/>
      <c r="I762" s="33"/>
      <c r="J762" s="21"/>
    </row>
    <row r="763" spans="1:10" x14ac:dyDescent="0.25">
      <c r="A763"/>
      <c r="B763"/>
      <c r="I763" s="33"/>
      <c r="J763" s="21"/>
    </row>
    <row r="764" spans="1:10" x14ac:dyDescent="0.25">
      <c r="A764"/>
      <c r="B764"/>
      <c r="I764" s="33"/>
      <c r="J764" s="21"/>
    </row>
    <row r="765" spans="1:10" x14ac:dyDescent="0.25">
      <c r="A765"/>
      <c r="B765"/>
      <c r="I765" s="33"/>
      <c r="J765" s="21"/>
    </row>
    <row r="766" spans="1:10" x14ac:dyDescent="0.25">
      <c r="A766"/>
      <c r="B766"/>
      <c r="I766" s="33"/>
      <c r="J766" s="21"/>
    </row>
    <row r="767" spans="1:10" x14ac:dyDescent="0.25">
      <c r="A767"/>
      <c r="B767"/>
      <c r="I767" s="33"/>
      <c r="J767" s="21"/>
    </row>
    <row r="768" spans="1:10" x14ac:dyDescent="0.25">
      <c r="A768"/>
      <c r="B768"/>
      <c r="I768" s="33"/>
      <c r="J768" s="21"/>
    </row>
    <row r="769" spans="1:10" x14ac:dyDescent="0.25">
      <c r="A769"/>
      <c r="B769"/>
      <c r="I769" s="33"/>
      <c r="J769" s="21"/>
    </row>
    <row r="770" spans="1:10" x14ac:dyDescent="0.25">
      <c r="A770"/>
      <c r="B770"/>
      <c r="I770" s="33"/>
      <c r="J770" s="21"/>
    </row>
    <row r="771" spans="1:10" x14ac:dyDescent="0.25">
      <c r="A771"/>
      <c r="B771"/>
      <c r="I771" s="33"/>
      <c r="J771" s="21"/>
    </row>
    <row r="772" spans="1:10" x14ac:dyDescent="0.25">
      <c r="A772"/>
      <c r="B772"/>
      <c r="I772" s="33"/>
      <c r="J772" s="21"/>
    </row>
    <row r="773" spans="1:10" x14ac:dyDescent="0.25">
      <c r="A773"/>
      <c r="B773"/>
      <c r="I773" s="33"/>
      <c r="J773" s="21"/>
    </row>
    <row r="774" spans="1:10" x14ac:dyDescent="0.25">
      <c r="A774"/>
      <c r="B774"/>
      <c r="I774" s="33"/>
      <c r="J774" s="21"/>
    </row>
    <row r="775" spans="1:10" x14ac:dyDescent="0.25">
      <c r="A775"/>
      <c r="B775"/>
      <c r="I775" s="33"/>
      <c r="J775" s="21"/>
    </row>
    <row r="776" spans="1:10" x14ac:dyDescent="0.25">
      <c r="A776"/>
      <c r="B776"/>
      <c r="I776" s="33"/>
      <c r="J776" s="21"/>
    </row>
    <row r="777" spans="1:10" x14ac:dyDescent="0.25">
      <c r="A777"/>
      <c r="B777"/>
      <c r="I777" s="33"/>
      <c r="J777" s="21"/>
    </row>
    <row r="778" spans="1:10" x14ac:dyDescent="0.25">
      <c r="A778"/>
      <c r="B778"/>
      <c r="I778" s="33"/>
      <c r="J778" s="21"/>
    </row>
    <row r="779" spans="1:10" x14ac:dyDescent="0.25">
      <c r="A779"/>
      <c r="B779"/>
      <c r="I779" s="33"/>
      <c r="J779" s="21"/>
    </row>
    <row r="780" spans="1:10" x14ac:dyDescent="0.25">
      <c r="A780"/>
      <c r="B780"/>
      <c r="I780" s="33"/>
      <c r="J780" s="21"/>
    </row>
    <row r="781" spans="1:10" x14ac:dyDescent="0.25">
      <c r="A781"/>
      <c r="B781"/>
      <c r="I781" s="33"/>
      <c r="J781" s="21"/>
    </row>
    <row r="782" spans="1:10" x14ac:dyDescent="0.25">
      <c r="A782"/>
      <c r="B782"/>
      <c r="I782" s="33"/>
      <c r="J782" s="21"/>
    </row>
    <row r="783" spans="1:10" x14ac:dyDescent="0.25">
      <c r="A783"/>
      <c r="B783"/>
      <c r="I783" s="33"/>
      <c r="J783" s="21"/>
    </row>
    <row r="784" spans="1:10" x14ac:dyDescent="0.25">
      <c r="A784"/>
      <c r="B784"/>
      <c r="I784" s="33"/>
      <c r="J784" s="21"/>
    </row>
    <row r="785" spans="1:10" x14ac:dyDescent="0.25">
      <c r="A785"/>
      <c r="B785"/>
      <c r="I785" s="33"/>
      <c r="J785" s="21"/>
    </row>
    <row r="786" spans="1:10" x14ac:dyDescent="0.25">
      <c r="A786"/>
      <c r="B786"/>
      <c r="I786" s="33"/>
      <c r="J786" s="21"/>
    </row>
    <row r="787" spans="1:10" x14ac:dyDescent="0.25">
      <c r="A787"/>
      <c r="B787"/>
      <c r="I787" s="33"/>
      <c r="J787" s="21"/>
    </row>
    <row r="788" spans="1:10" x14ac:dyDescent="0.25">
      <c r="A788"/>
      <c r="B788"/>
      <c r="I788" s="33"/>
      <c r="J788" s="21"/>
    </row>
    <row r="789" spans="1:10" x14ac:dyDescent="0.25">
      <c r="A789"/>
      <c r="B789"/>
      <c r="I789" s="33"/>
      <c r="J789" s="21"/>
    </row>
    <row r="790" spans="1:10" x14ac:dyDescent="0.25">
      <c r="A790"/>
      <c r="B790"/>
      <c r="I790" s="33"/>
      <c r="J790" s="21"/>
    </row>
    <row r="791" spans="1:10" x14ac:dyDescent="0.25">
      <c r="A791"/>
      <c r="B791"/>
      <c r="I791" s="33"/>
      <c r="J791" s="21"/>
    </row>
    <row r="792" spans="1:10" x14ac:dyDescent="0.25">
      <c r="A792"/>
      <c r="B792"/>
      <c r="I792" s="33"/>
      <c r="J792" s="21"/>
    </row>
    <row r="793" spans="1:10" x14ac:dyDescent="0.25">
      <c r="A793"/>
      <c r="B793"/>
      <c r="I793" s="33"/>
      <c r="J793" s="21"/>
    </row>
    <row r="794" spans="1:10" x14ac:dyDescent="0.25">
      <c r="A794"/>
      <c r="B794"/>
      <c r="I794" s="33"/>
      <c r="J794" s="21"/>
    </row>
    <row r="795" spans="1:10" x14ac:dyDescent="0.25">
      <c r="A795"/>
      <c r="B795"/>
      <c r="I795" s="33"/>
      <c r="J795" s="21"/>
    </row>
    <row r="796" spans="1:10" x14ac:dyDescent="0.25">
      <c r="A796"/>
      <c r="B796"/>
      <c r="I796" s="33"/>
      <c r="J796" s="21"/>
    </row>
    <row r="797" spans="1:10" x14ac:dyDescent="0.25">
      <c r="A797"/>
      <c r="B797"/>
      <c r="I797" s="33"/>
      <c r="J797" s="21"/>
    </row>
    <row r="798" spans="1:10" x14ac:dyDescent="0.25">
      <c r="A798"/>
      <c r="B798"/>
      <c r="I798" s="33"/>
      <c r="J798" s="21"/>
    </row>
    <row r="799" spans="1:10" x14ac:dyDescent="0.25">
      <c r="A799"/>
      <c r="B799"/>
      <c r="I799" s="33"/>
      <c r="J799" s="21"/>
    </row>
    <row r="800" spans="1:10" x14ac:dyDescent="0.25">
      <c r="A800"/>
      <c r="B800"/>
      <c r="I800" s="33"/>
      <c r="J800" s="21"/>
    </row>
    <row r="801" spans="1:10" x14ac:dyDescent="0.25">
      <c r="A801"/>
      <c r="B801"/>
      <c r="I801" s="33"/>
      <c r="J801" s="21"/>
    </row>
    <row r="802" spans="1:10" x14ac:dyDescent="0.25">
      <c r="A802"/>
      <c r="B802"/>
      <c r="I802" s="33"/>
      <c r="J802" s="21"/>
    </row>
    <row r="803" spans="1:10" x14ac:dyDescent="0.25">
      <c r="A803"/>
      <c r="B803"/>
      <c r="I803" s="33"/>
      <c r="J803" s="21"/>
    </row>
    <row r="804" spans="1:10" x14ac:dyDescent="0.25">
      <c r="A804"/>
      <c r="B804"/>
      <c r="I804" s="33"/>
      <c r="J804" s="21"/>
    </row>
    <row r="805" spans="1:10" x14ac:dyDescent="0.25">
      <c r="A805"/>
      <c r="B805"/>
      <c r="I805" s="33"/>
      <c r="J805" s="21"/>
    </row>
    <row r="806" spans="1:10" x14ac:dyDescent="0.25">
      <c r="A806"/>
      <c r="B806"/>
      <c r="I806" s="33"/>
      <c r="J806" s="21"/>
    </row>
    <row r="807" spans="1:10" x14ac:dyDescent="0.25">
      <c r="A807"/>
      <c r="B807"/>
      <c r="I807" s="33"/>
      <c r="J807" s="21"/>
    </row>
    <row r="808" spans="1:10" x14ac:dyDescent="0.25">
      <c r="A808"/>
      <c r="B808"/>
      <c r="I808" s="33"/>
      <c r="J808" s="21"/>
    </row>
    <row r="809" spans="1:10" x14ac:dyDescent="0.25">
      <c r="A809"/>
      <c r="B809"/>
      <c r="I809" s="33"/>
      <c r="J809" s="21"/>
    </row>
    <row r="810" spans="1:10" x14ac:dyDescent="0.25">
      <c r="A810"/>
      <c r="B810"/>
      <c r="I810" s="33"/>
      <c r="J810" s="21"/>
    </row>
    <row r="811" spans="1:10" x14ac:dyDescent="0.25">
      <c r="A811"/>
      <c r="B811"/>
      <c r="I811" s="33"/>
      <c r="J811" s="21"/>
    </row>
    <row r="812" spans="1:10" x14ac:dyDescent="0.25">
      <c r="A812"/>
      <c r="B812"/>
      <c r="I812" s="33"/>
      <c r="J812" s="21"/>
    </row>
    <row r="813" spans="1:10" x14ac:dyDescent="0.25">
      <c r="A813"/>
      <c r="B813"/>
      <c r="I813" s="33"/>
      <c r="J813" s="21"/>
    </row>
    <row r="814" spans="1:10" x14ac:dyDescent="0.25">
      <c r="A814"/>
      <c r="B814"/>
      <c r="I814" s="33"/>
      <c r="J814" s="21"/>
    </row>
    <row r="815" spans="1:10" x14ac:dyDescent="0.25">
      <c r="A815"/>
      <c r="B815"/>
      <c r="I815" s="33"/>
      <c r="J815" s="21"/>
    </row>
    <row r="816" spans="1:10" x14ac:dyDescent="0.25">
      <c r="A816"/>
      <c r="B816"/>
      <c r="I816" s="33"/>
      <c r="J816" s="21"/>
    </row>
    <row r="817" spans="1:10" x14ac:dyDescent="0.25">
      <c r="A817"/>
      <c r="B817"/>
      <c r="I817" s="33"/>
      <c r="J817" s="21"/>
    </row>
    <row r="818" spans="1:10" x14ac:dyDescent="0.25">
      <c r="A818"/>
      <c r="B818"/>
      <c r="I818" s="33"/>
      <c r="J818" s="21"/>
    </row>
    <row r="819" spans="1:10" x14ac:dyDescent="0.25">
      <c r="A819"/>
      <c r="B819"/>
      <c r="I819" s="33"/>
      <c r="J819" s="21"/>
    </row>
    <row r="820" spans="1:10" x14ac:dyDescent="0.25">
      <c r="A820"/>
      <c r="B820"/>
      <c r="I820" s="33"/>
      <c r="J820" s="21"/>
    </row>
    <row r="821" spans="1:10" x14ac:dyDescent="0.25">
      <c r="A821"/>
      <c r="B821"/>
      <c r="I821" s="33"/>
      <c r="J821" s="21"/>
    </row>
    <row r="822" spans="1:10" x14ac:dyDescent="0.25">
      <c r="A822"/>
      <c r="B822"/>
      <c r="I822" s="33"/>
      <c r="J822" s="21"/>
    </row>
    <row r="823" spans="1:10" x14ac:dyDescent="0.25">
      <c r="A823"/>
      <c r="B823"/>
      <c r="I823" s="33"/>
      <c r="J823" s="21"/>
    </row>
    <row r="824" spans="1:10" x14ac:dyDescent="0.25">
      <c r="A824"/>
      <c r="B824"/>
      <c r="I824" s="33"/>
      <c r="J824" s="21"/>
    </row>
    <row r="825" spans="1:10" x14ac:dyDescent="0.25">
      <c r="A825"/>
      <c r="B825"/>
      <c r="I825" s="33"/>
      <c r="J825" s="21"/>
    </row>
    <row r="826" spans="1:10" x14ac:dyDescent="0.25">
      <c r="A826"/>
      <c r="B826"/>
      <c r="I826" s="33"/>
      <c r="J826" s="21"/>
    </row>
    <row r="827" spans="1:10" x14ac:dyDescent="0.25">
      <c r="A827"/>
      <c r="B827"/>
      <c r="I827" s="33"/>
      <c r="J827" s="21"/>
    </row>
    <row r="828" spans="1:10" x14ac:dyDescent="0.25">
      <c r="A828"/>
      <c r="B828"/>
      <c r="I828" s="33"/>
      <c r="J828" s="21"/>
    </row>
    <row r="829" spans="1:10" x14ac:dyDescent="0.25">
      <c r="A829"/>
      <c r="B829"/>
      <c r="I829" s="33"/>
      <c r="J829" s="21"/>
    </row>
    <row r="830" spans="1:10" x14ac:dyDescent="0.25">
      <c r="A830"/>
      <c r="B830"/>
      <c r="I830" s="33"/>
      <c r="J830" s="21"/>
    </row>
    <row r="831" spans="1:10" x14ac:dyDescent="0.25">
      <c r="A831"/>
      <c r="B831"/>
      <c r="I831" s="33"/>
      <c r="J831" s="21"/>
    </row>
    <row r="832" spans="1:10" x14ac:dyDescent="0.25">
      <c r="A832"/>
      <c r="B832"/>
      <c r="I832" s="33"/>
      <c r="J832" s="21"/>
    </row>
    <row r="833" spans="1:10" x14ac:dyDescent="0.25">
      <c r="A833"/>
      <c r="B833"/>
      <c r="I833" s="33"/>
      <c r="J833" s="21"/>
    </row>
    <row r="834" spans="1:10" x14ac:dyDescent="0.25">
      <c r="A834"/>
      <c r="B834"/>
      <c r="I834" s="33"/>
      <c r="J834" s="21"/>
    </row>
    <row r="835" spans="1:10" x14ac:dyDescent="0.25">
      <c r="A835"/>
      <c r="B835"/>
      <c r="I835" s="33"/>
      <c r="J835" s="21"/>
    </row>
    <row r="836" spans="1:10" x14ac:dyDescent="0.25">
      <c r="A836"/>
      <c r="B836"/>
      <c r="I836" s="33"/>
      <c r="J836" s="21"/>
    </row>
    <row r="837" spans="1:10" x14ac:dyDescent="0.25">
      <c r="A837"/>
      <c r="B837"/>
      <c r="I837" s="33"/>
      <c r="J837" s="21"/>
    </row>
    <row r="838" spans="1:10" x14ac:dyDescent="0.25">
      <c r="A838"/>
      <c r="B838"/>
      <c r="I838" s="33"/>
      <c r="J838" s="21"/>
    </row>
    <row r="839" spans="1:10" x14ac:dyDescent="0.25">
      <c r="A839"/>
      <c r="B839"/>
      <c r="I839" s="33"/>
      <c r="J839" s="21"/>
    </row>
    <row r="840" spans="1:10" x14ac:dyDescent="0.25">
      <c r="A840"/>
      <c r="B840"/>
      <c r="I840" s="33"/>
      <c r="J840" s="21"/>
    </row>
    <row r="841" spans="1:10" x14ac:dyDescent="0.25">
      <c r="A841"/>
      <c r="B841"/>
      <c r="I841" s="33"/>
      <c r="J841" s="21"/>
    </row>
    <row r="842" spans="1:10" x14ac:dyDescent="0.25">
      <c r="A842"/>
      <c r="B842"/>
      <c r="I842" s="33"/>
      <c r="J842" s="21"/>
    </row>
    <row r="843" spans="1:10" x14ac:dyDescent="0.25">
      <c r="A843"/>
      <c r="B843"/>
      <c r="I843" s="33"/>
      <c r="J843" s="21"/>
    </row>
    <row r="844" spans="1:10" x14ac:dyDescent="0.25">
      <c r="A844"/>
      <c r="B844"/>
      <c r="I844" s="33"/>
      <c r="J844" s="21"/>
    </row>
    <row r="845" spans="1:10" x14ac:dyDescent="0.25">
      <c r="A845"/>
      <c r="B845"/>
      <c r="I845" s="33"/>
      <c r="J845" s="21"/>
    </row>
    <row r="846" spans="1:10" x14ac:dyDescent="0.25">
      <c r="A846"/>
      <c r="B846"/>
      <c r="I846" s="33"/>
      <c r="J846" s="21"/>
    </row>
    <row r="847" spans="1:10" x14ac:dyDescent="0.25">
      <c r="A847"/>
      <c r="B847"/>
      <c r="I847" s="33"/>
      <c r="J847" s="21"/>
    </row>
    <row r="848" spans="1:10" x14ac:dyDescent="0.25">
      <c r="A848"/>
      <c r="B848"/>
      <c r="I848" s="33"/>
      <c r="J848" s="21"/>
    </row>
    <row r="849" spans="1:10" x14ac:dyDescent="0.25">
      <c r="A849"/>
      <c r="B849"/>
      <c r="I849" s="33"/>
      <c r="J849" s="21"/>
    </row>
    <row r="850" spans="1:10" x14ac:dyDescent="0.25">
      <c r="A850"/>
      <c r="B850"/>
      <c r="I850" s="33"/>
      <c r="J850" s="21"/>
    </row>
    <row r="851" spans="1:10" x14ac:dyDescent="0.25">
      <c r="A851"/>
      <c r="B851"/>
      <c r="I851" s="33"/>
      <c r="J851" s="21"/>
    </row>
    <row r="852" spans="1:10" x14ac:dyDescent="0.25">
      <c r="A852"/>
      <c r="B852"/>
      <c r="I852" s="33"/>
      <c r="J852" s="21"/>
    </row>
    <row r="853" spans="1:10" x14ac:dyDescent="0.25">
      <c r="A853"/>
      <c r="B853"/>
      <c r="I853" s="33"/>
      <c r="J853" s="21"/>
    </row>
    <row r="854" spans="1:10" x14ac:dyDescent="0.25">
      <c r="A854"/>
      <c r="B854"/>
      <c r="I854" s="33"/>
      <c r="J854" s="21"/>
    </row>
    <row r="855" spans="1:10" x14ac:dyDescent="0.25">
      <c r="A855"/>
      <c r="B855"/>
      <c r="I855" s="33"/>
      <c r="J855" s="21"/>
    </row>
    <row r="856" spans="1:10" x14ac:dyDescent="0.25">
      <c r="A856"/>
      <c r="B856"/>
      <c r="I856" s="33"/>
      <c r="J856" s="21"/>
    </row>
    <row r="857" spans="1:10" x14ac:dyDescent="0.25">
      <c r="A857"/>
      <c r="B857"/>
      <c r="I857" s="33"/>
      <c r="J857" s="21"/>
    </row>
    <row r="858" spans="1:10" x14ac:dyDescent="0.25">
      <c r="A858"/>
      <c r="B858"/>
      <c r="I858" s="33"/>
      <c r="J858" s="21"/>
    </row>
    <row r="859" spans="1:10" x14ac:dyDescent="0.25">
      <c r="A859"/>
      <c r="B859"/>
      <c r="I859" s="33"/>
      <c r="J859" s="21"/>
    </row>
    <row r="860" spans="1:10" x14ac:dyDescent="0.25">
      <c r="A860"/>
      <c r="B860"/>
      <c r="I860" s="33"/>
      <c r="J860" s="21"/>
    </row>
    <row r="861" spans="1:10" x14ac:dyDescent="0.25">
      <c r="A861"/>
      <c r="B861"/>
      <c r="I861" s="33"/>
      <c r="J861" s="21"/>
    </row>
    <row r="862" spans="1:10" x14ac:dyDescent="0.25">
      <c r="A862"/>
      <c r="B862"/>
      <c r="I862" s="33"/>
      <c r="J862" s="21"/>
    </row>
    <row r="863" spans="1:10" x14ac:dyDescent="0.25">
      <c r="A863"/>
      <c r="B863"/>
      <c r="I863" s="33"/>
      <c r="J863" s="21"/>
    </row>
    <row r="864" spans="1:10" x14ac:dyDescent="0.25">
      <c r="A864"/>
      <c r="B864"/>
      <c r="I864" s="33"/>
      <c r="J864" s="21"/>
    </row>
    <row r="865" spans="1:10" x14ac:dyDescent="0.25">
      <c r="A865"/>
      <c r="B865"/>
      <c r="I865" s="33"/>
      <c r="J865" s="21"/>
    </row>
    <row r="866" spans="1:10" x14ac:dyDescent="0.25">
      <c r="A866"/>
      <c r="B866"/>
      <c r="I866" s="33"/>
      <c r="J866" s="21"/>
    </row>
    <row r="867" spans="1:10" x14ac:dyDescent="0.25">
      <c r="A867"/>
      <c r="B867"/>
      <c r="I867" s="33"/>
      <c r="J867" s="21"/>
    </row>
    <row r="868" spans="1:10" x14ac:dyDescent="0.25">
      <c r="A868"/>
      <c r="B868"/>
      <c r="I868" s="33"/>
      <c r="J868" s="21"/>
    </row>
    <row r="869" spans="1:10" x14ac:dyDescent="0.25">
      <c r="A869"/>
      <c r="B869"/>
      <c r="I869" s="33"/>
      <c r="J869" s="21"/>
    </row>
    <row r="870" spans="1:10" x14ac:dyDescent="0.25">
      <c r="A870"/>
      <c r="B870"/>
      <c r="I870" s="33"/>
      <c r="J870" s="21"/>
    </row>
    <row r="871" spans="1:10" x14ac:dyDescent="0.25">
      <c r="A871"/>
      <c r="B871"/>
      <c r="I871" s="33"/>
      <c r="J871" s="21"/>
    </row>
    <row r="872" spans="1:10" x14ac:dyDescent="0.25">
      <c r="A872"/>
      <c r="B872"/>
      <c r="I872" s="33"/>
      <c r="J872" s="21"/>
    </row>
    <row r="873" spans="1:10" x14ac:dyDescent="0.25">
      <c r="A873"/>
      <c r="B873"/>
      <c r="I873" s="33"/>
      <c r="J873" s="21"/>
    </row>
    <row r="874" spans="1:10" x14ac:dyDescent="0.25">
      <c r="A874"/>
      <c r="B874"/>
      <c r="I874" s="33"/>
      <c r="J874" s="21"/>
    </row>
    <row r="875" spans="1:10" x14ac:dyDescent="0.25">
      <c r="A875"/>
      <c r="B875"/>
      <c r="I875" s="33"/>
      <c r="J875" s="21"/>
    </row>
    <row r="876" spans="1:10" x14ac:dyDescent="0.25">
      <c r="A876"/>
      <c r="B876"/>
      <c r="I876" s="33"/>
      <c r="J876" s="21"/>
    </row>
    <row r="877" spans="1:10" x14ac:dyDescent="0.25">
      <c r="A877"/>
      <c r="B877"/>
      <c r="I877" s="33"/>
      <c r="J877" s="21"/>
    </row>
    <row r="878" spans="1:10" x14ac:dyDescent="0.25">
      <c r="A878"/>
      <c r="B878"/>
      <c r="I878" s="33"/>
      <c r="J878" s="21"/>
    </row>
    <row r="879" spans="1:10" x14ac:dyDescent="0.25">
      <c r="A879"/>
      <c r="B879"/>
      <c r="I879" s="33"/>
      <c r="J879" s="21"/>
    </row>
    <row r="880" spans="1:10" x14ac:dyDescent="0.25">
      <c r="A880"/>
      <c r="B880"/>
      <c r="I880" s="33"/>
      <c r="J880" s="21"/>
    </row>
    <row r="881" spans="1:10" x14ac:dyDescent="0.25">
      <c r="A881"/>
      <c r="B881"/>
      <c r="I881" s="33"/>
      <c r="J881" s="21"/>
    </row>
    <row r="882" spans="1:10" x14ac:dyDescent="0.25">
      <c r="A882"/>
      <c r="B882"/>
      <c r="I882" s="33"/>
      <c r="J882" s="21"/>
    </row>
    <row r="883" spans="1:10" x14ac:dyDescent="0.25">
      <c r="A883"/>
      <c r="B883"/>
      <c r="I883" s="33"/>
      <c r="J883" s="21"/>
    </row>
    <row r="884" spans="1:10" x14ac:dyDescent="0.25">
      <c r="A884"/>
      <c r="B884"/>
      <c r="I884" s="33"/>
      <c r="J884" s="21"/>
    </row>
    <row r="885" spans="1:10" x14ac:dyDescent="0.25">
      <c r="A885"/>
      <c r="B885"/>
      <c r="I885" s="33"/>
      <c r="J885" s="21"/>
    </row>
    <row r="886" spans="1:10" x14ac:dyDescent="0.25">
      <c r="A886"/>
      <c r="B886"/>
      <c r="I886" s="33"/>
      <c r="J886" s="21"/>
    </row>
    <row r="887" spans="1:10" x14ac:dyDescent="0.25">
      <c r="A887"/>
      <c r="B887"/>
      <c r="I887" s="33"/>
      <c r="J887" s="21"/>
    </row>
    <row r="888" spans="1:10" x14ac:dyDescent="0.25">
      <c r="A888"/>
      <c r="B888"/>
      <c r="I888" s="33"/>
      <c r="J888" s="21"/>
    </row>
    <row r="889" spans="1:10" x14ac:dyDescent="0.25">
      <c r="A889"/>
      <c r="B889"/>
      <c r="I889" s="33"/>
      <c r="J889" s="21"/>
    </row>
    <row r="890" spans="1:10" x14ac:dyDescent="0.25">
      <c r="A890"/>
      <c r="B890"/>
      <c r="I890" s="33"/>
      <c r="J890" s="21"/>
    </row>
    <row r="891" spans="1:10" x14ac:dyDescent="0.25">
      <c r="A891"/>
      <c r="B891"/>
      <c r="I891" s="33"/>
      <c r="J891" s="21"/>
    </row>
    <row r="892" spans="1:10" x14ac:dyDescent="0.25">
      <c r="A892"/>
      <c r="B892"/>
      <c r="I892" s="33"/>
      <c r="J892" s="21"/>
    </row>
    <row r="893" spans="1:10" x14ac:dyDescent="0.25">
      <c r="A893"/>
      <c r="B893"/>
      <c r="I893" s="33"/>
      <c r="J893" s="21"/>
    </row>
    <row r="894" spans="1:10" x14ac:dyDescent="0.25">
      <c r="A894"/>
      <c r="B894"/>
      <c r="I894" s="33"/>
      <c r="J894" s="21"/>
    </row>
    <row r="895" spans="1:10" x14ac:dyDescent="0.25">
      <c r="A895"/>
      <c r="B895"/>
      <c r="I895" s="33"/>
      <c r="J895" s="21"/>
    </row>
    <row r="896" spans="1:10" x14ac:dyDescent="0.25">
      <c r="A896"/>
      <c r="B896"/>
      <c r="I896" s="33"/>
      <c r="J896" s="21"/>
    </row>
    <row r="897" spans="1:10" x14ac:dyDescent="0.25">
      <c r="A897"/>
      <c r="B897"/>
      <c r="I897" s="33"/>
      <c r="J897" s="21"/>
    </row>
    <row r="898" spans="1:10" x14ac:dyDescent="0.25">
      <c r="A898"/>
      <c r="B898"/>
      <c r="I898" s="33"/>
      <c r="J898" s="21"/>
    </row>
    <row r="899" spans="1:10" x14ac:dyDescent="0.25">
      <c r="A899"/>
      <c r="B899"/>
      <c r="I899" s="33"/>
      <c r="J899" s="21"/>
    </row>
    <row r="900" spans="1:10" x14ac:dyDescent="0.25">
      <c r="A900"/>
      <c r="B900"/>
      <c r="I900" s="33"/>
      <c r="J900" s="21"/>
    </row>
    <row r="901" spans="1:10" x14ac:dyDescent="0.25">
      <c r="A901"/>
      <c r="B901"/>
      <c r="I901" s="33"/>
      <c r="J901" s="21"/>
    </row>
    <row r="902" spans="1:10" x14ac:dyDescent="0.25">
      <c r="A902"/>
      <c r="B902"/>
      <c r="I902" s="33"/>
      <c r="J902" s="21"/>
    </row>
    <row r="903" spans="1:10" x14ac:dyDescent="0.25">
      <c r="A903"/>
      <c r="B903"/>
      <c r="I903" s="33"/>
      <c r="J903" s="21"/>
    </row>
    <row r="904" spans="1:10" x14ac:dyDescent="0.25">
      <c r="A904"/>
      <c r="B904"/>
      <c r="I904" s="33"/>
      <c r="J904" s="21"/>
    </row>
    <row r="905" spans="1:10" x14ac:dyDescent="0.25">
      <c r="A905"/>
      <c r="B905"/>
      <c r="I905" s="33"/>
      <c r="J905" s="21"/>
    </row>
    <row r="906" spans="1:10" x14ac:dyDescent="0.25">
      <c r="A906"/>
      <c r="B906"/>
      <c r="I906" s="33"/>
      <c r="J906" s="21"/>
    </row>
    <row r="907" spans="1:10" x14ac:dyDescent="0.25">
      <c r="A907"/>
      <c r="B907"/>
      <c r="I907" s="33"/>
      <c r="J907" s="21"/>
    </row>
    <row r="908" spans="1:10" x14ac:dyDescent="0.25">
      <c r="A908"/>
      <c r="B908"/>
      <c r="I908" s="33"/>
      <c r="J908" s="21"/>
    </row>
    <row r="909" spans="1:10" x14ac:dyDescent="0.25">
      <c r="A909"/>
      <c r="B909"/>
      <c r="I909" s="33"/>
      <c r="J909" s="21"/>
    </row>
    <row r="910" spans="1:10" x14ac:dyDescent="0.25">
      <c r="A910"/>
      <c r="B910"/>
      <c r="I910" s="33"/>
      <c r="J910" s="21"/>
    </row>
    <row r="911" spans="1:10" x14ac:dyDescent="0.25">
      <c r="A911"/>
      <c r="B911"/>
      <c r="I911" s="33"/>
      <c r="J911" s="21"/>
    </row>
    <row r="912" spans="1:10" x14ac:dyDescent="0.25">
      <c r="A912"/>
      <c r="B912"/>
      <c r="I912" s="33"/>
      <c r="J912" s="21"/>
    </row>
    <row r="913" spans="1:10" x14ac:dyDescent="0.25">
      <c r="A913"/>
      <c r="B913"/>
      <c r="I913" s="33"/>
      <c r="J913" s="21"/>
    </row>
    <row r="914" spans="1:10" x14ac:dyDescent="0.25">
      <c r="A914"/>
      <c r="B914"/>
      <c r="I914" s="33"/>
      <c r="J914" s="21"/>
    </row>
    <row r="915" spans="1:10" x14ac:dyDescent="0.25">
      <c r="A915"/>
      <c r="B915"/>
      <c r="I915" s="33"/>
      <c r="J915" s="21"/>
    </row>
    <row r="916" spans="1:10" x14ac:dyDescent="0.25">
      <c r="A916"/>
      <c r="B916"/>
      <c r="I916" s="33"/>
      <c r="J916" s="21"/>
    </row>
    <row r="917" spans="1:10" x14ac:dyDescent="0.25">
      <c r="A917"/>
      <c r="B917"/>
      <c r="I917" s="33"/>
      <c r="J917" s="21"/>
    </row>
    <row r="918" spans="1:10" x14ac:dyDescent="0.25">
      <c r="A918"/>
      <c r="B918"/>
      <c r="I918" s="33"/>
      <c r="J918" s="21"/>
    </row>
    <row r="919" spans="1:10" x14ac:dyDescent="0.25">
      <c r="A919"/>
      <c r="B919"/>
      <c r="I919" s="33"/>
      <c r="J919" s="21"/>
    </row>
    <row r="920" spans="1:10" x14ac:dyDescent="0.25">
      <c r="A920"/>
      <c r="B920"/>
      <c r="I920" s="33"/>
      <c r="J920" s="21"/>
    </row>
    <row r="921" spans="1:10" x14ac:dyDescent="0.25">
      <c r="A921"/>
      <c r="B921"/>
      <c r="I921" s="33"/>
      <c r="J921" s="21"/>
    </row>
    <row r="922" spans="1:10" x14ac:dyDescent="0.25">
      <c r="A922"/>
      <c r="B922"/>
      <c r="I922" s="33"/>
      <c r="J922" s="21"/>
    </row>
    <row r="923" spans="1:10" x14ac:dyDescent="0.25">
      <c r="A923"/>
      <c r="B923"/>
      <c r="I923" s="33"/>
      <c r="J923" s="21"/>
    </row>
    <row r="924" spans="1:10" x14ac:dyDescent="0.25">
      <c r="A924"/>
      <c r="B924"/>
      <c r="I924" s="33"/>
      <c r="J924" s="21"/>
    </row>
    <row r="925" spans="1:10" x14ac:dyDescent="0.25">
      <c r="A925"/>
      <c r="B925"/>
      <c r="I925" s="33"/>
      <c r="J925" s="21"/>
    </row>
    <row r="926" spans="1:10" x14ac:dyDescent="0.25">
      <c r="A926"/>
      <c r="B926"/>
      <c r="I926" s="33"/>
      <c r="J926" s="21"/>
    </row>
    <row r="927" spans="1:10" x14ac:dyDescent="0.25">
      <c r="A927"/>
      <c r="B927"/>
      <c r="I927" s="33"/>
      <c r="J927" s="21"/>
    </row>
    <row r="928" spans="1:10" x14ac:dyDescent="0.25">
      <c r="A928"/>
      <c r="B928"/>
      <c r="I928" s="33"/>
      <c r="J928" s="21"/>
    </row>
    <row r="929" spans="1:10" x14ac:dyDescent="0.25">
      <c r="A929"/>
      <c r="B929"/>
      <c r="I929" s="33"/>
      <c r="J929" s="21"/>
    </row>
    <row r="930" spans="1:10" x14ac:dyDescent="0.25">
      <c r="A930"/>
      <c r="B930"/>
      <c r="I930" s="33"/>
      <c r="J930" s="21"/>
    </row>
    <row r="931" spans="1:10" x14ac:dyDescent="0.25">
      <c r="A931"/>
      <c r="B931"/>
      <c r="I931" s="33"/>
      <c r="J931" s="21"/>
    </row>
    <row r="932" spans="1:10" x14ac:dyDescent="0.25">
      <c r="A932"/>
      <c r="B932"/>
      <c r="I932" s="33"/>
      <c r="J932" s="21"/>
    </row>
    <row r="933" spans="1:10" x14ac:dyDescent="0.25">
      <c r="A933"/>
      <c r="B933"/>
      <c r="I933" s="33"/>
      <c r="J933" s="21"/>
    </row>
    <row r="934" spans="1:10" x14ac:dyDescent="0.25">
      <c r="A934"/>
      <c r="B934"/>
      <c r="I934" s="33"/>
      <c r="J934" s="21"/>
    </row>
    <row r="935" spans="1:10" x14ac:dyDescent="0.25">
      <c r="A935"/>
      <c r="B935"/>
      <c r="I935" s="33"/>
      <c r="J935" s="21"/>
    </row>
    <row r="936" spans="1:10" x14ac:dyDescent="0.25">
      <c r="A936"/>
      <c r="B936"/>
      <c r="I936" s="33"/>
      <c r="J936" s="21"/>
    </row>
    <row r="937" spans="1:10" x14ac:dyDescent="0.25">
      <c r="A937"/>
      <c r="B937"/>
      <c r="I937" s="33"/>
      <c r="J937" s="21"/>
    </row>
    <row r="938" spans="1:10" x14ac:dyDescent="0.25">
      <c r="A938"/>
      <c r="B938"/>
      <c r="I938" s="33"/>
      <c r="J938" s="21"/>
    </row>
    <row r="939" spans="1:10" x14ac:dyDescent="0.25">
      <c r="A939"/>
      <c r="B939"/>
      <c r="I939" s="33"/>
      <c r="J939" s="21"/>
    </row>
    <row r="940" spans="1:10" x14ac:dyDescent="0.25">
      <c r="A940"/>
      <c r="B940"/>
      <c r="I940" s="33"/>
      <c r="J940" s="21"/>
    </row>
    <row r="941" spans="1:10" x14ac:dyDescent="0.25">
      <c r="A941"/>
      <c r="B941"/>
      <c r="I941" s="33"/>
      <c r="J941" s="21"/>
    </row>
    <row r="942" spans="1:10" x14ac:dyDescent="0.25">
      <c r="A942"/>
      <c r="B942"/>
      <c r="I942" s="33"/>
      <c r="J942" s="21"/>
    </row>
    <row r="943" spans="1:10" x14ac:dyDescent="0.25">
      <c r="A943"/>
      <c r="B943"/>
      <c r="I943" s="33"/>
      <c r="J943" s="21"/>
    </row>
    <row r="944" spans="1:10" x14ac:dyDescent="0.25">
      <c r="A944"/>
      <c r="B944"/>
      <c r="I944" s="33"/>
      <c r="J944" s="21"/>
    </row>
    <row r="945" spans="1:10" x14ac:dyDescent="0.25">
      <c r="A945"/>
      <c r="B945"/>
      <c r="I945" s="33"/>
      <c r="J945" s="21"/>
    </row>
    <row r="946" spans="1:10" x14ac:dyDescent="0.25">
      <c r="A946"/>
      <c r="B946"/>
      <c r="I946" s="33"/>
      <c r="J946" s="21"/>
    </row>
    <row r="947" spans="1:10" x14ac:dyDescent="0.25">
      <c r="A947"/>
      <c r="B947"/>
      <c r="I947" s="33"/>
      <c r="J947" s="21"/>
    </row>
    <row r="948" spans="1:10" x14ac:dyDescent="0.25">
      <c r="A948"/>
      <c r="B948"/>
      <c r="I948" s="33"/>
      <c r="J948" s="21"/>
    </row>
    <row r="949" spans="1:10" x14ac:dyDescent="0.25">
      <c r="A949"/>
      <c r="B949"/>
      <c r="I949" s="33"/>
      <c r="J949" s="21"/>
    </row>
    <row r="950" spans="1:10" x14ac:dyDescent="0.25">
      <c r="A950"/>
      <c r="B950"/>
      <c r="I950" s="33"/>
      <c r="J950" s="21"/>
    </row>
    <row r="951" spans="1:10" x14ac:dyDescent="0.25">
      <c r="A951"/>
      <c r="B951"/>
      <c r="I951" s="33"/>
      <c r="J951" s="21"/>
    </row>
    <row r="952" spans="1:10" x14ac:dyDescent="0.25">
      <c r="A952"/>
      <c r="B952"/>
      <c r="I952" s="33"/>
      <c r="J952" s="21"/>
    </row>
    <row r="953" spans="1:10" x14ac:dyDescent="0.25">
      <c r="A953"/>
      <c r="B953"/>
      <c r="I953" s="33"/>
      <c r="J953" s="21"/>
    </row>
    <row r="954" spans="1:10" x14ac:dyDescent="0.25">
      <c r="A954"/>
      <c r="B954"/>
      <c r="I954" s="33"/>
      <c r="J954" s="21"/>
    </row>
    <row r="955" spans="1:10" x14ac:dyDescent="0.25">
      <c r="A955"/>
      <c r="B955"/>
      <c r="I955" s="33"/>
      <c r="J955" s="21"/>
    </row>
    <row r="956" spans="1:10" x14ac:dyDescent="0.25">
      <c r="A956"/>
      <c r="B956"/>
      <c r="I956" s="33"/>
      <c r="J956" s="21"/>
    </row>
    <row r="957" spans="1:10" x14ac:dyDescent="0.25">
      <c r="A957"/>
      <c r="B957"/>
      <c r="I957" s="33"/>
      <c r="J957" s="21"/>
    </row>
    <row r="958" spans="1:10" x14ac:dyDescent="0.25">
      <c r="A958"/>
      <c r="B958"/>
      <c r="I958" s="33"/>
      <c r="J958" s="21"/>
    </row>
    <row r="959" spans="1:10" x14ac:dyDescent="0.25">
      <c r="A959"/>
      <c r="B959"/>
      <c r="I959" s="33"/>
      <c r="J959" s="21"/>
    </row>
    <row r="960" spans="1:10" x14ac:dyDescent="0.25">
      <c r="A960"/>
      <c r="B960"/>
      <c r="I960" s="33"/>
      <c r="J960" s="21"/>
    </row>
    <row r="961" spans="1:10" x14ac:dyDescent="0.25">
      <c r="A961"/>
      <c r="B961"/>
      <c r="I961" s="33"/>
      <c r="J961" s="21"/>
    </row>
    <row r="962" spans="1:10" x14ac:dyDescent="0.25">
      <c r="A962"/>
      <c r="B962"/>
      <c r="I962" s="33"/>
      <c r="J962" s="21"/>
    </row>
    <row r="963" spans="1:10" x14ac:dyDescent="0.25">
      <c r="A963"/>
      <c r="B963"/>
      <c r="I963" s="33"/>
      <c r="J963" s="21"/>
    </row>
    <row r="964" spans="1:10" x14ac:dyDescent="0.25">
      <c r="A964"/>
      <c r="B964"/>
      <c r="I964" s="33"/>
      <c r="J964" s="21"/>
    </row>
    <row r="965" spans="1:10" x14ac:dyDescent="0.25">
      <c r="A965"/>
      <c r="B965"/>
      <c r="I965" s="33"/>
      <c r="J965" s="21"/>
    </row>
    <row r="966" spans="1:10" x14ac:dyDescent="0.25">
      <c r="A966"/>
      <c r="B966"/>
      <c r="I966" s="33"/>
      <c r="J966" s="21"/>
    </row>
    <row r="967" spans="1:10" x14ac:dyDescent="0.25">
      <c r="A967"/>
      <c r="B967"/>
      <c r="I967" s="33"/>
      <c r="J967" s="21"/>
    </row>
    <row r="968" spans="1:10" x14ac:dyDescent="0.25">
      <c r="A968"/>
      <c r="B968"/>
      <c r="I968" s="33"/>
      <c r="J968" s="21"/>
    </row>
    <row r="969" spans="1:10" x14ac:dyDescent="0.25">
      <c r="A969"/>
      <c r="B969"/>
      <c r="I969" s="33"/>
      <c r="J969" s="21"/>
    </row>
    <row r="970" spans="1:10" x14ac:dyDescent="0.25">
      <c r="A970"/>
      <c r="B970"/>
      <c r="I970" s="33"/>
      <c r="J970" s="21"/>
    </row>
    <row r="971" spans="1:10" x14ac:dyDescent="0.25">
      <c r="A971"/>
      <c r="B971"/>
      <c r="I971" s="33"/>
      <c r="J971" s="21"/>
    </row>
    <row r="972" spans="1:10" x14ac:dyDescent="0.25">
      <c r="A972"/>
      <c r="B972"/>
      <c r="I972" s="33"/>
      <c r="J972" s="21"/>
    </row>
    <row r="973" spans="1:10" x14ac:dyDescent="0.25">
      <c r="A973"/>
      <c r="B973"/>
      <c r="I973" s="33"/>
      <c r="J973" s="21"/>
    </row>
    <row r="974" spans="1:10" x14ac:dyDescent="0.25">
      <c r="A974"/>
      <c r="B974"/>
      <c r="I974" s="33"/>
      <c r="J974" s="21"/>
    </row>
    <row r="975" spans="1:10" x14ac:dyDescent="0.25">
      <c r="A975"/>
      <c r="B975"/>
      <c r="I975" s="33"/>
      <c r="J975" s="21"/>
    </row>
    <row r="976" spans="1:10" x14ac:dyDescent="0.25">
      <c r="A976"/>
      <c r="B976"/>
      <c r="I976" s="33"/>
      <c r="J976" s="21"/>
    </row>
    <row r="977" spans="1:10" x14ac:dyDescent="0.25">
      <c r="A977"/>
      <c r="B977"/>
      <c r="I977" s="33"/>
      <c r="J977" s="21"/>
    </row>
    <row r="978" spans="1:10" x14ac:dyDescent="0.25">
      <c r="A978"/>
      <c r="B978"/>
      <c r="I978" s="33"/>
      <c r="J978" s="21"/>
    </row>
    <row r="979" spans="1:10" x14ac:dyDescent="0.25">
      <c r="A979"/>
      <c r="B979"/>
      <c r="I979" s="33"/>
      <c r="J979" s="21"/>
    </row>
    <row r="980" spans="1:10" x14ac:dyDescent="0.25">
      <c r="A980"/>
      <c r="B980"/>
      <c r="I980" s="33"/>
      <c r="J980" s="21"/>
    </row>
    <row r="981" spans="1:10" x14ac:dyDescent="0.25">
      <c r="A981"/>
      <c r="B981"/>
      <c r="I981" s="33"/>
      <c r="J981" s="21"/>
    </row>
    <row r="982" spans="1:10" x14ac:dyDescent="0.25">
      <c r="A982"/>
      <c r="B982"/>
      <c r="I982" s="33"/>
      <c r="J982" s="21"/>
    </row>
    <row r="983" spans="1:10" x14ac:dyDescent="0.25">
      <c r="A983"/>
      <c r="B983"/>
      <c r="I983" s="33"/>
      <c r="J983" s="21"/>
    </row>
    <row r="984" spans="1:10" x14ac:dyDescent="0.25">
      <c r="A984"/>
      <c r="B984"/>
      <c r="I984" s="33"/>
      <c r="J984" s="21"/>
    </row>
    <row r="985" spans="1:10" x14ac:dyDescent="0.25">
      <c r="A985"/>
      <c r="B985"/>
      <c r="I985" s="33"/>
      <c r="J985" s="21"/>
    </row>
    <row r="986" spans="1:10" x14ac:dyDescent="0.25">
      <c r="A986"/>
      <c r="B986"/>
      <c r="I986" s="33"/>
      <c r="J986" s="21"/>
    </row>
    <row r="987" spans="1:10" x14ac:dyDescent="0.25">
      <c r="A987"/>
      <c r="B987"/>
      <c r="I987" s="33"/>
      <c r="J987" s="21"/>
    </row>
    <row r="988" spans="1:10" x14ac:dyDescent="0.25">
      <c r="A988"/>
      <c r="B988"/>
      <c r="I988" s="33"/>
      <c r="J988" s="21"/>
    </row>
    <row r="989" spans="1:10" x14ac:dyDescent="0.25">
      <c r="A989"/>
      <c r="B989"/>
      <c r="I989" s="33"/>
      <c r="J989" s="21"/>
    </row>
    <row r="990" spans="1:10" x14ac:dyDescent="0.25">
      <c r="A990"/>
      <c r="B990"/>
      <c r="I990" s="33"/>
      <c r="J990" s="21"/>
    </row>
    <row r="991" spans="1:10" x14ac:dyDescent="0.25">
      <c r="A991"/>
      <c r="B991"/>
      <c r="I991" s="33"/>
      <c r="J991" s="21"/>
    </row>
    <row r="992" spans="1:10" x14ac:dyDescent="0.25">
      <c r="A992"/>
      <c r="B992"/>
      <c r="I992" s="33"/>
      <c r="J992" s="21"/>
    </row>
    <row r="993" spans="1:10" x14ac:dyDescent="0.25">
      <c r="A993"/>
      <c r="B993"/>
      <c r="I993" s="33"/>
      <c r="J993" s="21"/>
    </row>
    <row r="994" spans="1:10" x14ac:dyDescent="0.25">
      <c r="A994"/>
      <c r="B994"/>
      <c r="I994" s="33"/>
      <c r="J994" s="21"/>
    </row>
    <row r="995" spans="1:10" x14ac:dyDescent="0.25">
      <c r="A995"/>
      <c r="B995"/>
      <c r="I995" s="33"/>
      <c r="J995" s="21"/>
    </row>
    <row r="996" spans="1:10" x14ac:dyDescent="0.25">
      <c r="A996"/>
      <c r="B996"/>
      <c r="I996" s="33"/>
      <c r="J996" s="21"/>
    </row>
    <row r="997" spans="1:10" x14ac:dyDescent="0.25">
      <c r="A997"/>
      <c r="B997"/>
      <c r="I997" s="33"/>
      <c r="J997" s="21"/>
    </row>
    <row r="998" spans="1:10" x14ac:dyDescent="0.25">
      <c r="A998"/>
      <c r="B998"/>
      <c r="I998" s="33"/>
      <c r="J998" s="21"/>
    </row>
    <row r="999" spans="1:10" x14ac:dyDescent="0.25">
      <c r="A999"/>
      <c r="B999"/>
      <c r="I999" s="33"/>
      <c r="J999" s="21"/>
    </row>
    <row r="1000" spans="1:10" x14ac:dyDescent="0.25">
      <c r="A1000"/>
      <c r="B1000"/>
      <c r="I1000" s="33"/>
      <c r="J1000" s="21"/>
    </row>
    <row r="1001" spans="1:10" x14ac:dyDescent="0.25">
      <c r="A1001"/>
      <c r="B1001"/>
      <c r="I1001" s="33"/>
      <c r="J1001" s="21"/>
    </row>
    <row r="1002" spans="1:10" x14ac:dyDescent="0.25">
      <c r="A1002"/>
      <c r="B1002"/>
      <c r="I1002" s="33"/>
      <c r="J1002" s="21"/>
    </row>
    <row r="1003" spans="1:10" x14ac:dyDescent="0.25">
      <c r="A1003"/>
      <c r="B1003"/>
      <c r="I1003" s="33"/>
      <c r="J1003" s="21"/>
    </row>
    <row r="1004" spans="1:10" x14ac:dyDescent="0.25">
      <c r="A1004"/>
      <c r="B1004"/>
      <c r="I1004" s="33"/>
      <c r="J1004" s="21"/>
    </row>
    <row r="1005" spans="1:10" x14ac:dyDescent="0.25">
      <c r="A1005"/>
      <c r="B1005"/>
      <c r="I1005" s="33"/>
      <c r="J1005" s="21"/>
    </row>
    <row r="1006" spans="1:10" x14ac:dyDescent="0.25">
      <c r="A1006"/>
      <c r="B1006"/>
      <c r="I1006" s="33"/>
      <c r="J1006" s="21"/>
    </row>
    <row r="1007" spans="1:10" x14ac:dyDescent="0.25">
      <c r="A1007"/>
      <c r="B1007"/>
      <c r="I1007" s="33"/>
      <c r="J1007" s="21"/>
    </row>
    <row r="1008" spans="1:10" x14ac:dyDescent="0.25">
      <c r="A1008"/>
      <c r="B1008"/>
      <c r="I1008" s="33"/>
      <c r="J1008" s="21"/>
    </row>
    <row r="1009" spans="1:10" x14ac:dyDescent="0.25">
      <c r="A1009"/>
      <c r="B1009"/>
      <c r="I1009" s="33"/>
      <c r="J1009" s="21"/>
    </row>
    <row r="1010" spans="1:10" x14ac:dyDescent="0.25">
      <c r="A1010"/>
      <c r="B1010"/>
      <c r="I1010" s="33"/>
      <c r="J1010" s="21"/>
    </row>
    <row r="1011" spans="1:10" x14ac:dyDescent="0.25">
      <c r="A1011"/>
      <c r="B1011"/>
      <c r="I1011" s="33"/>
      <c r="J1011" s="21"/>
    </row>
    <row r="1012" spans="1:10" x14ac:dyDescent="0.25">
      <c r="A1012"/>
      <c r="B1012"/>
      <c r="I1012" s="33"/>
      <c r="J1012" s="21"/>
    </row>
    <row r="1013" spans="1:10" x14ac:dyDescent="0.25">
      <c r="A1013"/>
      <c r="B1013"/>
      <c r="I1013" s="33"/>
      <c r="J1013" s="21"/>
    </row>
    <row r="1014" spans="1:10" x14ac:dyDescent="0.25">
      <c r="A1014"/>
      <c r="B1014"/>
      <c r="I1014" s="33"/>
      <c r="J1014" s="21"/>
    </row>
    <row r="1015" spans="1:10" x14ac:dyDescent="0.25">
      <c r="A1015"/>
      <c r="B1015"/>
      <c r="I1015" s="33"/>
      <c r="J1015" s="21"/>
    </row>
    <row r="1016" spans="1:10" x14ac:dyDescent="0.25">
      <c r="A1016"/>
      <c r="B1016"/>
      <c r="I1016" s="33"/>
      <c r="J1016" s="21"/>
    </row>
    <row r="1017" spans="1:10" x14ac:dyDescent="0.25">
      <c r="A1017"/>
      <c r="B1017"/>
      <c r="I1017" s="33"/>
      <c r="J1017" s="21"/>
    </row>
    <row r="1018" spans="1:10" x14ac:dyDescent="0.25">
      <c r="A1018"/>
      <c r="B1018"/>
      <c r="I1018" s="33"/>
      <c r="J1018" s="21"/>
    </row>
    <row r="1019" spans="1:10" x14ac:dyDescent="0.25">
      <c r="A1019"/>
      <c r="B1019"/>
      <c r="I1019" s="33"/>
      <c r="J1019" s="21"/>
    </row>
    <row r="1020" spans="1:10" x14ac:dyDescent="0.25">
      <c r="A1020"/>
      <c r="B1020"/>
      <c r="I1020" s="33"/>
      <c r="J1020" s="21"/>
    </row>
    <row r="1021" spans="1:10" x14ac:dyDescent="0.25">
      <c r="A1021"/>
      <c r="B1021"/>
      <c r="I1021" s="33"/>
      <c r="J1021" s="21"/>
    </row>
    <row r="1022" spans="1:10" x14ac:dyDescent="0.25">
      <c r="A1022"/>
      <c r="B1022"/>
      <c r="I1022" s="33"/>
      <c r="J1022" s="21"/>
    </row>
    <row r="1023" spans="1:10" x14ac:dyDescent="0.25">
      <c r="A1023"/>
      <c r="B1023"/>
      <c r="I1023" s="33"/>
      <c r="J1023" s="21"/>
    </row>
    <row r="1024" spans="1:10" x14ac:dyDescent="0.25">
      <c r="A1024"/>
      <c r="B1024"/>
      <c r="I1024" s="33"/>
      <c r="J1024" s="21"/>
    </row>
    <row r="1025" spans="1:10" x14ac:dyDescent="0.25">
      <c r="A1025"/>
      <c r="B1025"/>
      <c r="I1025" s="33"/>
      <c r="J1025" s="21"/>
    </row>
    <row r="1026" spans="1:10" x14ac:dyDescent="0.25">
      <c r="A1026"/>
      <c r="B1026"/>
      <c r="I1026" s="33"/>
      <c r="J1026" s="21"/>
    </row>
    <row r="1027" spans="1:10" x14ac:dyDescent="0.25">
      <c r="A1027"/>
      <c r="B1027"/>
      <c r="I1027" s="33"/>
      <c r="J1027" s="21"/>
    </row>
    <row r="1028" spans="1:10" x14ac:dyDescent="0.25">
      <c r="A1028"/>
      <c r="B1028"/>
      <c r="I1028" s="33"/>
      <c r="J1028" s="21"/>
    </row>
    <row r="1029" spans="1:10" x14ac:dyDescent="0.25">
      <c r="A1029"/>
      <c r="B1029"/>
      <c r="I1029" s="33"/>
      <c r="J1029" s="21"/>
    </row>
    <row r="1030" spans="1:10" x14ac:dyDescent="0.25">
      <c r="A1030"/>
      <c r="B1030"/>
      <c r="I1030" s="33"/>
      <c r="J1030" s="21"/>
    </row>
    <row r="1031" spans="1:10" x14ac:dyDescent="0.25">
      <c r="A1031"/>
      <c r="B1031"/>
      <c r="I1031" s="33"/>
      <c r="J1031" s="21"/>
    </row>
    <row r="1032" spans="1:10" x14ac:dyDescent="0.25">
      <c r="A1032"/>
      <c r="B1032"/>
      <c r="I1032" s="33"/>
      <c r="J1032" s="21"/>
    </row>
    <row r="1033" spans="1:10" x14ac:dyDescent="0.25">
      <c r="A1033"/>
      <c r="B1033"/>
      <c r="I1033" s="33"/>
      <c r="J1033" s="21"/>
    </row>
    <row r="1034" spans="1:10" x14ac:dyDescent="0.25">
      <c r="A1034"/>
      <c r="B1034"/>
      <c r="I1034" s="33"/>
      <c r="J1034" s="21"/>
    </row>
    <row r="1035" spans="1:10" x14ac:dyDescent="0.25">
      <c r="A1035"/>
      <c r="B1035"/>
      <c r="I1035" s="33"/>
      <c r="J1035" s="21"/>
    </row>
    <row r="1036" spans="1:10" x14ac:dyDescent="0.25">
      <c r="A1036"/>
      <c r="B1036"/>
      <c r="I1036" s="33"/>
      <c r="J1036" s="21"/>
    </row>
    <row r="1037" spans="1:10" x14ac:dyDescent="0.25">
      <c r="A1037"/>
      <c r="B1037"/>
      <c r="I1037" s="33"/>
      <c r="J1037" s="21"/>
    </row>
    <row r="1038" spans="1:10" x14ac:dyDescent="0.25">
      <c r="A1038"/>
      <c r="B1038"/>
      <c r="I1038" s="33"/>
      <c r="J1038" s="21"/>
    </row>
    <row r="1039" spans="1:10" x14ac:dyDescent="0.25">
      <c r="A1039"/>
      <c r="B1039"/>
      <c r="I1039" s="33"/>
      <c r="J1039" s="21"/>
    </row>
    <row r="1040" spans="1:10" x14ac:dyDescent="0.25">
      <c r="A1040"/>
      <c r="B1040"/>
      <c r="I1040" s="33"/>
      <c r="J1040" s="21"/>
    </row>
    <row r="1041" spans="1:10" x14ac:dyDescent="0.25">
      <c r="A1041"/>
      <c r="B1041"/>
      <c r="I1041" s="33"/>
      <c r="J1041" s="21"/>
    </row>
    <row r="1042" spans="1:10" x14ac:dyDescent="0.25">
      <c r="A1042"/>
      <c r="B1042"/>
      <c r="I1042" s="33"/>
      <c r="J1042" s="21"/>
    </row>
    <row r="1043" spans="1:10" x14ac:dyDescent="0.25">
      <c r="A1043"/>
      <c r="B1043"/>
      <c r="I1043" s="33"/>
      <c r="J1043" s="21"/>
    </row>
    <row r="1044" spans="1:10" x14ac:dyDescent="0.25">
      <c r="A1044"/>
      <c r="B1044"/>
      <c r="I1044" s="33"/>
      <c r="J1044" s="21"/>
    </row>
    <row r="1045" spans="1:10" x14ac:dyDescent="0.25">
      <c r="A1045"/>
      <c r="B1045"/>
      <c r="I1045" s="33"/>
      <c r="J1045" s="21"/>
    </row>
    <row r="1046" spans="1:10" x14ac:dyDescent="0.25">
      <c r="A1046"/>
      <c r="B1046"/>
      <c r="I1046" s="33"/>
      <c r="J1046" s="21"/>
    </row>
    <row r="1047" spans="1:10" x14ac:dyDescent="0.25">
      <c r="A1047"/>
      <c r="B1047"/>
      <c r="I1047" s="33"/>
      <c r="J1047" s="21"/>
    </row>
    <row r="1048" spans="1:10" x14ac:dyDescent="0.25">
      <c r="A1048"/>
      <c r="B1048"/>
      <c r="I1048" s="33"/>
      <c r="J1048" s="21"/>
    </row>
    <row r="1049" spans="1:10" x14ac:dyDescent="0.25">
      <c r="A1049"/>
      <c r="B1049"/>
      <c r="I1049" s="33"/>
      <c r="J1049" s="21"/>
    </row>
    <row r="1050" spans="1:10" x14ac:dyDescent="0.25">
      <c r="A1050"/>
      <c r="B1050"/>
      <c r="I1050" s="33"/>
      <c r="J1050" s="21"/>
    </row>
    <row r="1051" spans="1:10" x14ac:dyDescent="0.25">
      <c r="A1051"/>
      <c r="B1051"/>
      <c r="I1051" s="33"/>
      <c r="J1051" s="21"/>
    </row>
    <row r="1052" spans="1:10" x14ac:dyDescent="0.25">
      <c r="A1052"/>
      <c r="B1052"/>
      <c r="I1052" s="33"/>
      <c r="J1052" s="21"/>
    </row>
    <row r="1053" spans="1:10" x14ac:dyDescent="0.25">
      <c r="A1053"/>
      <c r="B1053"/>
      <c r="I1053" s="33"/>
      <c r="J1053" s="21"/>
    </row>
    <row r="1054" spans="1:10" x14ac:dyDescent="0.25">
      <c r="A1054"/>
      <c r="B1054"/>
      <c r="I1054" s="33"/>
      <c r="J1054" s="21"/>
    </row>
    <row r="1055" spans="1:10" x14ac:dyDescent="0.25">
      <c r="A1055"/>
      <c r="B1055"/>
      <c r="I1055" s="33"/>
      <c r="J1055" s="21"/>
    </row>
    <row r="1056" spans="1:10" x14ac:dyDescent="0.25">
      <c r="A1056"/>
      <c r="B1056"/>
      <c r="I1056" s="33"/>
      <c r="J1056" s="21"/>
    </row>
    <row r="1057" spans="1:10" x14ac:dyDescent="0.25">
      <c r="A1057"/>
      <c r="B1057"/>
      <c r="I1057" s="33"/>
      <c r="J1057" s="21"/>
    </row>
    <row r="1058" spans="1:10" x14ac:dyDescent="0.25">
      <c r="A1058"/>
      <c r="B1058"/>
      <c r="I1058" s="33"/>
      <c r="J1058" s="21"/>
    </row>
    <row r="1059" spans="1:10" x14ac:dyDescent="0.25">
      <c r="A1059"/>
      <c r="B1059"/>
      <c r="I1059" s="33"/>
      <c r="J1059" s="21"/>
    </row>
    <row r="1060" spans="1:10" x14ac:dyDescent="0.25">
      <c r="A1060"/>
      <c r="B1060"/>
      <c r="I1060" s="33"/>
      <c r="J1060" s="21"/>
    </row>
    <row r="1061" spans="1:10" x14ac:dyDescent="0.25">
      <c r="A1061"/>
      <c r="B1061"/>
      <c r="I1061" s="33"/>
      <c r="J1061" s="21"/>
    </row>
    <row r="1062" spans="1:10" x14ac:dyDescent="0.25">
      <c r="A1062"/>
      <c r="B1062"/>
      <c r="I1062" s="33"/>
      <c r="J1062" s="21"/>
    </row>
    <row r="1063" spans="1:10" x14ac:dyDescent="0.25">
      <c r="A1063"/>
      <c r="B1063"/>
      <c r="I1063" s="33"/>
      <c r="J1063" s="21"/>
    </row>
    <row r="1064" spans="1:10" x14ac:dyDescent="0.25">
      <c r="A1064"/>
      <c r="B1064"/>
      <c r="I1064" s="33"/>
      <c r="J1064" s="21"/>
    </row>
    <row r="1065" spans="1:10" x14ac:dyDescent="0.25">
      <c r="A1065"/>
      <c r="B1065"/>
      <c r="I1065" s="33"/>
      <c r="J1065" s="21"/>
    </row>
    <row r="1066" spans="1:10" x14ac:dyDescent="0.25">
      <c r="A1066"/>
      <c r="B1066"/>
      <c r="I1066" s="33"/>
      <c r="J1066" s="21"/>
    </row>
    <row r="1067" spans="1:10" x14ac:dyDescent="0.25">
      <c r="A1067"/>
      <c r="B1067"/>
      <c r="I1067" s="33"/>
      <c r="J1067" s="21"/>
    </row>
    <row r="1068" spans="1:10" x14ac:dyDescent="0.25">
      <c r="A1068"/>
      <c r="B1068"/>
      <c r="I1068" s="33"/>
      <c r="J1068" s="21"/>
    </row>
    <row r="1069" spans="1:10" x14ac:dyDescent="0.25">
      <c r="A1069"/>
      <c r="B1069"/>
      <c r="I1069" s="33"/>
      <c r="J1069" s="21"/>
    </row>
    <row r="1070" spans="1:10" x14ac:dyDescent="0.25">
      <c r="A1070"/>
      <c r="B1070"/>
      <c r="I1070" s="33"/>
      <c r="J1070" s="21"/>
    </row>
    <row r="1071" spans="1:10" x14ac:dyDescent="0.25">
      <c r="A1071"/>
      <c r="B1071"/>
      <c r="I1071" s="33"/>
      <c r="J1071" s="21"/>
    </row>
    <row r="1072" spans="1:10" x14ac:dyDescent="0.25">
      <c r="A1072"/>
      <c r="B1072"/>
      <c r="I1072" s="33"/>
      <c r="J1072" s="21"/>
    </row>
    <row r="1073" spans="1:10" x14ac:dyDescent="0.25">
      <c r="A1073"/>
      <c r="B1073"/>
      <c r="I1073" s="33"/>
      <c r="J1073" s="21"/>
    </row>
    <row r="1074" spans="1:10" x14ac:dyDescent="0.25">
      <c r="A1074"/>
      <c r="B1074"/>
      <c r="I1074" s="33"/>
      <c r="J1074" s="21"/>
    </row>
    <row r="1075" spans="1:10" x14ac:dyDescent="0.25">
      <c r="A1075"/>
      <c r="B1075"/>
      <c r="I1075" s="33"/>
      <c r="J1075" s="21"/>
    </row>
    <row r="1076" spans="1:10" x14ac:dyDescent="0.25">
      <c r="A1076"/>
      <c r="B1076"/>
      <c r="I1076" s="33"/>
      <c r="J1076" s="21"/>
    </row>
    <row r="1077" spans="1:10" x14ac:dyDescent="0.25">
      <c r="A1077"/>
      <c r="B1077"/>
      <c r="I1077" s="33"/>
      <c r="J1077" s="21"/>
    </row>
    <row r="1078" spans="1:10" x14ac:dyDescent="0.25">
      <c r="A1078"/>
      <c r="B1078"/>
      <c r="I1078" s="33"/>
      <c r="J1078" s="21"/>
    </row>
    <row r="1079" spans="1:10" x14ac:dyDescent="0.25">
      <c r="A1079"/>
      <c r="B1079"/>
      <c r="I1079" s="33"/>
      <c r="J1079" s="21"/>
    </row>
    <row r="1080" spans="1:10" x14ac:dyDescent="0.25">
      <c r="A1080"/>
      <c r="B1080"/>
      <c r="I1080" s="33"/>
      <c r="J1080" s="21"/>
    </row>
    <row r="1081" spans="1:10" x14ac:dyDescent="0.25">
      <c r="A1081"/>
      <c r="B1081"/>
      <c r="I1081" s="33"/>
      <c r="J1081" s="21"/>
    </row>
    <row r="1082" spans="1:10" x14ac:dyDescent="0.25">
      <c r="A1082"/>
      <c r="B1082"/>
      <c r="I1082" s="33"/>
      <c r="J1082" s="21"/>
    </row>
    <row r="1083" spans="1:10" x14ac:dyDescent="0.25">
      <c r="A1083"/>
      <c r="B1083"/>
      <c r="I1083" s="33"/>
      <c r="J1083" s="21"/>
    </row>
    <row r="1084" spans="1:10" x14ac:dyDescent="0.25">
      <c r="A1084"/>
      <c r="B1084"/>
      <c r="I1084" s="33"/>
      <c r="J1084" s="21"/>
    </row>
    <row r="1085" spans="1:10" x14ac:dyDescent="0.25">
      <c r="A1085"/>
      <c r="B1085"/>
      <c r="I1085" s="33"/>
      <c r="J1085" s="21"/>
    </row>
    <row r="1086" spans="1:10" x14ac:dyDescent="0.25">
      <c r="A1086"/>
      <c r="B1086"/>
      <c r="I1086" s="33"/>
      <c r="J1086" s="21"/>
    </row>
    <row r="1087" spans="1:10" x14ac:dyDescent="0.25">
      <c r="A1087"/>
      <c r="B1087"/>
      <c r="I1087" s="33"/>
      <c r="J1087" s="21"/>
    </row>
    <row r="1088" spans="1:10" x14ac:dyDescent="0.25">
      <c r="A1088"/>
      <c r="B1088"/>
      <c r="I1088" s="33"/>
      <c r="J1088" s="21"/>
    </row>
    <row r="1089" spans="1:10" x14ac:dyDescent="0.25">
      <c r="A1089"/>
      <c r="B1089"/>
      <c r="I1089" s="33"/>
      <c r="J1089" s="21"/>
    </row>
    <row r="1090" spans="1:10" x14ac:dyDescent="0.25">
      <c r="A1090"/>
      <c r="B1090"/>
      <c r="I1090" s="33"/>
      <c r="J1090" s="21"/>
    </row>
    <row r="1091" spans="1:10" x14ac:dyDescent="0.25">
      <c r="A1091"/>
      <c r="B1091"/>
      <c r="I1091" s="33"/>
      <c r="J1091" s="21"/>
    </row>
    <row r="1092" spans="1:10" x14ac:dyDescent="0.25">
      <c r="A1092"/>
      <c r="B1092"/>
      <c r="I1092" s="33"/>
      <c r="J1092" s="21"/>
    </row>
    <row r="1093" spans="1:10" x14ac:dyDescent="0.25">
      <c r="A1093"/>
      <c r="B1093"/>
      <c r="I1093" s="33"/>
      <c r="J1093" s="21"/>
    </row>
    <row r="1094" spans="1:10" x14ac:dyDescent="0.25">
      <c r="A1094"/>
      <c r="B1094"/>
      <c r="I1094" s="33"/>
      <c r="J1094" s="21"/>
    </row>
    <row r="1095" spans="1:10" x14ac:dyDescent="0.25">
      <c r="A1095"/>
      <c r="B1095"/>
      <c r="I1095" s="33"/>
      <c r="J1095" s="21"/>
    </row>
    <row r="1096" spans="1:10" x14ac:dyDescent="0.25">
      <c r="A1096"/>
      <c r="B1096"/>
      <c r="I1096" s="33"/>
      <c r="J1096" s="21"/>
    </row>
    <row r="1097" spans="1:10" x14ac:dyDescent="0.25">
      <c r="A1097"/>
      <c r="B1097"/>
      <c r="I1097" s="33"/>
      <c r="J1097" s="21"/>
    </row>
    <row r="1098" spans="1:10" x14ac:dyDescent="0.25">
      <c r="A1098"/>
      <c r="B1098"/>
      <c r="I1098" s="33"/>
      <c r="J1098" s="21"/>
    </row>
    <row r="1099" spans="1:10" x14ac:dyDescent="0.25">
      <c r="A1099"/>
      <c r="B1099"/>
      <c r="I1099" s="33"/>
      <c r="J1099" s="21"/>
    </row>
    <row r="1100" spans="1:10" x14ac:dyDescent="0.25">
      <c r="A1100"/>
      <c r="B1100"/>
      <c r="I1100" s="33"/>
      <c r="J1100" s="21"/>
    </row>
    <row r="1101" spans="1:10" x14ac:dyDescent="0.25">
      <c r="A1101"/>
      <c r="B1101"/>
      <c r="I1101" s="33"/>
      <c r="J1101" s="21"/>
    </row>
    <row r="1102" spans="1:10" x14ac:dyDescent="0.25">
      <c r="A1102"/>
      <c r="B1102"/>
      <c r="I1102" s="33"/>
      <c r="J1102" s="21"/>
    </row>
    <row r="1103" spans="1:10" x14ac:dyDescent="0.25">
      <c r="A1103"/>
      <c r="B1103"/>
      <c r="I1103" s="33"/>
      <c r="J1103" s="21"/>
    </row>
    <row r="1104" spans="1:10" x14ac:dyDescent="0.25">
      <c r="A1104"/>
      <c r="B1104"/>
      <c r="I1104" s="33"/>
      <c r="J1104" s="21"/>
    </row>
    <row r="1105" spans="1:10" x14ac:dyDescent="0.25">
      <c r="A1105"/>
      <c r="B1105"/>
      <c r="I1105" s="33"/>
      <c r="J1105" s="21"/>
    </row>
    <row r="1106" spans="1:10" x14ac:dyDescent="0.25">
      <c r="A1106"/>
      <c r="B1106"/>
      <c r="I1106" s="33"/>
      <c r="J1106" s="21"/>
    </row>
    <row r="1107" spans="1:10" x14ac:dyDescent="0.25">
      <c r="A1107"/>
      <c r="B1107"/>
      <c r="I1107" s="33"/>
      <c r="J1107" s="21"/>
    </row>
    <row r="1108" spans="1:10" x14ac:dyDescent="0.25">
      <c r="A1108"/>
      <c r="B1108"/>
      <c r="I1108" s="33"/>
      <c r="J1108" s="21"/>
    </row>
    <row r="1109" spans="1:10" x14ac:dyDescent="0.25">
      <c r="A1109"/>
      <c r="B1109"/>
      <c r="I1109" s="33"/>
      <c r="J1109" s="21"/>
    </row>
    <row r="1110" spans="1:10" x14ac:dyDescent="0.25">
      <c r="A1110"/>
      <c r="B1110"/>
      <c r="I1110" s="33"/>
      <c r="J1110" s="21"/>
    </row>
    <row r="1111" spans="1:10" x14ac:dyDescent="0.25">
      <c r="A1111"/>
      <c r="B1111"/>
      <c r="I1111" s="33"/>
      <c r="J1111" s="21"/>
    </row>
    <row r="1112" spans="1:10" x14ac:dyDescent="0.25">
      <c r="A1112"/>
      <c r="B1112"/>
      <c r="I1112" s="33"/>
      <c r="J1112" s="21"/>
    </row>
    <row r="1113" spans="1:10" x14ac:dyDescent="0.25">
      <c r="A1113"/>
      <c r="B1113"/>
      <c r="I1113" s="33"/>
      <c r="J1113" s="21"/>
    </row>
    <row r="1114" spans="1:10" x14ac:dyDescent="0.25">
      <c r="A1114"/>
      <c r="B1114"/>
      <c r="I1114" s="33"/>
      <c r="J1114" s="21"/>
    </row>
    <row r="1115" spans="1:10" x14ac:dyDescent="0.25">
      <c r="A1115"/>
      <c r="B1115"/>
      <c r="I1115" s="33"/>
      <c r="J1115" s="21"/>
    </row>
    <row r="1116" spans="1:10" x14ac:dyDescent="0.25">
      <c r="A1116"/>
      <c r="B1116"/>
      <c r="I1116" s="33"/>
      <c r="J1116" s="21"/>
    </row>
    <row r="1117" spans="1:10" x14ac:dyDescent="0.25">
      <c r="A1117"/>
      <c r="B1117"/>
      <c r="I1117" s="33"/>
      <c r="J1117" s="21"/>
    </row>
    <row r="1118" spans="1:10" x14ac:dyDescent="0.25">
      <c r="A1118"/>
      <c r="B1118"/>
      <c r="I1118" s="33"/>
      <c r="J1118" s="21"/>
    </row>
    <row r="1119" spans="1:10" x14ac:dyDescent="0.25">
      <c r="A1119"/>
      <c r="B1119"/>
      <c r="I1119" s="33"/>
      <c r="J1119" s="21"/>
    </row>
    <row r="1120" spans="1:10" x14ac:dyDescent="0.25">
      <c r="A1120"/>
      <c r="B1120"/>
      <c r="I1120" s="33"/>
      <c r="J1120" s="21"/>
    </row>
    <row r="1121" spans="1:10" x14ac:dyDescent="0.25">
      <c r="A1121"/>
      <c r="B1121"/>
      <c r="I1121" s="33"/>
      <c r="J1121" s="21"/>
    </row>
    <row r="1122" spans="1:10" x14ac:dyDescent="0.25">
      <c r="A1122"/>
      <c r="B1122"/>
      <c r="I1122" s="33"/>
      <c r="J1122" s="21"/>
    </row>
    <row r="1123" spans="1:10" x14ac:dyDescent="0.25">
      <c r="A1123"/>
      <c r="B1123"/>
      <c r="I1123" s="33"/>
      <c r="J1123" s="21"/>
    </row>
    <row r="1124" spans="1:10" x14ac:dyDescent="0.25">
      <c r="A1124"/>
      <c r="B1124"/>
      <c r="I1124" s="33"/>
      <c r="J1124" s="21"/>
    </row>
    <row r="1125" spans="1:10" x14ac:dyDescent="0.25">
      <c r="A1125"/>
      <c r="B1125"/>
      <c r="I1125" s="33"/>
      <c r="J1125" s="21"/>
    </row>
    <row r="1126" spans="1:10" x14ac:dyDescent="0.25">
      <c r="A1126"/>
      <c r="B1126"/>
      <c r="I1126" s="33"/>
      <c r="J1126" s="21"/>
    </row>
    <row r="1127" spans="1:10" x14ac:dyDescent="0.25">
      <c r="A1127"/>
      <c r="B1127"/>
      <c r="I1127" s="33"/>
      <c r="J1127" s="21"/>
    </row>
    <row r="1128" spans="1:10" x14ac:dyDescent="0.25">
      <c r="A1128"/>
      <c r="B1128"/>
      <c r="I1128" s="33"/>
      <c r="J1128" s="21"/>
    </row>
    <row r="1129" spans="1:10" x14ac:dyDescent="0.25">
      <c r="A1129"/>
      <c r="B1129"/>
      <c r="I1129" s="33"/>
      <c r="J1129" s="21"/>
    </row>
    <row r="1130" spans="1:10" x14ac:dyDescent="0.25">
      <c r="A1130"/>
      <c r="B1130"/>
      <c r="I1130" s="33"/>
      <c r="J1130" s="21"/>
    </row>
    <row r="1131" spans="1:10" x14ac:dyDescent="0.25">
      <c r="A1131"/>
      <c r="B1131"/>
      <c r="I1131" s="33"/>
      <c r="J1131" s="21"/>
    </row>
    <row r="1132" spans="1:10" x14ac:dyDescent="0.25">
      <c r="A1132"/>
      <c r="B1132"/>
      <c r="I1132" s="33"/>
      <c r="J1132" s="21"/>
    </row>
    <row r="1133" spans="1:10" x14ac:dyDescent="0.25">
      <c r="A1133"/>
      <c r="B1133"/>
      <c r="I1133" s="33"/>
      <c r="J1133" s="21"/>
    </row>
    <row r="1134" spans="1:10" x14ac:dyDescent="0.25">
      <c r="A1134"/>
      <c r="B1134"/>
      <c r="I1134" s="33"/>
      <c r="J1134" s="21"/>
    </row>
    <row r="1135" spans="1:10" x14ac:dyDescent="0.25">
      <c r="A1135"/>
      <c r="B1135"/>
      <c r="I1135" s="33"/>
      <c r="J1135" s="21"/>
    </row>
    <row r="1136" spans="1:10" x14ac:dyDescent="0.25">
      <c r="A1136"/>
      <c r="B1136"/>
      <c r="I1136" s="33"/>
      <c r="J1136" s="21"/>
    </row>
    <row r="1137" spans="1:10" x14ac:dyDescent="0.25">
      <c r="A1137"/>
      <c r="B1137"/>
      <c r="I1137" s="33"/>
      <c r="J1137" s="21"/>
    </row>
    <row r="1138" spans="1:10" x14ac:dyDescent="0.25">
      <c r="A1138"/>
      <c r="B1138"/>
      <c r="I1138" s="33"/>
      <c r="J1138" s="21"/>
    </row>
    <row r="1139" spans="1:10" x14ac:dyDescent="0.25">
      <c r="A1139"/>
      <c r="B1139"/>
      <c r="I1139" s="33"/>
      <c r="J1139" s="21"/>
    </row>
    <row r="1140" spans="1:10" x14ac:dyDescent="0.25">
      <c r="A1140"/>
      <c r="B1140"/>
      <c r="I1140" s="33"/>
      <c r="J1140" s="21"/>
    </row>
    <row r="1141" spans="1:10" x14ac:dyDescent="0.25">
      <c r="A1141"/>
      <c r="B1141"/>
      <c r="I1141" s="33"/>
      <c r="J1141" s="21"/>
    </row>
    <row r="1142" spans="1:10" x14ac:dyDescent="0.25">
      <c r="A1142"/>
      <c r="B1142"/>
      <c r="I1142" s="33"/>
      <c r="J1142" s="21"/>
    </row>
    <row r="1143" spans="1:10" x14ac:dyDescent="0.25">
      <c r="A1143"/>
      <c r="B1143"/>
      <c r="I1143" s="33"/>
      <c r="J1143" s="21"/>
    </row>
    <row r="1144" spans="1:10" x14ac:dyDescent="0.25">
      <c r="A1144"/>
      <c r="B1144"/>
      <c r="I1144" s="33"/>
      <c r="J1144" s="21"/>
    </row>
    <row r="1145" spans="1:10" x14ac:dyDescent="0.25">
      <c r="A1145"/>
      <c r="B1145"/>
      <c r="I1145" s="33"/>
      <c r="J1145" s="21"/>
    </row>
    <row r="1146" spans="1:10" x14ac:dyDescent="0.25">
      <c r="A1146"/>
      <c r="B1146"/>
      <c r="I1146" s="33"/>
      <c r="J1146" s="21"/>
    </row>
    <row r="1147" spans="1:10" x14ac:dyDescent="0.25">
      <c r="A1147"/>
      <c r="B1147"/>
      <c r="I1147" s="33"/>
      <c r="J1147" s="21"/>
    </row>
    <row r="1148" spans="1:10" x14ac:dyDescent="0.25">
      <c r="A1148"/>
      <c r="B1148"/>
      <c r="I1148" s="33"/>
      <c r="J1148" s="21"/>
    </row>
    <row r="1149" spans="1:10" x14ac:dyDescent="0.25">
      <c r="A1149"/>
      <c r="B1149"/>
      <c r="I1149" s="33"/>
      <c r="J1149" s="21"/>
    </row>
    <row r="1150" spans="1:10" x14ac:dyDescent="0.25">
      <c r="A1150"/>
      <c r="B1150"/>
      <c r="I1150" s="33"/>
      <c r="J1150" s="21"/>
    </row>
    <row r="1151" spans="1:10" x14ac:dyDescent="0.25">
      <c r="A1151"/>
      <c r="B1151"/>
      <c r="I1151" s="33"/>
      <c r="J1151" s="21"/>
    </row>
    <row r="1152" spans="1:10" x14ac:dyDescent="0.25">
      <c r="A1152"/>
      <c r="B1152"/>
      <c r="I1152" s="33"/>
      <c r="J1152" s="21"/>
    </row>
    <row r="1153" spans="1:10" x14ac:dyDescent="0.25">
      <c r="A1153"/>
      <c r="B1153"/>
      <c r="I1153" s="33"/>
      <c r="J1153" s="21"/>
    </row>
    <row r="1154" spans="1:10" x14ac:dyDescent="0.25">
      <c r="A1154"/>
      <c r="B1154"/>
      <c r="I1154" s="33"/>
      <c r="J1154" s="21"/>
    </row>
    <row r="1155" spans="1:10" x14ac:dyDescent="0.25">
      <c r="A1155"/>
      <c r="B1155"/>
      <c r="I1155" s="33"/>
      <c r="J1155" s="21"/>
    </row>
    <row r="1156" spans="1:10" x14ac:dyDescent="0.25">
      <c r="A1156"/>
      <c r="B1156"/>
      <c r="I1156" s="33"/>
      <c r="J1156" s="21"/>
    </row>
    <row r="1157" spans="1:10" x14ac:dyDescent="0.25">
      <c r="A1157"/>
      <c r="B1157"/>
      <c r="I1157" s="33"/>
      <c r="J1157" s="21"/>
    </row>
    <row r="1158" spans="1:10" x14ac:dyDescent="0.25">
      <c r="A1158"/>
      <c r="B1158"/>
      <c r="I1158" s="33"/>
      <c r="J1158" s="21"/>
    </row>
    <row r="1159" spans="1:10" x14ac:dyDescent="0.25">
      <c r="A1159"/>
      <c r="B1159"/>
      <c r="I1159" s="33"/>
      <c r="J1159" s="21"/>
    </row>
    <row r="1160" spans="1:10" x14ac:dyDescent="0.25">
      <c r="A1160"/>
      <c r="B1160"/>
      <c r="I1160" s="33"/>
      <c r="J1160" s="21"/>
    </row>
    <row r="1161" spans="1:10" x14ac:dyDescent="0.25">
      <c r="A1161"/>
      <c r="B1161"/>
      <c r="I1161" s="33"/>
      <c r="J1161" s="21"/>
    </row>
    <row r="1162" spans="1:10" x14ac:dyDescent="0.25">
      <c r="A1162"/>
      <c r="B1162"/>
      <c r="I1162" s="33"/>
      <c r="J1162" s="21"/>
    </row>
    <row r="1163" spans="1:10" x14ac:dyDescent="0.25">
      <c r="A1163"/>
      <c r="B1163"/>
      <c r="I1163" s="33"/>
      <c r="J1163" s="21"/>
    </row>
    <row r="1164" spans="1:10" x14ac:dyDescent="0.25">
      <c r="A1164"/>
      <c r="B1164"/>
      <c r="I1164" s="33"/>
      <c r="J1164" s="21"/>
    </row>
    <row r="1165" spans="1:10" x14ac:dyDescent="0.25">
      <c r="A1165"/>
      <c r="B1165"/>
      <c r="I1165" s="33"/>
      <c r="J1165" s="21"/>
    </row>
    <row r="1166" spans="1:10" x14ac:dyDescent="0.25">
      <c r="A1166"/>
      <c r="B1166"/>
      <c r="I1166" s="33"/>
      <c r="J1166" s="21"/>
    </row>
    <row r="1167" spans="1:10" x14ac:dyDescent="0.25">
      <c r="A1167"/>
      <c r="B1167"/>
      <c r="I1167" s="33"/>
      <c r="J1167" s="21"/>
    </row>
    <row r="1168" spans="1:10" x14ac:dyDescent="0.25">
      <c r="A1168"/>
      <c r="B1168"/>
      <c r="I1168" s="33"/>
      <c r="J1168" s="21"/>
    </row>
    <row r="1169" spans="1:10" x14ac:dyDescent="0.25">
      <c r="A1169"/>
      <c r="B1169"/>
      <c r="I1169" s="33"/>
      <c r="J1169" s="21"/>
    </row>
    <row r="1170" spans="1:10" x14ac:dyDescent="0.25">
      <c r="A1170"/>
      <c r="B1170"/>
      <c r="I1170" s="33"/>
      <c r="J1170" s="21"/>
    </row>
    <row r="1171" spans="1:10" x14ac:dyDescent="0.25">
      <c r="A1171"/>
      <c r="B1171"/>
      <c r="I1171" s="33"/>
      <c r="J1171" s="21"/>
    </row>
    <row r="1172" spans="1:10" x14ac:dyDescent="0.25">
      <c r="A1172"/>
      <c r="B1172"/>
      <c r="I1172" s="33"/>
      <c r="J1172" s="21"/>
    </row>
    <row r="1173" spans="1:10" x14ac:dyDescent="0.25">
      <c r="A1173"/>
      <c r="B1173"/>
      <c r="I1173" s="33"/>
      <c r="J1173" s="21"/>
    </row>
    <row r="1174" spans="1:10" x14ac:dyDescent="0.25">
      <c r="A1174"/>
      <c r="B1174"/>
      <c r="I1174" s="33"/>
      <c r="J1174" s="21"/>
    </row>
    <row r="1175" spans="1:10" x14ac:dyDescent="0.25">
      <c r="A1175"/>
      <c r="B1175"/>
      <c r="I1175" s="33"/>
      <c r="J1175" s="21"/>
    </row>
    <row r="1176" spans="1:10" x14ac:dyDescent="0.25">
      <c r="A1176"/>
      <c r="B1176"/>
      <c r="I1176" s="33"/>
      <c r="J1176" s="21"/>
    </row>
    <row r="1177" spans="1:10" x14ac:dyDescent="0.25">
      <c r="A1177"/>
      <c r="B1177"/>
      <c r="I1177" s="33"/>
      <c r="J1177" s="21"/>
    </row>
    <row r="1178" spans="1:10" x14ac:dyDescent="0.25">
      <c r="A1178"/>
      <c r="B1178"/>
      <c r="I1178" s="33"/>
      <c r="J1178" s="21"/>
    </row>
    <row r="1179" spans="1:10" x14ac:dyDescent="0.25">
      <c r="A1179"/>
      <c r="B1179"/>
      <c r="I1179" s="33"/>
      <c r="J1179" s="21"/>
    </row>
    <row r="1180" spans="1:10" x14ac:dyDescent="0.25">
      <c r="A1180"/>
      <c r="B1180"/>
      <c r="I1180" s="33"/>
      <c r="J1180" s="21"/>
    </row>
    <row r="1181" spans="1:10" x14ac:dyDescent="0.25">
      <c r="A1181"/>
      <c r="B1181"/>
      <c r="I1181" s="33"/>
      <c r="J1181" s="21"/>
    </row>
    <row r="1182" spans="1:10" x14ac:dyDescent="0.25">
      <c r="A1182"/>
      <c r="B1182"/>
      <c r="I1182" s="33"/>
      <c r="J1182" s="21"/>
    </row>
    <row r="1183" spans="1:10" x14ac:dyDescent="0.25">
      <c r="A1183"/>
      <c r="B1183"/>
      <c r="I1183" s="33"/>
      <c r="J1183" s="21"/>
    </row>
    <row r="1184" spans="1:10" x14ac:dyDescent="0.25">
      <c r="A1184"/>
      <c r="B1184"/>
      <c r="I1184" s="33"/>
      <c r="J1184" s="21"/>
    </row>
    <row r="1185" spans="1:10" x14ac:dyDescent="0.25">
      <c r="A1185"/>
      <c r="B1185"/>
      <c r="I1185" s="33"/>
      <c r="J1185" s="21"/>
    </row>
    <row r="1186" spans="1:10" x14ac:dyDescent="0.25">
      <c r="A1186"/>
      <c r="B1186"/>
      <c r="I1186" s="33"/>
      <c r="J1186" s="21"/>
    </row>
    <row r="1187" spans="1:10" x14ac:dyDescent="0.25">
      <c r="A1187"/>
      <c r="B1187"/>
      <c r="I1187" s="33"/>
      <c r="J1187" s="21"/>
    </row>
    <row r="1188" spans="1:10" x14ac:dyDescent="0.25">
      <c r="A1188"/>
      <c r="B1188"/>
      <c r="I1188" s="33"/>
      <c r="J1188" s="21"/>
    </row>
    <row r="1189" spans="1:10" x14ac:dyDescent="0.25">
      <c r="A1189"/>
      <c r="B1189"/>
      <c r="I1189" s="33"/>
      <c r="J1189" s="21"/>
    </row>
    <row r="1190" spans="1:10" x14ac:dyDescent="0.25">
      <c r="A1190"/>
      <c r="B1190"/>
      <c r="I1190" s="33"/>
      <c r="J1190" s="21"/>
    </row>
    <row r="1191" spans="1:10" x14ac:dyDescent="0.25">
      <c r="A1191"/>
      <c r="B1191"/>
      <c r="I1191" s="33"/>
      <c r="J1191" s="21"/>
    </row>
    <row r="1192" spans="1:10" x14ac:dyDescent="0.25">
      <c r="A1192"/>
      <c r="B1192"/>
      <c r="I1192" s="33"/>
      <c r="J1192" s="21"/>
    </row>
    <row r="1193" spans="1:10" x14ac:dyDescent="0.25">
      <c r="A1193"/>
      <c r="B1193"/>
      <c r="I1193" s="33"/>
      <c r="J1193" s="21"/>
    </row>
    <row r="1194" spans="1:10" x14ac:dyDescent="0.25">
      <c r="A1194"/>
      <c r="B1194"/>
      <c r="I1194" s="33"/>
      <c r="J1194" s="21"/>
    </row>
    <row r="1195" spans="1:10" x14ac:dyDescent="0.25">
      <c r="A1195"/>
      <c r="B1195"/>
      <c r="I1195" s="33"/>
      <c r="J1195" s="21"/>
    </row>
    <row r="1196" spans="1:10" x14ac:dyDescent="0.25">
      <c r="A1196"/>
      <c r="B1196"/>
      <c r="I1196" s="33"/>
      <c r="J1196" s="21"/>
    </row>
    <row r="1197" spans="1:10" x14ac:dyDescent="0.25">
      <c r="A1197"/>
      <c r="B1197"/>
      <c r="I1197" s="33"/>
      <c r="J1197" s="21"/>
    </row>
    <row r="1198" spans="1:10" x14ac:dyDescent="0.25">
      <c r="A1198"/>
      <c r="B1198"/>
      <c r="I1198" s="33"/>
      <c r="J1198" s="21"/>
    </row>
    <row r="1199" spans="1:10" x14ac:dyDescent="0.25">
      <c r="A1199"/>
      <c r="B1199"/>
      <c r="I1199" s="33"/>
      <c r="J1199" s="21"/>
    </row>
    <row r="1200" spans="1:10" x14ac:dyDescent="0.25">
      <c r="A1200"/>
      <c r="B1200"/>
      <c r="I1200" s="33"/>
      <c r="J1200" s="21"/>
    </row>
    <row r="1201" spans="1:10" x14ac:dyDescent="0.25">
      <c r="A1201"/>
      <c r="B1201"/>
      <c r="I1201" s="33"/>
      <c r="J1201" s="21"/>
    </row>
    <row r="1202" spans="1:10" x14ac:dyDescent="0.25">
      <c r="A1202"/>
      <c r="B1202"/>
      <c r="I1202" s="33"/>
      <c r="J1202" s="21"/>
    </row>
    <row r="1203" spans="1:10" x14ac:dyDescent="0.25">
      <c r="A1203"/>
      <c r="B1203"/>
      <c r="I1203" s="33"/>
      <c r="J1203" s="21"/>
    </row>
    <row r="1204" spans="1:10" x14ac:dyDescent="0.25">
      <c r="A1204"/>
      <c r="B1204"/>
      <c r="I1204" s="33"/>
      <c r="J1204" s="21"/>
    </row>
    <row r="1205" spans="1:10" x14ac:dyDescent="0.25">
      <c r="A1205"/>
      <c r="B1205"/>
      <c r="I1205" s="33"/>
      <c r="J1205" s="21"/>
    </row>
    <row r="1206" spans="1:10" x14ac:dyDescent="0.25">
      <c r="A1206"/>
      <c r="B1206"/>
      <c r="I1206" s="33"/>
      <c r="J1206" s="21"/>
    </row>
    <row r="1207" spans="1:10" x14ac:dyDescent="0.25">
      <c r="A1207"/>
      <c r="B1207"/>
      <c r="I1207" s="33"/>
      <c r="J1207" s="21"/>
    </row>
    <row r="1208" spans="1:10" x14ac:dyDescent="0.25">
      <c r="A1208"/>
      <c r="B1208"/>
      <c r="I1208" s="33"/>
      <c r="J1208" s="21"/>
    </row>
    <row r="1209" spans="1:10" x14ac:dyDescent="0.25">
      <c r="A1209"/>
      <c r="B1209"/>
      <c r="I1209" s="33"/>
      <c r="J1209" s="21"/>
    </row>
    <row r="1210" spans="1:10" x14ac:dyDescent="0.25">
      <c r="A1210"/>
      <c r="B1210"/>
      <c r="I1210" s="33"/>
      <c r="J1210" s="21"/>
    </row>
    <row r="1211" spans="1:10" x14ac:dyDescent="0.25">
      <c r="A1211"/>
      <c r="B1211"/>
      <c r="I1211" s="33"/>
      <c r="J1211" s="21"/>
    </row>
    <row r="1212" spans="1:10" x14ac:dyDescent="0.25">
      <c r="A1212"/>
      <c r="B1212"/>
      <c r="I1212" s="33"/>
      <c r="J1212" s="21"/>
    </row>
    <row r="1213" spans="1:10" x14ac:dyDescent="0.25">
      <c r="A1213"/>
      <c r="B1213"/>
      <c r="I1213" s="33"/>
      <c r="J1213" s="21"/>
    </row>
    <row r="1214" spans="1:10" x14ac:dyDescent="0.25">
      <c r="A1214"/>
      <c r="B1214"/>
      <c r="I1214" s="33"/>
      <c r="J1214" s="21"/>
    </row>
    <row r="1215" spans="1:10" x14ac:dyDescent="0.25">
      <c r="A1215"/>
      <c r="B1215"/>
      <c r="I1215" s="33"/>
      <c r="J1215" s="21"/>
    </row>
    <row r="1216" spans="1:10" x14ac:dyDescent="0.25">
      <c r="A1216"/>
      <c r="B1216"/>
      <c r="I1216" s="33"/>
      <c r="J1216" s="21"/>
    </row>
    <row r="1217" spans="1:10" x14ac:dyDescent="0.25">
      <c r="A1217"/>
      <c r="B1217"/>
      <c r="I1217" s="33"/>
      <c r="J1217" s="21"/>
    </row>
    <row r="1218" spans="1:10" x14ac:dyDescent="0.25">
      <c r="A1218"/>
      <c r="B1218"/>
      <c r="I1218" s="33"/>
      <c r="J1218" s="21"/>
    </row>
    <row r="1219" spans="1:10" x14ac:dyDescent="0.25">
      <c r="A1219"/>
      <c r="B1219"/>
      <c r="I1219" s="33"/>
      <c r="J1219" s="21"/>
    </row>
    <row r="1220" spans="1:10" x14ac:dyDescent="0.25">
      <c r="A1220"/>
      <c r="B1220"/>
      <c r="I1220" s="33"/>
      <c r="J1220" s="21"/>
    </row>
    <row r="1221" spans="1:10" x14ac:dyDescent="0.25">
      <c r="A1221"/>
      <c r="B1221"/>
      <c r="I1221" s="33"/>
      <c r="J1221" s="21"/>
    </row>
    <row r="1222" spans="1:10" x14ac:dyDescent="0.25">
      <c r="A1222"/>
      <c r="B1222"/>
      <c r="I1222" s="33"/>
      <c r="J1222" s="21"/>
    </row>
    <row r="1223" spans="1:10" x14ac:dyDescent="0.25">
      <c r="A1223"/>
      <c r="B1223"/>
      <c r="I1223" s="33"/>
      <c r="J1223" s="21"/>
    </row>
    <row r="1224" spans="1:10" x14ac:dyDescent="0.25">
      <c r="A1224"/>
      <c r="B1224"/>
      <c r="I1224" s="33"/>
      <c r="J1224" s="21"/>
    </row>
    <row r="1225" spans="1:10" x14ac:dyDescent="0.25">
      <c r="A1225"/>
      <c r="B1225"/>
      <c r="I1225" s="33"/>
      <c r="J1225" s="21"/>
    </row>
    <row r="1226" spans="1:10" x14ac:dyDescent="0.25">
      <c r="A1226"/>
      <c r="B1226"/>
      <c r="I1226" s="33"/>
      <c r="J1226" s="21"/>
    </row>
    <row r="1227" spans="1:10" x14ac:dyDescent="0.25">
      <c r="A1227"/>
      <c r="B1227"/>
      <c r="I1227" s="33"/>
      <c r="J1227" s="21"/>
    </row>
    <row r="1228" spans="1:10" x14ac:dyDescent="0.25">
      <c r="A1228"/>
      <c r="B1228"/>
      <c r="I1228" s="33"/>
      <c r="J1228" s="21"/>
    </row>
    <row r="1229" spans="1:10" x14ac:dyDescent="0.25">
      <c r="A1229"/>
      <c r="B1229"/>
      <c r="I1229" s="33"/>
      <c r="J1229" s="21"/>
    </row>
    <row r="1230" spans="1:10" x14ac:dyDescent="0.25">
      <c r="A1230"/>
      <c r="B1230"/>
      <c r="I1230" s="33"/>
      <c r="J1230" s="21"/>
    </row>
    <row r="1231" spans="1:10" x14ac:dyDescent="0.25">
      <c r="A1231"/>
      <c r="B1231"/>
      <c r="I1231" s="33"/>
      <c r="J1231" s="21"/>
    </row>
    <row r="1232" spans="1:10" x14ac:dyDescent="0.25">
      <c r="A1232"/>
      <c r="B1232"/>
      <c r="I1232" s="33"/>
      <c r="J1232" s="21"/>
    </row>
    <row r="1233" spans="1:10" x14ac:dyDescent="0.25">
      <c r="A1233"/>
      <c r="B1233"/>
      <c r="I1233" s="33"/>
      <c r="J1233" s="21"/>
    </row>
    <row r="1234" spans="1:10" x14ac:dyDescent="0.25">
      <c r="A1234"/>
      <c r="B1234"/>
      <c r="I1234" s="33"/>
      <c r="J1234" s="21"/>
    </row>
    <row r="1235" spans="1:10" x14ac:dyDescent="0.25">
      <c r="A1235"/>
      <c r="B1235"/>
      <c r="I1235" s="33"/>
      <c r="J1235" s="21"/>
    </row>
    <row r="1236" spans="1:10" x14ac:dyDescent="0.25">
      <c r="A1236"/>
      <c r="B1236"/>
      <c r="I1236" s="33"/>
      <c r="J1236" s="21"/>
    </row>
    <row r="1237" spans="1:10" x14ac:dyDescent="0.25">
      <c r="A1237"/>
      <c r="B1237"/>
      <c r="I1237" s="33"/>
      <c r="J1237" s="21"/>
    </row>
    <row r="1238" spans="1:10" x14ac:dyDescent="0.25">
      <c r="A1238"/>
      <c r="B1238"/>
      <c r="I1238" s="33"/>
      <c r="J1238" s="21"/>
    </row>
    <row r="1239" spans="1:10" x14ac:dyDescent="0.25">
      <c r="A1239"/>
      <c r="B1239"/>
      <c r="I1239" s="33"/>
      <c r="J1239" s="21"/>
    </row>
    <row r="1240" spans="1:10" x14ac:dyDescent="0.25">
      <c r="A1240"/>
      <c r="B1240"/>
      <c r="I1240" s="33"/>
      <c r="J1240" s="21"/>
    </row>
    <row r="1241" spans="1:10" x14ac:dyDescent="0.25">
      <c r="A1241"/>
      <c r="B1241"/>
      <c r="I1241" s="33"/>
      <c r="J1241" s="21"/>
    </row>
    <row r="1242" spans="1:10" x14ac:dyDescent="0.25">
      <c r="A1242"/>
      <c r="B1242"/>
      <c r="I1242" s="33"/>
      <c r="J1242" s="21"/>
    </row>
    <row r="1243" spans="1:10" x14ac:dyDescent="0.25">
      <c r="A1243"/>
      <c r="B1243"/>
      <c r="I1243" s="33"/>
      <c r="J1243" s="21"/>
    </row>
    <row r="1244" spans="1:10" x14ac:dyDescent="0.25">
      <c r="A1244"/>
      <c r="B1244"/>
      <c r="I1244" s="33"/>
      <c r="J1244" s="21"/>
    </row>
    <row r="1245" spans="1:10" x14ac:dyDescent="0.25">
      <c r="A1245"/>
      <c r="B1245"/>
      <c r="I1245" s="33"/>
      <c r="J1245" s="21"/>
    </row>
    <row r="1246" spans="1:10" x14ac:dyDescent="0.25">
      <c r="A1246"/>
      <c r="B1246"/>
      <c r="I1246" s="33"/>
      <c r="J1246" s="21"/>
    </row>
    <row r="1247" spans="1:10" x14ac:dyDescent="0.25">
      <c r="A1247"/>
      <c r="B1247"/>
      <c r="I1247" s="33"/>
      <c r="J1247" s="21"/>
    </row>
    <row r="1248" spans="1:10" x14ac:dyDescent="0.25">
      <c r="A1248"/>
      <c r="B1248"/>
      <c r="I1248" s="33"/>
      <c r="J1248" s="21"/>
    </row>
    <row r="1249" spans="1:10" x14ac:dyDescent="0.25">
      <c r="A1249"/>
      <c r="B1249"/>
      <c r="I1249" s="33"/>
      <c r="J1249" s="21"/>
    </row>
    <row r="1250" spans="1:10" x14ac:dyDescent="0.25">
      <c r="A1250"/>
      <c r="B1250"/>
      <c r="I1250" s="33"/>
      <c r="J1250" s="21"/>
    </row>
    <row r="1251" spans="1:10" x14ac:dyDescent="0.25">
      <c r="A1251"/>
      <c r="B1251"/>
      <c r="I1251" s="33"/>
      <c r="J1251" s="21"/>
    </row>
    <row r="1252" spans="1:10" x14ac:dyDescent="0.25">
      <c r="A1252"/>
      <c r="B1252"/>
      <c r="I1252" s="33"/>
      <c r="J1252" s="21"/>
    </row>
    <row r="1253" spans="1:10" x14ac:dyDescent="0.25">
      <c r="A1253"/>
      <c r="B1253"/>
      <c r="I1253" s="33"/>
      <c r="J1253" s="21"/>
    </row>
    <row r="1254" spans="1:10" x14ac:dyDescent="0.25">
      <c r="A1254"/>
      <c r="B1254"/>
      <c r="I1254" s="33"/>
      <c r="J1254" s="21"/>
    </row>
    <row r="1255" spans="1:10" x14ac:dyDescent="0.25">
      <c r="A1255"/>
      <c r="B1255"/>
      <c r="I1255" s="33"/>
      <c r="J1255" s="21"/>
    </row>
    <row r="1256" spans="1:10" x14ac:dyDescent="0.25">
      <c r="A1256"/>
      <c r="B1256"/>
      <c r="I1256" s="33"/>
      <c r="J1256" s="21"/>
    </row>
    <row r="1257" spans="1:10" x14ac:dyDescent="0.25">
      <c r="A1257"/>
      <c r="B1257"/>
      <c r="I1257" s="33"/>
      <c r="J1257" s="21"/>
    </row>
    <row r="1258" spans="1:10" x14ac:dyDescent="0.25">
      <c r="A1258"/>
      <c r="B1258"/>
      <c r="I1258" s="33"/>
      <c r="J1258" s="21"/>
    </row>
    <row r="1259" spans="1:10" x14ac:dyDescent="0.25">
      <c r="A1259"/>
      <c r="B1259"/>
      <c r="I1259" s="33"/>
      <c r="J1259" s="21"/>
    </row>
    <row r="1260" spans="1:10" x14ac:dyDescent="0.25">
      <c r="A1260"/>
      <c r="B1260"/>
      <c r="I1260" s="33"/>
      <c r="J1260" s="21"/>
    </row>
    <row r="1261" spans="1:10" x14ac:dyDescent="0.25">
      <c r="A1261"/>
      <c r="B1261"/>
      <c r="I1261" s="33"/>
      <c r="J1261" s="21"/>
    </row>
    <row r="1262" spans="1:10" x14ac:dyDescent="0.25">
      <c r="A1262"/>
      <c r="B1262"/>
      <c r="I1262" s="33"/>
      <c r="J1262" s="21"/>
    </row>
    <row r="1263" spans="1:10" x14ac:dyDescent="0.25">
      <c r="A1263"/>
      <c r="B1263"/>
      <c r="I1263" s="33"/>
      <c r="J1263" s="21"/>
    </row>
    <row r="1264" spans="1:10" x14ac:dyDescent="0.25">
      <c r="A1264"/>
      <c r="B1264"/>
      <c r="I1264" s="33"/>
      <c r="J1264" s="21"/>
    </row>
    <row r="1265" spans="1:10" x14ac:dyDescent="0.25">
      <c r="A1265"/>
      <c r="B1265"/>
      <c r="I1265" s="33"/>
      <c r="J1265" s="21"/>
    </row>
    <row r="1266" spans="1:10" x14ac:dyDescent="0.25">
      <c r="A1266"/>
      <c r="B1266"/>
      <c r="I1266" s="33"/>
      <c r="J1266" s="21"/>
    </row>
    <row r="1267" spans="1:10" x14ac:dyDescent="0.25">
      <c r="A1267"/>
      <c r="B1267"/>
      <c r="I1267" s="33"/>
      <c r="J1267" s="21"/>
    </row>
    <row r="1268" spans="1:10" x14ac:dyDescent="0.25">
      <c r="A1268"/>
      <c r="B1268"/>
      <c r="I1268" s="33"/>
      <c r="J1268" s="21"/>
    </row>
    <row r="1269" spans="1:10" x14ac:dyDescent="0.25">
      <c r="A1269"/>
      <c r="B1269"/>
      <c r="I1269" s="33"/>
      <c r="J1269" s="21"/>
    </row>
    <row r="1270" spans="1:10" x14ac:dyDescent="0.25">
      <c r="A1270"/>
      <c r="B1270"/>
      <c r="I1270" s="33"/>
      <c r="J1270" s="21"/>
    </row>
    <row r="1271" spans="1:10" x14ac:dyDescent="0.25">
      <c r="A1271"/>
      <c r="B1271"/>
      <c r="I1271" s="33"/>
      <c r="J1271" s="21"/>
    </row>
    <row r="1272" spans="1:10" x14ac:dyDescent="0.25">
      <c r="A1272"/>
      <c r="B1272"/>
      <c r="I1272" s="33"/>
      <c r="J1272" s="21"/>
    </row>
    <row r="1273" spans="1:10" x14ac:dyDescent="0.25">
      <c r="A1273"/>
      <c r="B1273"/>
      <c r="I1273" s="33"/>
      <c r="J1273" s="21"/>
    </row>
    <row r="1274" spans="1:10" x14ac:dyDescent="0.25">
      <c r="A1274"/>
      <c r="B1274"/>
      <c r="I1274" s="33"/>
      <c r="J1274" s="21"/>
    </row>
    <row r="1275" spans="1:10" x14ac:dyDescent="0.25">
      <c r="A1275"/>
      <c r="B1275"/>
      <c r="I1275" s="33"/>
      <c r="J1275" s="21"/>
    </row>
    <row r="1276" spans="1:10" x14ac:dyDescent="0.25">
      <c r="A1276"/>
      <c r="B1276"/>
      <c r="I1276" s="33"/>
      <c r="J1276" s="21"/>
    </row>
    <row r="1277" spans="1:10" x14ac:dyDescent="0.25">
      <c r="A1277"/>
      <c r="B1277"/>
      <c r="I1277" s="33"/>
      <c r="J1277" s="21"/>
    </row>
    <row r="1278" spans="1:10" x14ac:dyDescent="0.25">
      <c r="A1278"/>
      <c r="B1278"/>
      <c r="I1278" s="33"/>
      <c r="J1278" s="21"/>
    </row>
    <row r="1279" spans="1:10" x14ac:dyDescent="0.25">
      <c r="A1279"/>
      <c r="B1279"/>
      <c r="I1279" s="33"/>
      <c r="J1279" s="21"/>
    </row>
    <row r="1280" spans="1:10" x14ac:dyDescent="0.25">
      <c r="A1280"/>
      <c r="B1280"/>
      <c r="I1280" s="33"/>
      <c r="J1280" s="21"/>
    </row>
    <row r="1281" spans="1:10" x14ac:dyDescent="0.25">
      <c r="A1281"/>
      <c r="B1281"/>
      <c r="I1281" s="33"/>
      <c r="J1281" s="21"/>
    </row>
    <row r="1282" spans="1:10" x14ac:dyDescent="0.25">
      <c r="A1282"/>
      <c r="B1282"/>
      <c r="I1282" s="33"/>
      <c r="J1282" s="21"/>
    </row>
    <row r="1283" spans="1:10" x14ac:dyDescent="0.25">
      <c r="A1283"/>
      <c r="B1283"/>
      <c r="I1283" s="33"/>
      <c r="J1283" s="21"/>
    </row>
    <row r="1284" spans="1:10" x14ac:dyDescent="0.25">
      <c r="A1284"/>
      <c r="B1284"/>
      <c r="I1284" s="33"/>
      <c r="J1284" s="21"/>
    </row>
    <row r="1285" spans="1:10" x14ac:dyDescent="0.25">
      <c r="A1285"/>
      <c r="B1285"/>
      <c r="I1285" s="33"/>
      <c r="J1285" s="21"/>
    </row>
    <row r="1286" spans="1:10" x14ac:dyDescent="0.25">
      <c r="A1286"/>
      <c r="B1286"/>
      <c r="I1286" s="33"/>
      <c r="J1286" s="21"/>
    </row>
    <row r="1287" spans="1:10" x14ac:dyDescent="0.25">
      <c r="A1287"/>
      <c r="B1287"/>
      <c r="I1287" s="33"/>
      <c r="J1287" s="21"/>
    </row>
    <row r="1288" spans="1:10" x14ac:dyDescent="0.25">
      <c r="A1288"/>
      <c r="B1288"/>
      <c r="I1288" s="33"/>
      <c r="J1288" s="21"/>
    </row>
    <row r="1289" spans="1:10" x14ac:dyDescent="0.25">
      <c r="A1289"/>
      <c r="B1289"/>
      <c r="I1289" s="33"/>
      <c r="J1289" s="21"/>
    </row>
    <row r="1290" spans="1:10" x14ac:dyDescent="0.25">
      <c r="A1290"/>
      <c r="B1290"/>
      <c r="I1290" s="33"/>
      <c r="J1290" s="21"/>
    </row>
    <row r="1291" spans="1:10" x14ac:dyDescent="0.25">
      <c r="A1291"/>
      <c r="B1291"/>
      <c r="I1291" s="33"/>
      <c r="J1291" s="21"/>
    </row>
    <row r="1292" spans="1:10" x14ac:dyDescent="0.25">
      <c r="A1292"/>
      <c r="B1292"/>
      <c r="I1292" s="33"/>
      <c r="J1292" s="21"/>
    </row>
    <row r="1293" spans="1:10" x14ac:dyDescent="0.25">
      <c r="A1293"/>
      <c r="B1293"/>
      <c r="I1293" s="33"/>
      <c r="J1293" s="21"/>
    </row>
    <row r="1294" spans="1:10" x14ac:dyDescent="0.25">
      <c r="A1294"/>
      <c r="B1294"/>
      <c r="I1294" s="33"/>
      <c r="J1294" s="21"/>
    </row>
    <row r="1295" spans="1:10" x14ac:dyDescent="0.25">
      <c r="A1295"/>
      <c r="B1295"/>
      <c r="I1295" s="33"/>
      <c r="J1295" s="21"/>
    </row>
    <row r="1296" spans="1:10" x14ac:dyDescent="0.25">
      <c r="A1296"/>
      <c r="B1296"/>
      <c r="I1296" s="33"/>
      <c r="J1296" s="21"/>
    </row>
    <row r="1297" spans="1:10" x14ac:dyDescent="0.25">
      <c r="A1297"/>
      <c r="B1297"/>
      <c r="I1297" s="33"/>
      <c r="J1297" s="21"/>
    </row>
    <row r="1298" spans="1:10" x14ac:dyDescent="0.25">
      <c r="A1298"/>
      <c r="B1298"/>
      <c r="I1298" s="33"/>
      <c r="J1298" s="21"/>
    </row>
    <row r="1299" spans="1:10" x14ac:dyDescent="0.25">
      <c r="A1299"/>
      <c r="B1299"/>
      <c r="I1299" s="33"/>
      <c r="J1299" s="21"/>
    </row>
    <row r="1300" spans="1:10" x14ac:dyDescent="0.25">
      <c r="A1300"/>
      <c r="B1300"/>
      <c r="I1300" s="33"/>
      <c r="J1300" s="21"/>
    </row>
    <row r="1301" spans="1:10" x14ac:dyDescent="0.25">
      <c r="A1301"/>
      <c r="B1301"/>
      <c r="I1301" s="33"/>
      <c r="J1301" s="21"/>
    </row>
    <row r="1302" spans="1:10" x14ac:dyDescent="0.25">
      <c r="A1302"/>
      <c r="B1302"/>
      <c r="I1302" s="33"/>
      <c r="J1302" s="21"/>
    </row>
    <row r="1303" spans="1:10" x14ac:dyDescent="0.25">
      <c r="A1303"/>
      <c r="B1303"/>
      <c r="I1303" s="33"/>
      <c r="J1303" s="21"/>
    </row>
    <row r="1304" spans="1:10" x14ac:dyDescent="0.25">
      <c r="A1304"/>
      <c r="B1304"/>
      <c r="I1304" s="33"/>
      <c r="J1304" s="21"/>
    </row>
    <row r="1305" spans="1:10" x14ac:dyDescent="0.25">
      <c r="A1305"/>
      <c r="B1305"/>
      <c r="I1305" s="33"/>
      <c r="J1305" s="21"/>
    </row>
    <row r="1306" spans="1:10" x14ac:dyDescent="0.25">
      <c r="A1306"/>
      <c r="B1306"/>
      <c r="I1306" s="33"/>
      <c r="J1306" s="21"/>
    </row>
    <row r="1307" spans="1:10" x14ac:dyDescent="0.25">
      <c r="A1307"/>
      <c r="B1307"/>
      <c r="I1307" s="33"/>
      <c r="J1307" s="21"/>
    </row>
    <row r="1308" spans="1:10" x14ac:dyDescent="0.25">
      <c r="A1308"/>
      <c r="B1308"/>
      <c r="I1308" s="33"/>
      <c r="J1308" s="21"/>
    </row>
    <row r="1309" spans="1:10" x14ac:dyDescent="0.25">
      <c r="A1309"/>
      <c r="B1309"/>
      <c r="I1309" s="33"/>
      <c r="J1309" s="21"/>
    </row>
    <row r="1310" spans="1:10" x14ac:dyDescent="0.25">
      <c r="A1310"/>
      <c r="B1310"/>
      <c r="I1310" s="33"/>
      <c r="J1310" s="21"/>
    </row>
    <row r="1311" spans="1:10" x14ac:dyDescent="0.25">
      <c r="A1311"/>
      <c r="B1311"/>
      <c r="I1311" s="33"/>
      <c r="J1311" s="21"/>
    </row>
    <row r="1312" spans="1:10" x14ac:dyDescent="0.25">
      <c r="A1312"/>
      <c r="B1312"/>
      <c r="I1312" s="33"/>
      <c r="J1312" s="21"/>
    </row>
    <row r="1313" spans="1:10" x14ac:dyDescent="0.25">
      <c r="A1313"/>
      <c r="B1313"/>
      <c r="I1313" s="33"/>
      <c r="J1313" s="21"/>
    </row>
    <row r="1314" spans="1:10" x14ac:dyDescent="0.25">
      <c r="A1314"/>
      <c r="B1314"/>
      <c r="I1314" s="33"/>
      <c r="J1314" s="21"/>
    </row>
    <row r="1315" spans="1:10" x14ac:dyDescent="0.25">
      <c r="A1315"/>
      <c r="B1315"/>
      <c r="I1315" s="33"/>
      <c r="J1315" s="21"/>
    </row>
    <row r="1316" spans="1:10" x14ac:dyDescent="0.25">
      <c r="A1316"/>
      <c r="B1316"/>
      <c r="I1316" s="33"/>
      <c r="J1316" s="21"/>
    </row>
    <row r="1317" spans="1:10" x14ac:dyDescent="0.25">
      <c r="A1317"/>
      <c r="B1317"/>
      <c r="I1317" s="33"/>
      <c r="J1317" s="21"/>
    </row>
    <row r="1318" spans="1:10" x14ac:dyDescent="0.25">
      <c r="A1318"/>
      <c r="B1318"/>
      <c r="I1318" s="33"/>
      <c r="J1318" s="21"/>
    </row>
    <row r="1319" spans="1:10" x14ac:dyDescent="0.25">
      <c r="A1319"/>
      <c r="B1319"/>
      <c r="I1319" s="33"/>
      <c r="J1319" s="21"/>
    </row>
    <row r="1320" spans="1:10" x14ac:dyDescent="0.25">
      <c r="A1320"/>
      <c r="B1320"/>
      <c r="I1320" s="33"/>
      <c r="J1320" s="21"/>
    </row>
    <row r="1321" spans="1:10" x14ac:dyDescent="0.25">
      <c r="A1321"/>
      <c r="B1321"/>
      <c r="I1321" s="33"/>
      <c r="J1321" s="21"/>
    </row>
    <row r="1322" spans="1:10" x14ac:dyDescent="0.25">
      <c r="A1322"/>
      <c r="B1322"/>
      <c r="I1322" s="33"/>
      <c r="J1322" s="21"/>
    </row>
    <row r="1323" spans="1:10" x14ac:dyDescent="0.25">
      <c r="A1323"/>
      <c r="B1323"/>
      <c r="I1323" s="33"/>
      <c r="J1323" s="21"/>
    </row>
    <row r="1324" spans="1:10" x14ac:dyDescent="0.25">
      <c r="A1324"/>
      <c r="B1324"/>
      <c r="I1324" s="33"/>
      <c r="J1324" s="21"/>
    </row>
    <row r="1325" spans="1:10" x14ac:dyDescent="0.25">
      <c r="A1325"/>
      <c r="B1325"/>
      <c r="I1325" s="33"/>
      <c r="J1325" s="21"/>
    </row>
    <row r="1326" spans="1:10" x14ac:dyDescent="0.25">
      <c r="A1326"/>
      <c r="B1326"/>
      <c r="I1326" s="33"/>
      <c r="J1326" s="21"/>
    </row>
    <row r="1327" spans="1:10" x14ac:dyDescent="0.25">
      <c r="A1327"/>
      <c r="B1327"/>
      <c r="I1327" s="33"/>
      <c r="J1327" s="21"/>
    </row>
    <row r="1328" spans="1:10" x14ac:dyDescent="0.25">
      <c r="A1328"/>
      <c r="B1328"/>
      <c r="I1328" s="33"/>
      <c r="J1328" s="21"/>
    </row>
    <row r="1329" spans="1:10" x14ac:dyDescent="0.25">
      <c r="A1329"/>
      <c r="B1329"/>
      <c r="I1329" s="33"/>
      <c r="J1329" s="21"/>
    </row>
    <row r="1330" spans="1:10" x14ac:dyDescent="0.25">
      <c r="A1330"/>
      <c r="B1330"/>
      <c r="I1330" s="33"/>
      <c r="J1330" s="21"/>
    </row>
    <row r="1331" spans="1:10" x14ac:dyDescent="0.25">
      <c r="A1331"/>
      <c r="B1331"/>
      <c r="I1331" s="33"/>
      <c r="J1331" s="21"/>
    </row>
    <row r="1332" spans="1:10" x14ac:dyDescent="0.25">
      <c r="A1332"/>
      <c r="B1332"/>
      <c r="I1332" s="33"/>
      <c r="J1332" s="21"/>
    </row>
    <row r="1333" spans="1:10" x14ac:dyDescent="0.25">
      <c r="A1333"/>
      <c r="B1333"/>
      <c r="I1333" s="33"/>
      <c r="J1333" s="21"/>
    </row>
    <row r="1334" spans="1:10" x14ac:dyDescent="0.25">
      <c r="A1334"/>
      <c r="B1334"/>
      <c r="I1334" s="33"/>
      <c r="J1334" s="21"/>
    </row>
    <row r="1335" spans="1:10" x14ac:dyDescent="0.25">
      <c r="A1335"/>
      <c r="B1335"/>
      <c r="I1335" s="33"/>
      <c r="J1335" s="21"/>
    </row>
    <row r="1336" spans="1:10" x14ac:dyDescent="0.25">
      <c r="A1336"/>
      <c r="B1336"/>
      <c r="I1336" s="33"/>
      <c r="J1336" s="21"/>
    </row>
    <row r="1337" spans="1:10" x14ac:dyDescent="0.25">
      <c r="A1337"/>
      <c r="B1337"/>
      <c r="I1337" s="33"/>
      <c r="J1337" s="21"/>
    </row>
    <row r="1338" spans="1:10" x14ac:dyDescent="0.25">
      <c r="A1338"/>
      <c r="B1338"/>
      <c r="I1338" s="33"/>
      <c r="J1338" s="21"/>
    </row>
    <row r="1339" spans="1:10" x14ac:dyDescent="0.25">
      <c r="A1339"/>
      <c r="B1339"/>
      <c r="I1339" s="33"/>
      <c r="J1339" s="21"/>
    </row>
    <row r="1340" spans="1:10" x14ac:dyDescent="0.25">
      <c r="A1340"/>
      <c r="B1340"/>
      <c r="I1340" s="33"/>
      <c r="J1340" s="21"/>
    </row>
    <row r="1341" spans="1:10" x14ac:dyDescent="0.25">
      <c r="A1341"/>
      <c r="B1341"/>
      <c r="I1341" s="33"/>
      <c r="J1341" s="21"/>
    </row>
    <row r="1342" spans="1:10" x14ac:dyDescent="0.25">
      <c r="A1342"/>
      <c r="B1342"/>
      <c r="I1342" s="33"/>
      <c r="J1342" s="21"/>
    </row>
    <row r="1343" spans="1:10" x14ac:dyDescent="0.25">
      <c r="A1343"/>
      <c r="B1343"/>
      <c r="I1343" s="33"/>
      <c r="J1343" s="21"/>
    </row>
    <row r="1344" spans="1:10" x14ac:dyDescent="0.25">
      <c r="A1344"/>
      <c r="B1344"/>
      <c r="I1344" s="33"/>
      <c r="J1344" s="21"/>
    </row>
    <row r="1345" spans="1:10" x14ac:dyDescent="0.25">
      <c r="A1345"/>
      <c r="B1345"/>
      <c r="I1345" s="33"/>
      <c r="J1345" s="21"/>
    </row>
    <row r="1346" spans="1:10" x14ac:dyDescent="0.25">
      <c r="A1346"/>
      <c r="B1346"/>
      <c r="I1346" s="33"/>
      <c r="J1346" s="21"/>
    </row>
    <row r="1347" spans="1:10" x14ac:dyDescent="0.25">
      <c r="A1347"/>
      <c r="B1347"/>
      <c r="I1347" s="33"/>
      <c r="J1347" s="21"/>
    </row>
    <row r="1348" spans="1:10" x14ac:dyDescent="0.25">
      <c r="A1348"/>
      <c r="B1348"/>
      <c r="I1348" s="33"/>
      <c r="J1348" s="21"/>
    </row>
    <row r="1349" spans="1:10" x14ac:dyDescent="0.25">
      <c r="A1349"/>
      <c r="B1349"/>
      <c r="I1349" s="33"/>
      <c r="J1349" s="21"/>
    </row>
    <row r="1350" spans="1:10" x14ac:dyDescent="0.25">
      <c r="A1350"/>
      <c r="B1350"/>
      <c r="I1350" s="33"/>
      <c r="J1350" s="21"/>
    </row>
    <row r="1351" spans="1:10" x14ac:dyDescent="0.25">
      <c r="A1351"/>
      <c r="B1351"/>
      <c r="I1351" s="33"/>
      <c r="J1351" s="21"/>
    </row>
    <row r="1352" spans="1:10" x14ac:dyDescent="0.25">
      <c r="A1352"/>
      <c r="B1352"/>
      <c r="I1352" s="33"/>
      <c r="J1352" s="21"/>
    </row>
    <row r="1353" spans="1:10" x14ac:dyDescent="0.25">
      <c r="A1353"/>
      <c r="B1353"/>
      <c r="I1353" s="33"/>
      <c r="J1353" s="21"/>
    </row>
    <row r="1354" spans="1:10" x14ac:dyDescent="0.25">
      <c r="A1354"/>
      <c r="B1354"/>
      <c r="I1354" s="33"/>
      <c r="J1354" s="21"/>
    </row>
    <row r="1355" spans="1:10" x14ac:dyDescent="0.25">
      <c r="A1355"/>
      <c r="B1355"/>
      <c r="I1355" s="33"/>
      <c r="J1355" s="21"/>
    </row>
    <row r="1356" spans="1:10" x14ac:dyDescent="0.25">
      <c r="A1356"/>
      <c r="B1356"/>
      <c r="I1356" s="33"/>
      <c r="J1356" s="21"/>
    </row>
    <row r="1357" spans="1:10" x14ac:dyDescent="0.25">
      <c r="A1357"/>
      <c r="B1357"/>
      <c r="I1357" s="33"/>
      <c r="J1357" s="21"/>
    </row>
    <row r="1358" spans="1:10" x14ac:dyDescent="0.25">
      <c r="A1358"/>
      <c r="B1358"/>
      <c r="I1358" s="33"/>
      <c r="J1358" s="21"/>
    </row>
    <row r="1359" spans="1:10" x14ac:dyDescent="0.25">
      <c r="A1359"/>
      <c r="B1359"/>
      <c r="I1359" s="33"/>
      <c r="J1359" s="21"/>
    </row>
    <row r="1360" spans="1:10" x14ac:dyDescent="0.25">
      <c r="A1360"/>
      <c r="B1360"/>
      <c r="I1360" s="33"/>
      <c r="J1360" s="21"/>
    </row>
    <row r="1361" spans="1:10" x14ac:dyDescent="0.25">
      <c r="A1361"/>
      <c r="B1361"/>
      <c r="I1361" s="33"/>
      <c r="J1361" s="21"/>
    </row>
    <row r="1362" spans="1:10" x14ac:dyDescent="0.25">
      <c r="A1362"/>
      <c r="B1362"/>
      <c r="I1362" s="33"/>
      <c r="J1362" s="21"/>
    </row>
    <row r="1363" spans="1:10" x14ac:dyDescent="0.25">
      <c r="A1363"/>
      <c r="B1363"/>
      <c r="I1363" s="33"/>
      <c r="J1363" s="21"/>
    </row>
    <row r="1364" spans="1:10" x14ac:dyDescent="0.25">
      <c r="A1364"/>
      <c r="B1364"/>
      <c r="I1364" s="33"/>
      <c r="J1364" s="21"/>
    </row>
    <row r="1365" spans="1:10" x14ac:dyDescent="0.25">
      <c r="A1365"/>
      <c r="B1365"/>
      <c r="I1365" s="33"/>
      <c r="J1365" s="21"/>
    </row>
    <row r="1366" spans="1:10" x14ac:dyDescent="0.25">
      <c r="A1366"/>
      <c r="B1366"/>
      <c r="I1366" s="33"/>
      <c r="J1366" s="21"/>
    </row>
    <row r="1367" spans="1:10" x14ac:dyDescent="0.25">
      <c r="A1367"/>
      <c r="B1367"/>
      <c r="I1367" s="33"/>
      <c r="J1367" s="21"/>
    </row>
    <row r="1368" spans="1:10" x14ac:dyDescent="0.25">
      <c r="A1368"/>
      <c r="B1368"/>
      <c r="I1368" s="33"/>
      <c r="J1368" s="21"/>
    </row>
    <row r="1369" spans="1:10" x14ac:dyDescent="0.25">
      <c r="A1369"/>
      <c r="B1369"/>
      <c r="I1369" s="33"/>
      <c r="J1369" s="21"/>
    </row>
    <row r="1370" spans="1:10" x14ac:dyDescent="0.25">
      <c r="A1370"/>
      <c r="B1370"/>
      <c r="I1370" s="33"/>
      <c r="J1370" s="21"/>
    </row>
    <row r="1371" spans="1:10" x14ac:dyDescent="0.25">
      <c r="A1371"/>
      <c r="B1371"/>
      <c r="I1371" s="33"/>
      <c r="J1371" s="21"/>
    </row>
    <row r="1372" spans="1:10" x14ac:dyDescent="0.25">
      <c r="A1372"/>
      <c r="B1372"/>
      <c r="I1372" s="33"/>
      <c r="J1372" s="21"/>
    </row>
    <row r="1373" spans="1:10" x14ac:dyDescent="0.25">
      <c r="A1373"/>
      <c r="B1373"/>
      <c r="I1373" s="33"/>
      <c r="J1373" s="21"/>
    </row>
    <row r="1374" spans="1:10" x14ac:dyDescent="0.25">
      <c r="A1374"/>
      <c r="B1374"/>
      <c r="I1374" s="33"/>
      <c r="J1374" s="21"/>
    </row>
    <row r="1375" spans="1:10" x14ac:dyDescent="0.25">
      <c r="A1375"/>
      <c r="B1375"/>
      <c r="I1375" s="33"/>
      <c r="J1375" s="21"/>
    </row>
    <row r="1376" spans="1:10" x14ac:dyDescent="0.25">
      <c r="A1376"/>
      <c r="B1376"/>
      <c r="I1376" s="33"/>
      <c r="J1376" s="21"/>
    </row>
    <row r="1377" spans="1:10" x14ac:dyDescent="0.25">
      <c r="A1377"/>
      <c r="B1377"/>
      <c r="I1377" s="33"/>
      <c r="J1377" s="21"/>
    </row>
    <row r="1378" spans="1:10" x14ac:dyDescent="0.25">
      <c r="A1378"/>
      <c r="B1378"/>
      <c r="I1378" s="33"/>
      <c r="J1378" s="21"/>
    </row>
    <row r="1379" spans="1:10" x14ac:dyDescent="0.25">
      <c r="A1379"/>
      <c r="B1379"/>
      <c r="I1379" s="33"/>
      <c r="J1379" s="21"/>
    </row>
    <row r="1380" spans="1:10" x14ac:dyDescent="0.25">
      <c r="A1380"/>
      <c r="B1380"/>
      <c r="I1380" s="33"/>
      <c r="J1380" s="21"/>
    </row>
    <row r="1381" spans="1:10" x14ac:dyDescent="0.25">
      <c r="A1381"/>
      <c r="B1381"/>
      <c r="I1381" s="33"/>
      <c r="J1381" s="21"/>
    </row>
    <row r="1382" spans="1:10" x14ac:dyDescent="0.25">
      <c r="A1382"/>
      <c r="B1382"/>
      <c r="I1382" s="33"/>
      <c r="J1382" s="21"/>
    </row>
    <row r="1383" spans="1:10" x14ac:dyDescent="0.25">
      <c r="A1383"/>
      <c r="B1383"/>
      <c r="I1383" s="33"/>
      <c r="J1383" s="21"/>
    </row>
    <row r="1384" spans="1:10" x14ac:dyDescent="0.25">
      <c r="A1384"/>
      <c r="B1384"/>
      <c r="I1384" s="33"/>
      <c r="J1384" s="21"/>
    </row>
    <row r="1385" spans="1:10" x14ac:dyDescent="0.25">
      <c r="A1385"/>
      <c r="B1385"/>
      <c r="I1385" s="33"/>
      <c r="J1385" s="21"/>
    </row>
    <row r="1386" spans="1:10" x14ac:dyDescent="0.25">
      <c r="A1386"/>
      <c r="B1386"/>
      <c r="I1386" s="33"/>
      <c r="J1386" s="21"/>
    </row>
    <row r="1387" spans="1:10" x14ac:dyDescent="0.25">
      <c r="A1387"/>
      <c r="B1387"/>
      <c r="I1387" s="33"/>
      <c r="J1387" s="21"/>
    </row>
    <row r="1388" spans="1:10" x14ac:dyDescent="0.25">
      <c r="A1388"/>
      <c r="B1388"/>
      <c r="I1388" s="33"/>
      <c r="J1388" s="21"/>
    </row>
    <row r="1389" spans="1:10" x14ac:dyDescent="0.25">
      <c r="A1389"/>
      <c r="B1389"/>
      <c r="I1389" s="33"/>
      <c r="J1389" s="21"/>
    </row>
    <row r="1390" spans="1:10" x14ac:dyDescent="0.25">
      <c r="A1390"/>
      <c r="B1390"/>
      <c r="I1390" s="33"/>
      <c r="J1390" s="21"/>
    </row>
    <row r="1391" spans="1:10" x14ac:dyDescent="0.25">
      <c r="A1391"/>
      <c r="B1391"/>
      <c r="I1391" s="33"/>
      <c r="J1391" s="21"/>
    </row>
    <row r="1392" spans="1:10" x14ac:dyDescent="0.25">
      <c r="A1392"/>
      <c r="B1392"/>
      <c r="I1392" s="33"/>
      <c r="J1392" s="21"/>
    </row>
    <row r="1393" spans="1:10" x14ac:dyDescent="0.25">
      <c r="A1393"/>
      <c r="B1393"/>
      <c r="I1393" s="33"/>
      <c r="J1393" s="21"/>
    </row>
    <row r="1394" spans="1:10" x14ac:dyDescent="0.25">
      <c r="A1394"/>
      <c r="B1394"/>
      <c r="I1394" s="33"/>
      <c r="J1394" s="21"/>
    </row>
    <row r="1395" spans="1:10" x14ac:dyDescent="0.25">
      <c r="A1395"/>
      <c r="B1395"/>
      <c r="I1395" s="33"/>
      <c r="J1395" s="21"/>
    </row>
    <row r="1396" spans="1:10" x14ac:dyDescent="0.25">
      <c r="A1396"/>
      <c r="B1396"/>
      <c r="I1396" s="33"/>
      <c r="J1396" s="21"/>
    </row>
    <row r="1397" spans="1:10" x14ac:dyDescent="0.25">
      <c r="A1397"/>
      <c r="B1397"/>
      <c r="I1397" s="33"/>
      <c r="J1397" s="21"/>
    </row>
    <row r="1398" spans="1:10" x14ac:dyDescent="0.25">
      <c r="A1398"/>
      <c r="B1398"/>
      <c r="I1398" s="33"/>
      <c r="J1398" s="21"/>
    </row>
    <row r="1399" spans="1:10" x14ac:dyDescent="0.25">
      <c r="A1399"/>
      <c r="B1399"/>
      <c r="I1399" s="33"/>
      <c r="J1399" s="21"/>
    </row>
    <row r="1400" spans="1:10" x14ac:dyDescent="0.25">
      <c r="A1400"/>
      <c r="B1400"/>
      <c r="I1400" s="33"/>
      <c r="J1400" s="21"/>
    </row>
    <row r="1401" spans="1:10" x14ac:dyDescent="0.25">
      <c r="A1401"/>
      <c r="B1401"/>
      <c r="I1401" s="33"/>
      <c r="J1401" s="21"/>
    </row>
    <row r="1402" spans="1:10" x14ac:dyDescent="0.25">
      <c r="A1402"/>
      <c r="B1402"/>
      <c r="I1402" s="33"/>
      <c r="J1402" s="21"/>
    </row>
    <row r="1403" spans="1:10" x14ac:dyDescent="0.25">
      <c r="A1403"/>
      <c r="B1403"/>
      <c r="I1403" s="33"/>
      <c r="J1403" s="21"/>
    </row>
    <row r="1404" spans="1:10" x14ac:dyDescent="0.25">
      <c r="A1404"/>
      <c r="B1404"/>
      <c r="I1404" s="33"/>
      <c r="J1404" s="21"/>
    </row>
    <row r="1405" spans="1:10" x14ac:dyDescent="0.25">
      <c r="A1405"/>
      <c r="B1405"/>
      <c r="I1405" s="33"/>
      <c r="J1405" s="21"/>
    </row>
    <row r="1406" spans="1:10" x14ac:dyDescent="0.25">
      <c r="A1406"/>
      <c r="B1406"/>
      <c r="I1406" s="33"/>
      <c r="J1406" s="21"/>
    </row>
    <row r="1407" spans="1:10" x14ac:dyDescent="0.25">
      <c r="A1407"/>
      <c r="B1407"/>
      <c r="I1407" s="33"/>
      <c r="J1407" s="21"/>
    </row>
    <row r="1408" spans="1:10" x14ac:dyDescent="0.25">
      <c r="A1408"/>
      <c r="B1408"/>
      <c r="I1408" s="33"/>
      <c r="J1408" s="21"/>
    </row>
    <row r="1409" spans="1:10" x14ac:dyDescent="0.25">
      <c r="A1409"/>
      <c r="B1409"/>
      <c r="I1409" s="33"/>
      <c r="J1409" s="21"/>
    </row>
    <row r="1410" spans="1:10" x14ac:dyDescent="0.25">
      <c r="A1410"/>
      <c r="B1410"/>
      <c r="I1410" s="33"/>
      <c r="J1410" s="21"/>
    </row>
    <row r="1411" spans="1:10" x14ac:dyDescent="0.25">
      <c r="A1411"/>
      <c r="B1411"/>
      <c r="I1411" s="33"/>
      <c r="J1411" s="21"/>
    </row>
    <row r="1412" spans="1:10" x14ac:dyDescent="0.25">
      <c r="A1412"/>
      <c r="B1412"/>
      <c r="I1412" s="33"/>
      <c r="J1412" s="21"/>
    </row>
    <row r="1413" spans="1:10" x14ac:dyDescent="0.25">
      <c r="A1413"/>
      <c r="B1413"/>
      <c r="I1413" s="33"/>
      <c r="J1413" s="21"/>
    </row>
    <row r="1414" spans="1:10" x14ac:dyDescent="0.25">
      <c r="A1414"/>
      <c r="B1414"/>
      <c r="I1414" s="33"/>
      <c r="J1414" s="21"/>
    </row>
    <row r="1415" spans="1:10" x14ac:dyDescent="0.25">
      <c r="A1415"/>
      <c r="B1415"/>
      <c r="I1415" s="33"/>
      <c r="J1415" s="21"/>
    </row>
    <row r="1416" spans="1:10" x14ac:dyDescent="0.25">
      <c r="A1416"/>
      <c r="B1416"/>
      <c r="I1416" s="33"/>
      <c r="J1416" s="21"/>
    </row>
    <row r="1417" spans="1:10" x14ac:dyDescent="0.25">
      <c r="A1417"/>
      <c r="B1417"/>
      <c r="I1417" s="33"/>
      <c r="J1417" s="21"/>
    </row>
    <row r="1418" spans="1:10" x14ac:dyDescent="0.25">
      <c r="A1418"/>
      <c r="B1418"/>
      <c r="I1418" s="33"/>
      <c r="J1418" s="21"/>
    </row>
    <row r="1419" spans="1:10" x14ac:dyDescent="0.25">
      <c r="A1419"/>
      <c r="B1419"/>
      <c r="I1419" s="33"/>
      <c r="J1419" s="21"/>
    </row>
    <row r="1420" spans="1:10" x14ac:dyDescent="0.25">
      <c r="A1420"/>
      <c r="B1420"/>
      <c r="I1420" s="33"/>
      <c r="J1420" s="21"/>
    </row>
    <row r="1421" spans="1:10" x14ac:dyDescent="0.25">
      <c r="A1421"/>
      <c r="B1421"/>
      <c r="I1421" s="33"/>
      <c r="J1421" s="21"/>
    </row>
    <row r="1422" spans="1:10" x14ac:dyDescent="0.25">
      <c r="A1422"/>
      <c r="B1422"/>
      <c r="I1422" s="33"/>
      <c r="J1422" s="21"/>
    </row>
    <row r="1423" spans="1:10" x14ac:dyDescent="0.25">
      <c r="A1423"/>
      <c r="B1423"/>
      <c r="I1423" s="33"/>
      <c r="J1423" s="21"/>
    </row>
    <row r="1424" spans="1:10" x14ac:dyDescent="0.25">
      <c r="A1424"/>
      <c r="B1424"/>
      <c r="I1424" s="33"/>
      <c r="J1424" s="21"/>
    </row>
    <row r="1425" spans="1:10" x14ac:dyDescent="0.25">
      <c r="A1425"/>
      <c r="B1425"/>
      <c r="I1425" s="33"/>
      <c r="J1425" s="21"/>
    </row>
    <row r="1426" spans="1:10" x14ac:dyDescent="0.25">
      <c r="A1426"/>
      <c r="B1426"/>
      <c r="I1426" s="33"/>
      <c r="J1426" s="21"/>
    </row>
    <row r="1427" spans="1:10" x14ac:dyDescent="0.25">
      <c r="A1427"/>
      <c r="B1427"/>
      <c r="I1427" s="33"/>
      <c r="J1427" s="21"/>
    </row>
    <row r="1428" spans="1:10" x14ac:dyDescent="0.25">
      <c r="A1428"/>
      <c r="B1428"/>
      <c r="I1428" s="33"/>
      <c r="J1428" s="21"/>
    </row>
    <row r="1429" spans="1:10" x14ac:dyDescent="0.25">
      <c r="A1429"/>
      <c r="B1429"/>
      <c r="I1429" s="33"/>
      <c r="J1429" s="21"/>
    </row>
    <row r="1430" spans="1:10" x14ac:dyDescent="0.25">
      <c r="A1430"/>
      <c r="B1430"/>
      <c r="I1430" s="33"/>
      <c r="J1430" s="21"/>
    </row>
    <row r="1431" spans="1:10" x14ac:dyDescent="0.25">
      <c r="A1431"/>
      <c r="B1431"/>
      <c r="I1431" s="33"/>
      <c r="J1431" s="21"/>
    </row>
    <row r="1432" spans="1:10" x14ac:dyDescent="0.25">
      <c r="A1432"/>
      <c r="B1432"/>
      <c r="I1432" s="33"/>
      <c r="J1432" s="21"/>
    </row>
    <row r="1433" spans="1:10" x14ac:dyDescent="0.25">
      <c r="A1433"/>
      <c r="B1433"/>
      <c r="I1433" s="33"/>
      <c r="J1433" s="21"/>
    </row>
    <row r="1434" spans="1:10" x14ac:dyDescent="0.25">
      <c r="A1434"/>
      <c r="B1434"/>
      <c r="I1434" s="33"/>
      <c r="J1434" s="21"/>
    </row>
    <row r="1435" spans="1:10" x14ac:dyDescent="0.25">
      <c r="A1435"/>
      <c r="B1435"/>
      <c r="I1435" s="33"/>
      <c r="J1435" s="21"/>
    </row>
    <row r="1436" spans="1:10" x14ac:dyDescent="0.25">
      <c r="A1436"/>
      <c r="B1436"/>
      <c r="I1436" s="33"/>
      <c r="J1436" s="21"/>
    </row>
    <row r="1437" spans="1:10" x14ac:dyDescent="0.25">
      <c r="A1437"/>
      <c r="B1437"/>
      <c r="I1437" s="33"/>
      <c r="J1437" s="21"/>
    </row>
    <row r="1438" spans="1:10" x14ac:dyDescent="0.25">
      <c r="A1438"/>
      <c r="B1438"/>
      <c r="I1438" s="33"/>
      <c r="J1438" s="21"/>
    </row>
    <row r="1439" spans="1:10" x14ac:dyDescent="0.25">
      <c r="A1439"/>
      <c r="B1439"/>
      <c r="I1439" s="33"/>
      <c r="J1439" s="21"/>
    </row>
    <row r="1440" spans="1:10" x14ac:dyDescent="0.25">
      <c r="A1440"/>
      <c r="B1440"/>
      <c r="I1440" s="33"/>
      <c r="J1440" s="21"/>
    </row>
    <row r="1441" spans="1:10" x14ac:dyDescent="0.25">
      <c r="A1441"/>
      <c r="B1441"/>
      <c r="I1441" s="33"/>
      <c r="J1441" s="21"/>
    </row>
    <row r="1442" spans="1:10" x14ac:dyDescent="0.25">
      <c r="A1442"/>
      <c r="B1442"/>
      <c r="I1442" s="33"/>
      <c r="J1442" s="21"/>
    </row>
    <row r="1443" spans="1:10" x14ac:dyDescent="0.25">
      <c r="A1443"/>
      <c r="B1443"/>
      <c r="I1443" s="33"/>
      <c r="J1443" s="21"/>
    </row>
    <row r="1444" spans="1:10" x14ac:dyDescent="0.25">
      <c r="A1444"/>
      <c r="B1444"/>
      <c r="I1444" s="33"/>
      <c r="J1444" s="21"/>
    </row>
    <row r="1445" spans="1:10" x14ac:dyDescent="0.25">
      <c r="A1445"/>
      <c r="B1445"/>
      <c r="I1445" s="33"/>
      <c r="J1445" s="21"/>
    </row>
    <row r="1446" spans="1:10" x14ac:dyDescent="0.25">
      <c r="A1446"/>
      <c r="B1446"/>
      <c r="I1446" s="33"/>
      <c r="J1446" s="21"/>
    </row>
    <row r="1447" spans="1:10" x14ac:dyDescent="0.25">
      <c r="A1447"/>
      <c r="B1447"/>
      <c r="I1447" s="33"/>
      <c r="J1447" s="21"/>
    </row>
    <row r="1448" spans="1:10" x14ac:dyDescent="0.25">
      <c r="A1448"/>
      <c r="B1448"/>
      <c r="I1448" s="33"/>
      <c r="J1448" s="21"/>
    </row>
    <row r="1449" spans="1:10" x14ac:dyDescent="0.25">
      <c r="A1449"/>
      <c r="B1449"/>
      <c r="I1449" s="33"/>
      <c r="J1449" s="21"/>
    </row>
    <row r="1450" spans="1:10" x14ac:dyDescent="0.25">
      <c r="A1450"/>
      <c r="B1450"/>
      <c r="I1450" s="33"/>
      <c r="J1450" s="21"/>
    </row>
    <row r="1451" spans="1:10" x14ac:dyDescent="0.25">
      <c r="A1451"/>
      <c r="B1451"/>
      <c r="I1451" s="33"/>
      <c r="J1451" s="21"/>
    </row>
    <row r="1452" spans="1:10" x14ac:dyDescent="0.25">
      <c r="A1452"/>
      <c r="B1452"/>
      <c r="I1452" s="33"/>
      <c r="J1452" s="21"/>
    </row>
    <row r="1453" spans="1:10" x14ac:dyDescent="0.25">
      <c r="A1453"/>
      <c r="B1453"/>
      <c r="I1453" s="33"/>
      <c r="J1453" s="21"/>
    </row>
    <row r="1454" spans="1:10" x14ac:dyDescent="0.25">
      <c r="A1454"/>
      <c r="B1454"/>
      <c r="I1454" s="33"/>
      <c r="J1454" s="21"/>
    </row>
    <row r="1455" spans="1:10" x14ac:dyDescent="0.25">
      <c r="A1455"/>
      <c r="B1455"/>
      <c r="I1455" s="33"/>
      <c r="J1455" s="21"/>
    </row>
    <row r="1456" spans="1:10" x14ac:dyDescent="0.25">
      <c r="A1456"/>
      <c r="B1456"/>
      <c r="I1456" s="33"/>
      <c r="J1456" s="21"/>
    </row>
    <row r="1457" spans="1:10" x14ac:dyDescent="0.25">
      <c r="A1457"/>
      <c r="B1457"/>
      <c r="I1457" s="33"/>
      <c r="J1457" s="21"/>
    </row>
    <row r="1458" spans="1:10" x14ac:dyDescent="0.25">
      <c r="A1458"/>
      <c r="B1458"/>
      <c r="I1458" s="33"/>
      <c r="J1458" s="21"/>
    </row>
    <row r="1459" spans="1:10" x14ac:dyDescent="0.25">
      <c r="A1459"/>
      <c r="B1459"/>
      <c r="I1459" s="33"/>
      <c r="J1459" s="21"/>
    </row>
    <row r="1460" spans="1:10" x14ac:dyDescent="0.25">
      <c r="A1460"/>
      <c r="B1460"/>
      <c r="I1460" s="33"/>
      <c r="J1460" s="21"/>
    </row>
    <row r="1461" spans="1:10" x14ac:dyDescent="0.25">
      <c r="A1461"/>
      <c r="B1461"/>
      <c r="I1461" s="33"/>
      <c r="J1461" s="21"/>
    </row>
    <row r="1462" spans="1:10" x14ac:dyDescent="0.25">
      <c r="A1462"/>
      <c r="B1462"/>
      <c r="I1462" s="33"/>
      <c r="J1462" s="21"/>
    </row>
    <row r="1463" spans="1:10" x14ac:dyDescent="0.25">
      <c r="A1463"/>
      <c r="B1463"/>
      <c r="I1463" s="33"/>
      <c r="J1463" s="21"/>
    </row>
    <row r="1464" spans="1:10" x14ac:dyDescent="0.25">
      <c r="A1464"/>
      <c r="B1464"/>
      <c r="I1464" s="33"/>
      <c r="J1464" s="21"/>
    </row>
    <row r="1465" spans="1:10" x14ac:dyDescent="0.25">
      <c r="A1465"/>
      <c r="B1465"/>
      <c r="I1465" s="33"/>
      <c r="J1465" s="21"/>
    </row>
    <row r="1466" spans="1:10" x14ac:dyDescent="0.25">
      <c r="A1466"/>
      <c r="B1466"/>
      <c r="I1466" s="33"/>
      <c r="J1466" s="21"/>
    </row>
    <row r="1467" spans="1:10" x14ac:dyDescent="0.25">
      <c r="A1467"/>
      <c r="B1467"/>
      <c r="I1467" s="33"/>
      <c r="J1467" s="21"/>
    </row>
    <row r="1468" spans="1:10" x14ac:dyDescent="0.25">
      <c r="A1468"/>
      <c r="B1468"/>
      <c r="I1468" s="33"/>
      <c r="J1468" s="21"/>
    </row>
    <row r="1469" spans="1:10" x14ac:dyDescent="0.25">
      <c r="A1469"/>
      <c r="B1469"/>
      <c r="I1469" s="33"/>
      <c r="J1469" s="21"/>
    </row>
    <row r="1470" spans="1:10" x14ac:dyDescent="0.25">
      <c r="A1470"/>
      <c r="B1470"/>
      <c r="I1470" s="33"/>
      <c r="J1470" s="21"/>
    </row>
    <row r="1471" spans="1:10" x14ac:dyDescent="0.25">
      <c r="A1471"/>
      <c r="B1471"/>
      <c r="I1471" s="33"/>
      <c r="J1471" s="21"/>
    </row>
    <row r="1472" spans="1:10" x14ac:dyDescent="0.25">
      <c r="A1472"/>
      <c r="B1472"/>
      <c r="I1472" s="33"/>
      <c r="J1472" s="21"/>
    </row>
    <row r="1473" spans="1:10" x14ac:dyDescent="0.25">
      <c r="A1473"/>
      <c r="B1473"/>
      <c r="I1473" s="33"/>
      <c r="J1473" s="21"/>
    </row>
    <row r="1474" spans="1:10" x14ac:dyDescent="0.25">
      <c r="A1474"/>
      <c r="B1474"/>
      <c r="I1474" s="33"/>
      <c r="J1474" s="21"/>
    </row>
    <row r="1475" spans="1:10" x14ac:dyDescent="0.25">
      <c r="A1475"/>
      <c r="B1475"/>
      <c r="I1475" s="33"/>
      <c r="J1475" s="21"/>
    </row>
    <row r="1476" spans="1:10" x14ac:dyDescent="0.25">
      <c r="A1476"/>
      <c r="B1476"/>
      <c r="I1476" s="33"/>
      <c r="J1476" s="21"/>
    </row>
    <row r="1477" spans="1:10" x14ac:dyDescent="0.25">
      <c r="A1477"/>
      <c r="B1477"/>
      <c r="I1477" s="33"/>
      <c r="J1477" s="21"/>
    </row>
    <row r="1478" spans="1:10" x14ac:dyDescent="0.25">
      <c r="A1478"/>
      <c r="B1478"/>
      <c r="I1478" s="33"/>
      <c r="J1478" s="21"/>
    </row>
    <row r="1479" spans="1:10" x14ac:dyDescent="0.25">
      <c r="A1479"/>
      <c r="B1479"/>
      <c r="I1479" s="33"/>
      <c r="J1479" s="21"/>
    </row>
    <row r="1480" spans="1:10" x14ac:dyDescent="0.25">
      <c r="A1480"/>
      <c r="B1480"/>
      <c r="I1480" s="33"/>
      <c r="J1480" s="21"/>
    </row>
    <row r="1481" spans="1:10" x14ac:dyDescent="0.25">
      <c r="A1481"/>
      <c r="B1481"/>
      <c r="I1481" s="33"/>
      <c r="J1481" s="21"/>
    </row>
    <row r="1482" spans="1:10" x14ac:dyDescent="0.25">
      <c r="A1482"/>
      <c r="B1482"/>
      <c r="I1482" s="33"/>
      <c r="J1482" s="21"/>
    </row>
    <row r="1483" spans="1:10" x14ac:dyDescent="0.25">
      <c r="A1483"/>
      <c r="B1483"/>
      <c r="I1483" s="33"/>
      <c r="J1483" s="21"/>
    </row>
    <row r="1484" spans="1:10" x14ac:dyDescent="0.25">
      <c r="A1484"/>
      <c r="B1484"/>
      <c r="I1484" s="33"/>
      <c r="J1484" s="21"/>
    </row>
    <row r="1485" spans="1:10" x14ac:dyDescent="0.25">
      <c r="A1485"/>
      <c r="B1485"/>
      <c r="I1485" s="33"/>
      <c r="J1485" s="21"/>
    </row>
    <row r="1486" spans="1:10" x14ac:dyDescent="0.25">
      <c r="A1486"/>
      <c r="B1486"/>
      <c r="I1486" s="33"/>
      <c r="J1486" s="21"/>
    </row>
    <row r="1487" spans="1:10" x14ac:dyDescent="0.25">
      <c r="A1487"/>
      <c r="B1487"/>
      <c r="I1487" s="33"/>
      <c r="J1487" s="21"/>
    </row>
    <row r="1488" spans="1:10" x14ac:dyDescent="0.25">
      <c r="A1488"/>
      <c r="B1488"/>
      <c r="I1488" s="33"/>
      <c r="J1488" s="21"/>
    </row>
    <row r="1489" spans="1:10" x14ac:dyDescent="0.25">
      <c r="A1489"/>
      <c r="B1489"/>
      <c r="I1489" s="33"/>
      <c r="J1489" s="21"/>
    </row>
    <row r="1490" spans="1:10" x14ac:dyDescent="0.25">
      <c r="A1490"/>
      <c r="B1490"/>
      <c r="I1490" s="33"/>
      <c r="J1490" s="21"/>
    </row>
    <row r="1491" spans="1:10" x14ac:dyDescent="0.25">
      <c r="A1491"/>
      <c r="B1491"/>
      <c r="I1491" s="33"/>
      <c r="J1491" s="21"/>
    </row>
    <row r="1492" spans="1:10" x14ac:dyDescent="0.25">
      <c r="A1492"/>
      <c r="B1492"/>
      <c r="I1492" s="33"/>
      <c r="J1492" s="21"/>
    </row>
    <row r="1493" spans="1:10" x14ac:dyDescent="0.25">
      <c r="A1493"/>
      <c r="B1493"/>
      <c r="I1493" s="33"/>
      <c r="J1493" s="21"/>
    </row>
    <row r="1494" spans="1:10" x14ac:dyDescent="0.25">
      <c r="A1494"/>
      <c r="B1494"/>
      <c r="I1494" s="33"/>
      <c r="J1494" s="21"/>
    </row>
    <row r="1495" spans="1:10" x14ac:dyDescent="0.25">
      <c r="A1495"/>
      <c r="B1495"/>
      <c r="I1495" s="33"/>
      <c r="J1495" s="21"/>
    </row>
    <row r="1496" spans="1:10" x14ac:dyDescent="0.25">
      <c r="A1496"/>
      <c r="B1496"/>
      <c r="I1496" s="33"/>
      <c r="J1496" s="21"/>
    </row>
    <row r="1497" spans="1:10" x14ac:dyDescent="0.25">
      <c r="A1497"/>
      <c r="B1497"/>
      <c r="I1497" s="33"/>
      <c r="J1497" s="21"/>
    </row>
    <row r="1498" spans="1:10" x14ac:dyDescent="0.25">
      <c r="A1498"/>
      <c r="B1498"/>
      <c r="I1498" s="33"/>
      <c r="J1498" s="21"/>
    </row>
    <row r="1499" spans="1:10" x14ac:dyDescent="0.25">
      <c r="A1499"/>
      <c r="B1499"/>
      <c r="I1499" s="33"/>
      <c r="J1499" s="21"/>
    </row>
    <row r="1500" spans="1:10" x14ac:dyDescent="0.25">
      <c r="A1500"/>
      <c r="B1500"/>
      <c r="I1500" s="33"/>
      <c r="J1500" s="21"/>
    </row>
    <row r="1501" spans="1:10" x14ac:dyDescent="0.25">
      <c r="A1501"/>
      <c r="B1501"/>
      <c r="I1501" s="33"/>
      <c r="J1501" s="21"/>
    </row>
    <row r="1502" spans="1:10" x14ac:dyDescent="0.25">
      <c r="A1502"/>
      <c r="B1502"/>
      <c r="I1502" s="33"/>
      <c r="J1502" s="21"/>
    </row>
    <row r="1503" spans="1:10" x14ac:dyDescent="0.25">
      <c r="A1503"/>
      <c r="B1503"/>
      <c r="I1503" s="33"/>
      <c r="J1503" s="21"/>
    </row>
    <row r="1504" spans="1:10" x14ac:dyDescent="0.25">
      <c r="A1504"/>
      <c r="B1504"/>
      <c r="I1504" s="33"/>
      <c r="J1504" s="21"/>
    </row>
    <row r="1505" spans="1:10" x14ac:dyDescent="0.25">
      <c r="A1505"/>
      <c r="B1505"/>
      <c r="I1505" s="33"/>
      <c r="J1505" s="21"/>
    </row>
    <row r="1506" spans="1:10" x14ac:dyDescent="0.25">
      <c r="A1506"/>
      <c r="B1506"/>
      <c r="I1506" s="33"/>
      <c r="J1506" s="21"/>
    </row>
    <row r="1507" spans="1:10" x14ac:dyDescent="0.25">
      <c r="A1507"/>
      <c r="B1507"/>
      <c r="I1507" s="33"/>
      <c r="J1507" s="21"/>
    </row>
    <row r="1508" spans="1:10" x14ac:dyDescent="0.25">
      <c r="A1508"/>
      <c r="B1508"/>
      <c r="I1508" s="33"/>
      <c r="J1508" s="21"/>
    </row>
    <row r="1509" spans="1:10" x14ac:dyDescent="0.25">
      <c r="A1509"/>
      <c r="B1509"/>
      <c r="I1509" s="33"/>
      <c r="J1509" s="21"/>
    </row>
    <row r="1510" spans="1:10" x14ac:dyDescent="0.25">
      <c r="A1510"/>
      <c r="B1510"/>
      <c r="I1510" s="33"/>
      <c r="J1510" s="21"/>
    </row>
    <row r="1511" spans="1:10" x14ac:dyDescent="0.25">
      <c r="A1511"/>
      <c r="B1511"/>
      <c r="I1511" s="33"/>
      <c r="J1511" s="21"/>
    </row>
    <row r="1512" spans="1:10" x14ac:dyDescent="0.25">
      <c r="A1512"/>
      <c r="B1512"/>
      <c r="I1512" s="33"/>
      <c r="J1512" s="21"/>
    </row>
    <row r="1513" spans="1:10" x14ac:dyDescent="0.25">
      <c r="A1513"/>
      <c r="B1513"/>
      <c r="I1513" s="33"/>
      <c r="J1513" s="21"/>
    </row>
    <row r="1514" spans="1:10" x14ac:dyDescent="0.25">
      <c r="A1514"/>
      <c r="B1514"/>
      <c r="I1514" s="33"/>
      <c r="J1514" s="21"/>
    </row>
    <row r="1515" spans="1:10" x14ac:dyDescent="0.25">
      <c r="A1515"/>
      <c r="B1515"/>
      <c r="I1515" s="33"/>
      <c r="J1515" s="21"/>
    </row>
    <row r="1516" spans="1:10" x14ac:dyDescent="0.25">
      <c r="A1516"/>
      <c r="B1516"/>
      <c r="I1516" s="33"/>
      <c r="J1516" s="21"/>
    </row>
    <row r="1517" spans="1:10" x14ac:dyDescent="0.25">
      <c r="A1517"/>
      <c r="B1517"/>
      <c r="I1517" s="33"/>
      <c r="J1517" s="21"/>
    </row>
    <row r="1518" spans="1:10" x14ac:dyDescent="0.25">
      <c r="A1518"/>
      <c r="B1518"/>
      <c r="I1518" s="33"/>
      <c r="J1518" s="21"/>
    </row>
    <row r="1519" spans="1:10" x14ac:dyDescent="0.25">
      <c r="A1519"/>
      <c r="B1519"/>
      <c r="I1519" s="33"/>
      <c r="J1519" s="21"/>
    </row>
    <row r="1520" spans="1:10" x14ac:dyDescent="0.25">
      <c r="A1520"/>
      <c r="B1520"/>
      <c r="I1520" s="33"/>
      <c r="J1520" s="21"/>
    </row>
    <row r="1521" spans="1:10" x14ac:dyDescent="0.25">
      <c r="A1521"/>
      <c r="B1521"/>
      <c r="I1521" s="33"/>
      <c r="J1521" s="21"/>
    </row>
    <row r="1522" spans="1:10" x14ac:dyDescent="0.25">
      <c r="A1522"/>
      <c r="B1522"/>
      <c r="I1522" s="33"/>
      <c r="J1522" s="21"/>
    </row>
    <row r="1523" spans="1:10" x14ac:dyDescent="0.25">
      <c r="A1523"/>
      <c r="B1523"/>
      <c r="I1523" s="33"/>
      <c r="J1523" s="21"/>
    </row>
    <row r="1524" spans="1:10" x14ac:dyDescent="0.25">
      <c r="A1524"/>
      <c r="B1524"/>
      <c r="I1524" s="33"/>
      <c r="J1524" s="21"/>
    </row>
    <row r="1525" spans="1:10" x14ac:dyDescent="0.25">
      <c r="A1525"/>
      <c r="B1525"/>
      <c r="I1525" s="33"/>
      <c r="J1525" s="21"/>
    </row>
    <row r="1526" spans="1:10" x14ac:dyDescent="0.25">
      <c r="A1526"/>
      <c r="B1526"/>
      <c r="I1526" s="33"/>
      <c r="J1526" s="21"/>
    </row>
    <row r="1527" spans="1:10" x14ac:dyDescent="0.25">
      <c r="A1527"/>
      <c r="B1527"/>
      <c r="I1527" s="33"/>
      <c r="J1527" s="21"/>
    </row>
    <row r="1528" spans="1:10" x14ac:dyDescent="0.25">
      <c r="A1528"/>
      <c r="B1528"/>
      <c r="I1528" s="33"/>
      <c r="J1528" s="21"/>
    </row>
    <row r="1529" spans="1:10" x14ac:dyDescent="0.25">
      <c r="A1529"/>
      <c r="B1529"/>
      <c r="I1529" s="33"/>
      <c r="J1529" s="21"/>
    </row>
    <row r="1530" spans="1:10" x14ac:dyDescent="0.25">
      <c r="A1530"/>
      <c r="B1530"/>
      <c r="I1530" s="33"/>
      <c r="J1530" s="21"/>
    </row>
    <row r="1531" spans="1:10" x14ac:dyDescent="0.25">
      <c r="A1531"/>
      <c r="B1531"/>
      <c r="I1531" s="33"/>
      <c r="J1531" s="21"/>
    </row>
    <row r="1532" spans="1:10" x14ac:dyDescent="0.25">
      <c r="A1532"/>
      <c r="B1532"/>
      <c r="I1532" s="33"/>
      <c r="J1532" s="21"/>
    </row>
    <row r="1533" spans="1:10" x14ac:dyDescent="0.25">
      <c r="A1533"/>
      <c r="B1533"/>
      <c r="I1533" s="33"/>
      <c r="J1533" s="21"/>
    </row>
    <row r="1534" spans="1:10" x14ac:dyDescent="0.25">
      <c r="A1534"/>
      <c r="B1534"/>
      <c r="I1534" s="33"/>
      <c r="J1534" s="21"/>
    </row>
    <row r="1535" spans="1:10" x14ac:dyDescent="0.25">
      <c r="A1535"/>
      <c r="B1535"/>
      <c r="I1535" s="33"/>
      <c r="J1535" s="21"/>
    </row>
    <row r="1536" spans="1:10" x14ac:dyDescent="0.25">
      <c r="A1536"/>
      <c r="B1536"/>
      <c r="I1536" s="33"/>
      <c r="J1536" s="21"/>
    </row>
    <row r="1537" spans="1:10" x14ac:dyDescent="0.25">
      <c r="A1537"/>
      <c r="B1537"/>
      <c r="I1537" s="33"/>
      <c r="J1537" s="21"/>
    </row>
    <row r="1538" spans="1:10" x14ac:dyDescent="0.25">
      <c r="A1538"/>
      <c r="B1538"/>
      <c r="I1538" s="33"/>
      <c r="J1538" s="21"/>
    </row>
    <row r="1539" spans="1:10" x14ac:dyDescent="0.25">
      <c r="A1539"/>
      <c r="B1539"/>
      <c r="I1539" s="33"/>
      <c r="J1539" s="21"/>
    </row>
    <row r="1540" spans="1:10" x14ac:dyDescent="0.25">
      <c r="A1540"/>
      <c r="B1540"/>
      <c r="I1540" s="33"/>
      <c r="J1540" s="21"/>
    </row>
    <row r="1541" spans="1:10" x14ac:dyDescent="0.25">
      <c r="A1541"/>
      <c r="B1541"/>
      <c r="I1541" s="33"/>
      <c r="J1541" s="21"/>
    </row>
    <row r="1542" spans="1:10" x14ac:dyDescent="0.25">
      <c r="A1542"/>
      <c r="B1542"/>
      <c r="I1542" s="33"/>
      <c r="J1542" s="21"/>
    </row>
    <row r="1543" spans="1:10" x14ac:dyDescent="0.25">
      <c r="A1543"/>
      <c r="B1543"/>
      <c r="I1543" s="33"/>
      <c r="J1543" s="21"/>
    </row>
    <row r="1544" spans="1:10" x14ac:dyDescent="0.25">
      <c r="A1544"/>
      <c r="B1544"/>
      <c r="I1544" s="33"/>
      <c r="J1544" s="21"/>
    </row>
    <row r="1545" spans="1:10" x14ac:dyDescent="0.25">
      <c r="A1545"/>
      <c r="B1545"/>
      <c r="I1545" s="33"/>
      <c r="J1545" s="21"/>
    </row>
    <row r="1546" spans="1:10" x14ac:dyDescent="0.25">
      <c r="A1546"/>
      <c r="B1546"/>
      <c r="I1546" s="33"/>
      <c r="J1546" s="21"/>
    </row>
    <row r="1547" spans="1:10" x14ac:dyDescent="0.25">
      <c r="A1547"/>
      <c r="B1547"/>
      <c r="I1547" s="33"/>
      <c r="J1547" s="21"/>
    </row>
    <row r="1548" spans="1:10" x14ac:dyDescent="0.25">
      <c r="A1548"/>
      <c r="B1548"/>
      <c r="I1548" s="33"/>
      <c r="J1548" s="21"/>
    </row>
    <row r="1549" spans="1:10" x14ac:dyDescent="0.25">
      <c r="A1549"/>
      <c r="B1549"/>
      <c r="I1549" s="33"/>
      <c r="J1549" s="21"/>
    </row>
    <row r="1550" spans="1:10" x14ac:dyDescent="0.25">
      <c r="A1550"/>
      <c r="B1550"/>
      <c r="I1550" s="33"/>
      <c r="J1550" s="21"/>
    </row>
    <row r="1551" spans="1:10" x14ac:dyDescent="0.25">
      <c r="A1551"/>
      <c r="B1551"/>
      <c r="I1551" s="33"/>
      <c r="J1551" s="21"/>
    </row>
    <row r="1552" spans="1:10" x14ac:dyDescent="0.25">
      <c r="A1552"/>
      <c r="B1552"/>
      <c r="I1552" s="33"/>
      <c r="J1552" s="21"/>
    </row>
    <row r="1553" spans="1:10" x14ac:dyDescent="0.25">
      <c r="A1553"/>
      <c r="B1553"/>
      <c r="I1553" s="33"/>
      <c r="J1553" s="21"/>
    </row>
    <row r="1554" spans="1:10" x14ac:dyDescent="0.25">
      <c r="A1554"/>
      <c r="B1554"/>
      <c r="I1554" s="33"/>
      <c r="J1554" s="21"/>
    </row>
    <row r="1555" spans="1:10" x14ac:dyDescent="0.25">
      <c r="A1555"/>
      <c r="B1555"/>
      <c r="I1555" s="33"/>
      <c r="J1555" s="21"/>
    </row>
    <row r="1556" spans="1:10" x14ac:dyDescent="0.25">
      <c r="A1556"/>
      <c r="B1556"/>
      <c r="I1556" s="33"/>
      <c r="J1556" s="21"/>
    </row>
    <row r="1557" spans="1:10" x14ac:dyDescent="0.25">
      <c r="A1557"/>
      <c r="B1557"/>
      <c r="I1557" s="33"/>
      <c r="J1557" s="21"/>
    </row>
    <row r="1558" spans="1:10" x14ac:dyDescent="0.25">
      <c r="A1558"/>
      <c r="B1558"/>
      <c r="I1558" s="33"/>
      <c r="J1558" s="21"/>
    </row>
    <row r="1559" spans="1:10" x14ac:dyDescent="0.25">
      <c r="A1559"/>
      <c r="B1559"/>
      <c r="I1559" s="33"/>
      <c r="J1559" s="21"/>
    </row>
    <row r="1560" spans="1:10" x14ac:dyDescent="0.25">
      <c r="A1560"/>
      <c r="B1560"/>
      <c r="I1560" s="33"/>
      <c r="J1560" s="21"/>
    </row>
    <row r="1561" spans="1:10" x14ac:dyDescent="0.25">
      <c r="A1561"/>
      <c r="B1561"/>
      <c r="I1561" s="33"/>
      <c r="J1561" s="21"/>
    </row>
    <row r="1562" spans="1:10" x14ac:dyDescent="0.25">
      <c r="A1562"/>
      <c r="B1562"/>
      <c r="I1562" s="33"/>
      <c r="J1562" s="21"/>
    </row>
    <row r="1563" spans="1:10" x14ac:dyDescent="0.25">
      <c r="A1563"/>
      <c r="B1563"/>
      <c r="I1563" s="33"/>
      <c r="J1563" s="21"/>
    </row>
    <row r="1564" spans="1:10" x14ac:dyDescent="0.25">
      <c r="A1564"/>
      <c r="B1564"/>
      <c r="I1564" s="33"/>
      <c r="J1564" s="21"/>
    </row>
    <row r="1565" spans="1:10" x14ac:dyDescent="0.25">
      <c r="A1565"/>
      <c r="B1565"/>
      <c r="I1565" s="33"/>
      <c r="J1565" s="21"/>
    </row>
    <row r="1566" spans="1:10" x14ac:dyDescent="0.25">
      <c r="A1566"/>
      <c r="B1566"/>
      <c r="I1566" s="33"/>
      <c r="J1566" s="21"/>
    </row>
    <row r="1567" spans="1:10" x14ac:dyDescent="0.25">
      <c r="A1567"/>
      <c r="B1567"/>
      <c r="I1567" s="33"/>
      <c r="J1567" s="21"/>
    </row>
    <row r="1568" spans="1:10" x14ac:dyDescent="0.25">
      <c r="A1568"/>
      <c r="B1568"/>
      <c r="I1568" s="33"/>
      <c r="J1568" s="21"/>
    </row>
    <row r="1569" spans="1:10" x14ac:dyDescent="0.25">
      <c r="A1569"/>
      <c r="B1569"/>
      <c r="I1569" s="33"/>
      <c r="J1569" s="21"/>
    </row>
    <row r="1570" spans="1:10" x14ac:dyDescent="0.25">
      <c r="A1570"/>
      <c r="B1570"/>
      <c r="I1570" s="33"/>
      <c r="J1570" s="21"/>
    </row>
    <row r="1571" spans="1:10" x14ac:dyDescent="0.25">
      <c r="A1571"/>
      <c r="B1571"/>
      <c r="I1571" s="33"/>
      <c r="J1571" s="21"/>
    </row>
    <row r="1572" spans="1:10" x14ac:dyDescent="0.25">
      <c r="A1572"/>
      <c r="B1572"/>
      <c r="I1572" s="33"/>
      <c r="J1572" s="21"/>
    </row>
    <row r="1573" spans="1:10" x14ac:dyDescent="0.25">
      <c r="A1573"/>
      <c r="B1573"/>
      <c r="I1573" s="33"/>
      <c r="J1573" s="21"/>
    </row>
    <row r="1574" spans="1:10" x14ac:dyDescent="0.25">
      <c r="A1574"/>
      <c r="B1574"/>
      <c r="I1574" s="33"/>
      <c r="J1574" s="21"/>
    </row>
    <row r="1575" spans="1:10" x14ac:dyDescent="0.25">
      <c r="A1575"/>
      <c r="B1575"/>
      <c r="I1575" s="33"/>
      <c r="J1575" s="21"/>
    </row>
    <row r="1576" spans="1:10" x14ac:dyDescent="0.25">
      <c r="A1576"/>
      <c r="B1576"/>
      <c r="I1576" s="33"/>
      <c r="J1576" s="21"/>
    </row>
    <row r="1577" spans="1:10" x14ac:dyDescent="0.25">
      <c r="A1577"/>
      <c r="B1577"/>
      <c r="I1577" s="33"/>
      <c r="J1577" s="21"/>
    </row>
    <row r="1578" spans="1:10" x14ac:dyDescent="0.25">
      <c r="A1578"/>
      <c r="B1578"/>
      <c r="I1578" s="33"/>
      <c r="J1578" s="21"/>
    </row>
    <row r="1579" spans="1:10" x14ac:dyDescent="0.25">
      <c r="A1579"/>
      <c r="B1579"/>
      <c r="I1579" s="33"/>
      <c r="J1579" s="21"/>
    </row>
    <row r="1580" spans="1:10" x14ac:dyDescent="0.25">
      <c r="A1580"/>
      <c r="B1580"/>
      <c r="I1580" s="33"/>
      <c r="J1580" s="21"/>
    </row>
    <row r="1581" spans="1:10" x14ac:dyDescent="0.25">
      <c r="A1581"/>
      <c r="B1581"/>
      <c r="I1581" s="33"/>
      <c r="J1581" s="21"/>
    </row>
    <row r="1582" spans="1:10" x14ac:dyDescent="0.25">
      <c r="A1582"/>
      <c r="B1582"/>
      <c r="I1582" s="33"/>
      <c r="J1582" s="21"/>
    </row>
    <row r="1583" spans="1:10" x14ac:dyDescent="0.25">
      <c r="A1583"/>
      <c r="B1583"/>
      <c r="I1583" s="33"/>
      <c r="J1583" s="21"/>
    </row>
    <row r="1584" spans="1:10" x14ac:dyDescent="0.25">
      <c r="A1584"/>
      <c r="B1584"/>
      <c r="I1584" s="33"/>
      <c r="J1584" s="21"/>
    </row>
    <row r="1585" spans="1:10" x14ac:dyDescent="0.25">
      <c r="A1585"/>
      <c r="B1585"/>
      <c r="I1585" s="33"/>
      <c r="J1585" s="21"/>
    </row>
    <row r="1586" spans="1:10" x14ac:dyDescent="0.25">
      <c r="A1586"/>
      <c r="B1586"/>
      <c r="I1586" s="33"/>
      <c r="J1586" s="21"/>
    </row>
    <row r="1587" spans="1:10" x14ac:dyDescent="0.25">
      <c r="A1587"/>
      <c r="B1587"/>
      <c r="I1587" s="33"/>
      <c r="J1587" s="21"/>
    </row>
    <row r="1588" spans="1:10" x14ac:dyDescent="0.25">
      <c r="A1588"/>
      <c r="B1588"/>
      <c r="I1588" s="33"/>
      <c r="J1588" s="21"/>
    </row>
    <row r="1589" spans="1:10" x14ac:dyDescent="0.25">
      <c r="A1589"/>
      <c r="B1589"/>
      <c r="I1589" s="33"/>
      <c r="J1589" s="21"/>
    </row>
    <row r="1590" spans="1:10" x14ac:dyDescent="0.25">
      <c r="A1590"/>
      <c r="B1590"/>
      <c r="I1590" s="33"/>
      <c r="J1590" s="21"/>
    </row>
    <row r="1591" spans="1:10" x14ac:dyDescent="0.25">
      <c r="A1591"/>
      <c r="B1591"/>
      <c r="I1591" s="33"/>
      <c r="J1591" s="21"/>
    </row>
    <row r="1592" spans="1:10" x14ac:dyDescent="0.25">
      <c r="A1592"/>
      <c r="B1592"/>
      <c r="I1592" s="33"/>
      <c r="J1592" s="21"/>
    </row>
    <row r="1593" spans="1:10" x14ac:dyDescent="0.25">
      <c r="A1593"/>
      <c r="B1593"/>
      <c r="I1593" s="33"/>
      <c r="J1593" s="21"/>
    </row>
    <row r="1594" spans="1:10" x14ac:dyDescent="0.25">
      <c r="A1594"/>
      <c r="B1594"/>
      <c r="I1594" s="33"/>
      <c r="J1594" s="21"/>
    </row>
    <row r="1595" spans="1:10" x14ac:dyDescent="0.25">
      <c r="A1595"/>
      <c r="B1595"/>
      <c r="I1595" s="33"/>
      <c r="J1595" s="21"/>
    </row>
    <row r="1596" spans="1:10" x14ac:dyDescent="0.25">
      <c r="A1596"/>
      <c r="B1596"/>
      <c r="I1596" s="33"/>
      <c r="J1596" s="21"/>
    </row>
    <row r="1597" spans="1:10" x14ac:dyDescent="0.25">
      <c r="A1597"/>
      <c r="B1597"/>
      <c r="I1597" s="33"/>
      <c r="J1597" s="21"/>
    </row>
    <row r="1598" spans="1:10" x14ac:dyDescent="0.25">
      <c r="A1598"/>
      <c r="B1598"/>
      <c r="I1598" s="33"/>
      <c r="J1598" s="21"/>
    </row>
    <row r="1599" spans="1:10" x14ac:dyDescent="0.25">
      <c r="A1599"/>
      <c r="B1599"/>
      <c r="I1599" s="33"/>
      <c r="J1599" s="21"/>
    </row>
    <row r="1600" spans="1:10" x14ac:dyDescent="0.25">
      <c r="A1600"/>
      <c r="B1600"/>
      <c r="I1600" s="33"/>
      <c r="J1600" s="21"/>
    </row>
    <row r="1601" spans="1:10" x14ac:dyDescent="0.25">
      <c r="A1601"/>
      <c r="B1601"/>
      <c r="I1601" s="33"/>
      <c r="J1601" s="21"/>
    </row>
    <row r="1602" spans="1:10" x14ac:dyDescent="0.25">
      <c r="A1602"/>
      <c r="B1602"/>
      <c r="I1602" s="33"/>
      <c r="J1602" s="21"/>
    </row>
    <row r="1603" spans="1:10" x14ac:dyDescent="0.25">
      <c r="A1603"/>
      <c r="B1603"/>
      <c r="I1603" s="33"/>
      <c r="J1603" s="21"/>
    </row>
    <row r="1604" spans="1:10" x14ac:dyDescent="0.25">
      <c r="A1604"/>
      <c r="B1604"/>
      <c r="I1604" s="33"/>
      <c r="J1604" s="21"/>
    </row>
    <row r="1605" spans="1:10" x14ac:dyDescent="0.25">
      <c r="A1605"/>
      <c r="B1605"/>
      <c r="I1605" s="33"/>
      <c r="J1605" s="21"/>
    </row>
    <row r="1606" spans="1:10" x14ac:dyDescent="0.25">
      <c r="A1606"/>
      <c r="B1606"/>
      <c r="I1606" s="33"/>
      <c r="J1606" s="21"/>
    </row>
    <row r="1607" spans="1:10" x14ac:dyDescent="0.25">
      <c r="A1607"/>
      <c r="B1607"/>
      <c r="I1607" s="33"/>
      <c r="J1607" s="21"/>
    </row>
    <row r="1608" spans="1:10" x14ac:dyDescent="0.25">
      <c r="A1608"/>
      <c r="B1608"/>
      <c r="I1608" s="33"/>
      <c r="J1608" s="21"/>
    </row>
    <row r="1609" spans="1:10" x14ac:dyDescent="0.25">
      <c r="A1609"/>
      <c r="B1609"/>
      <c r="I1609" s="33"/>
      <c r="J1609" s="21"/>
    </row>
    <row r="1610" spans="1:10" x14ac:dyDescent="0.25">
      <c r="A1610"/>
      <c r="B1610"/>
      <c r="I1610" s="33"/>
      <c r="J1610" s="21"/>
    </row>
    <row r="1611" spans="1:10" x14ac:dyDescent="0.25">
      <c r="A1611"/>
      <c r="B1611"/>
      <c r="I1611" s="33"/>
      <c r="J1611" s="21"/>
    </row>
    <row r="1612" spans="1:10" x14ac:dyDescent="0.25">
      <c r="A1612"/>
      <c r="B1612"/>
      <c r="I1612" s="33"/>
      <c r="J1612" s="21"/>
    </row>
    <row r="1613" spans="1:10" x14ac:dyDescent="0.25">
      <c r="A1613"/>
      <c r="B1613"/>
      <c r="I1613" s="33"/>
      <c r="J1613" s="21"/>
    </row>
    <row r="1614" spans="1:10" x14ac:dyDescent="0.25">
      <c r="A1614"/>
      <c r="B1614"/>
      <c r="I1614" s="33"/>
      <c r="J1614" s="21"/>
    </row>
    <row r="1615" spans="1:10" x14ac:dyDescent="0.25">
      <c r="A1615"/>
      <c r="B1615"/>
      <c r="I1615" s="33"/>
      <c r="J1615" s="21"/>
    </row>
    <row r="1616" spans="1:10" x14ac:dyDescent="0.25">
      <c r="A1616"/>
      <c r="B1616"/>
      <c r="I1616" s="33"/>
      <c r="J1616" s="21"/>
    </row>
    <row r="1617" spans="1:10" x14ac:dyDescent="0.25">
      <c r="A1617"/>
      <c r="B1617"/>
      <c r="I1617" s="33"/>
      <c r="J1617" s="21"/>
    </row>
    <row r="1618" spans="1:10" x14ac:dyDescent="0.25">
      <c r="A1618"/>
      <c r="B1618"/>
      <c r="I1618" s="33"/>
      <c r="J1618" s="21"/>
    </row>
    <row r="1619" spans="1:10" x14ac:dyDescent="0.25">
      <c r="A1619"/>
      <c r="B1619"/>
      <c r="I1619" s="33"/>
      <c r="J1619" s="21"/>
    </row>
    <row r="1620" spans="1:10" x14ac:dyDescent="0.25">
      <c r="A1620"/>
      <c r="B1620"/>
      <c r="I1620" s="33"/>
      <c r="J1620" s="21"/>
    </row>
    <row r="1621" spans="1:10" x14ac:dyDescent="0.25">
      <c r="A1621"/>
      <c r="B1621"/>
      <c r="I1621" s="33"/>
      <c r="J1621" s="21"/>
    </row>
    <row r="1622" spans="1:10" x14ac:dyDescent="0.25">
      <c r="A1622"/>
      <c r="B1622"/>
      <c r="I1622" s="33"/>
      <c r="J1622" s="21"/>
    </row>
    <row r="1623" spans="1:10" x14ac:dyDescent="0.25">
      <c r="A1623"/>
      <c r="B1623"/>
      <c r="I1623" s="33"/>
      <c r="J1623" s="21"/>
    </row>
    <row r="1624" spans="1:10" x14ac:dyDescent="0.25">
      <c r="A1624"/>
      <c r="B1624"/>
      <c r="I1624" s="33"/>
      <c r="J1624" s="21"/>
    </row>
    <row r="1625" spans="1:10" x14ac:dyDescent="0.25">
      <c r="A1625"/>
      <c r="B1625"/>
      <c r="I1625" s="33"/>
      <c r="J1625" s="21"/>
    </row>
    <row r="1626" spans="1:10" x14ac:dyDescent="0.25">
      <c r="A1626"/>
      <c r="B1626"/>
      <c r="I1626" s="33"/>
      <c r="J1626" s="21"/>
    </row>
    <row r="1627" spans="1:10" x14ac:dyDescent="0.25">
      <c r="A1627"/>
      <c r="B1627"/>
      <c r="I1627" s="33"/>
      <c r="J1627" s="21"/>
    </row>
    <row r="1628" spans="1:10" x14ac:dyDescent="0.25">
      <c r="A1628"/>
      <c r="B1628"/>
      <c r="I1628" s="33"/>
      <c r="J1628" s="21"/>
    </row>
    <row r="1629" spans="1:10" x14ac:dyDescent="0.25">
      <c r="A1629"/>
      <c r="B1629"/>
      <c r="I1629" s="33"/>
      <c r="J1629" s="21"/>
    </row>
    <row r="1630" spans="1:10" x14ac:dyDescent="0.25">
      <c r="A1630"/>
      <c r="B1630"/>
      <c r="I1630" s="33"/>
      <c r="J1630" s="21"/>
    </row>
    <row r="1631" spans="1:10" x14ac:dyDescent="0.25">
      <c r="A1631"/>
      <c r="B1631"/>
      <c r="I1631" s="33"/>
      <c r="J1631" s="21"/>
    </row>
    <row r="1632" spans="1:10" x14ac:dyDescent="0.25">
      <c r="A1632"/>
      <c r="B1632"/>
      <c r="I1632" s="33"/>
      <c r="J1632" s="21"/>
    </row>
    <row r="1633" spans="1:10" x14ac:dyDescent="0.25">
      <c r="A1633"/>
      <c r="B1633"/>
      <c r="I1633" s="33"/>
      <c r="J1633" s="21"/>
    </row>
    <row r="1634" spans="1:10" x14ac:dyDescent="0.25">
      <c r="A1634"/>
      <c r="B1634"/>
      <c r="I1634" s="33"/>
      <c r="J1634" s="21"/>
    </row>
    <row r="1635" spans="1:10" x14ac:dyDescent="0.25">
      <c r="A1635"/>
      <c r="B1635"/>
      <c r="I1635" s="33"/>
      <c r="J1635" s="21"/>
    </row>
    <row r="1636" spans="1:10" x14ac:dyDescent="0.25">
      <c r="A1636"/>
      <c r="B1636"/>
      <c r="I1636" s="33"/>
      <c r="J1636" s="21"/>
    </row>
    <row r="1637" spans="1:10" x14ac:dyDescent="0.25">
      <c r="A1637"/>
      <c r="B1637"/>
      <c r="I1637" s="33"/>
      <c r="J1637" s="21"/>
    </row>
    <row r="1638" spans="1:10" x14ac:dyDescent="0.25">
      <c r="A1638"/>
      <c r="B1638"/>
      <c r="I1638" s="33"/>
      <c r="J1638" s="21"/>
    </row>
    <row r="1639" spans="1:10" x14ac:dyDescent="0.25">
      <c r="A1639"/>
      <c r="B1639"/>
      <c r="I1639" s="33"/>
      <c r="J1639" s="21"/>
    </row>
    <row r="1640" spans="1:10" x14ac:dyDescent="0.25">
      <c r="A1640"/>
      <c r="B1640"/>
      <c r="I1640" s="33"/>
      <c r="J1640" s="21"/>
    </row>
    <row r="1641" spans="1:10" x14ac:dyDescent="0.25">
      <c r="A1641"/>
      <c r="B1641"/>
      <c r="I1641" s="33"/>
      <c r="J1641" s="21"/>
    </row>
    <row r="1642" spans="1:10" x14ac:dyDescent="0.25">
      <c r="A1642"/>
      <c r="B1642"/>
      <c r="I1642" s="33"/>
      <c r="J1642" s="21"/>
    </row>
    <row r="1643" spans="1:10" x14ac:dyDescent="0.25">
      <c r="A1643"/>
      <c r="B1643"/>
      <c r="I1643" s="33"/>
      <c r="J1643" s="21"/>
    </row>
    <row r="1644" spans="1:10" x14ac:dyDescent="0.25">
      <c r="A1644"/>
      <c r="B1644"/>
      <c r="I1644" s="33"/>
      <c r="J1644" s="21"/>
    </row>
    <row r="1645" spans="1:10" x14ac:dyDescent="0.25">
      <c r="A1645"/>
      <c r="B1645"/>
      <c r="I1645" s="33"/>
      <c r="J1645" s="21"/>
    </row>
    <row r="1646" spans="1:10" x14ac:dyDescent="0.25">
      <c r="A1646"/>
      <c r="B1646"/>
      <c r="I1646" s="33"/>
      <c r="J1646" s="21"/>
    </row>
    <row r="1647" spans="1:10" x14ac:dyDescent="0.25">
      <c r="A1647"/>
      <c r="B1647"/>
      <c r="I1647" s="33"/>
      <c r="J1647" s="21"/>
    </row>
    <row r="1648" spans="1:10" x14ac:dyDescent="0.25">
      <c r="A1648"/>
      <c r="B1648"/>
      <c r="I1648" s="33"/>
      <c r="J1648" s="21"/>
    </row>
    <row r="1649" spans="1:10" x14ac:dyDescent="0.25">
      <c r="A1649"/>
      <c r="B1649"/>
      <c r="I1649" s="33"/>
      <c r="J1649" s="21"/>
    </row>
    <row r="1650" spans="1:10" x14ac:dyDescent="0.25">
      <c r="A1650"/>
      <c r="B1650"/>
      <c r="I1650" s="33"/>
      <c r="J1650" s="21"/>
    </row>
    <row r="1651" spans="1:10" x14ac:dyDescent="0.25">
      <c r="A1651"/>
      <c r="B1651"/>
      <c r="I1651" s="33"/>
      <c r="J1651" s="21"/>
    </row>
    <row r="1652" spans="1:10" x14ac:dyDescent="0.25">
      <c r="A1652"/>
      <c r="B1652"/>
      <c r="I1652" s="33"/>
      <c r="J1652" s="21"/>
    </row>
    <row r="1653" spans="1:10" x14ac:dyDescent="0.25">
      <c r="A1653"/>
      <c r="B1653"/>
      <c r="I1653" s="33"/>
      <c r="J1653" s="21"/>
    </row>
    <row r="1654" spans="1:10" x14ac:dyDescent="0.25">
      <c r="A1654"/>
      <c r="B1654"/>
      <c r="I1654" s="33"/>
      <c r="J1654" s="21"/>
    </row>
    <row r="1655" spans="1:10" x14ac:dyDescent="0.25">
      <c r="A1655"/>
      <c r="B1655"/>
      <c r="I1655" s="33"/>
      <c r="J1655" s="21"/>
    </row>
    <row r="1656" spans="1:10" x14ac:dyDescent="0.25">
      <c r="A1656"/>
      <c r="B1656"/>
      <c r="I1656" s="33"/>
      <c r="J1656" s="21"/>
    </row>
    <row r="1657" spans="1:10" x14ac:dyDescent="0.25">
      <c r="A1657"/>
      <c r="B1657"/>
      <c r="I1657" s="33"/>
      <c r="J1657" s="21"/>
    </row>
    <row r="1658" spans="1:10" x14ac:dyDescent="0.25">
      <c r="A1658"/>
      <c r="B1658"/>
      <c r="I1658" s="33"/>
      <c r="J1658" s="21"/>
    </row>
    <row r="1659" spans="1:10" x14ac:dyDescent="0.25">
      <c r="A1659"/>
      <c r="B1659"/>
      <c r="I1659" s="33"/>
      <c r="J1659" s="21"/>
    </row>
    <row r="1660" spans="1:10" x14ac:dyDescent="0.25">
      <c r="A1660"/>
      <c r="B1660"/>
      <c r="I1660" s="33"/>
      <c r="J1660" s="21"/>
    </row>
    <row r="1661" spans="1:10" x14ac:dyDescent="0.25">
      <c r="A1661"/>
      <c r="B1661"/>
      <c r="I1661" s="33"/>
      <c r="J1661" s="21"/>
    </row>
    <row r="1662" spans="1:10" x14ac:dyDescent="0.25">
      <c r="A1662"/>
      <c r="B1662"/>
      <c r="I1662" s="33"/>
      <c r="J1662" s="21"/>
    </row>
    <row r="1663" spans="1:10" x14ac:dyDescent="0.25">
      <c r="A1663"/>
      <c r="B1663"/>
      <c r="I1663" s="33"/>
      <c r="J1663" s="21"/>
    </row>
    <row r="1664" spans="1:10" x14ac:dyDescent="0.25">
      <c r="A1664"/>
      <c r="B1664"/>
      <c r="I1664" s="33"/>
      <c r="J1664" s="21"/>
    </row>
    <row r="1665" spans="1:10" x14ac:dyDescent="0.25">
      <c r="A1665"/>
      <c r="B1665"/>
      <c r="I1665" s="33"/>
      <c r="J1665" s="21"/>
    </row>
    <row r="1666" spans="1:10" x14ac:dyDescent="0.25">
      <c r="A1666"/>
      <c r="B1666"/>
      <c r="I1666" s="33"/>
      <c r="J1666" s="21"/>
    </row>
    <row r="1667" spans="1:10" x14ac:dyDescent="0.25">
      <c r="A1667"/>
      <c r="B1667"/>
      <c r="I1667" s="33"/>
      <c r="J1667" s="21"/>
    </row>
    <row r="1668" spans="1:10" x14ac:dyDescent="0.25">
      <c r="A1668"/>
      <c r="B1668"/>
      <c r="I1668" s="33"/>
      <c r="J1668" s="21"/>
    </row>
    <row r="1669" spans="1:10" x14ac:dyDescent="0.25">
      <c r="A1669"/>
      <c r="B1669"/>
      <c r="I1669" s="33"/>
      <c r="J1669" s="21"/>
    </row>
    <row r="1670" spans="1:10" x14ac:dyDescent="0.25">
      <c r="A1670"/>
      <c r="B1670"/>
      <c r="I1670" s="33"/>
      <c r="J1670" s="21"/>
    </row>
    <row r="1671" spans="1:10" x14ac:dyDescent="0.25">
      <c r="A1671"/>
      <c r="B1671"/>
      <c r="I1671" s="33"/>
      <c r="J1671" s="21"/>
    </row>
    <row r="1672" spans="1:10" x14ac:dyDescent="0.25">
      <c r="A1672"/>
      <c r="B1672"/>
      <c r="I1672" s="33"/>
      <c r="J1672" s="21"/>
    </row>
    <row r="1673" spans="1:10" x14ac:dyDescent="0.25">
      <c r="A1673"/>
      <c r="B1673"/>
      <c r="I1673" s="33"/>
      <c r="J1673" s="21"/>
    </row>
    <row r="1674" spans="1:10" x14ac:dyDescent="0.25">
      <c r="A1674"/>
      <c r="B1674"/>
      <c r="I1674" s="33"/>
      <c r="J1674" s="21"/>
    </row>
    <row r="1675" spans="1:10" x14ac:dyDescent="0.25">
      <c r="A1675"/>
      <c r="B1675"/>
      <c r="I1675" s="33"/>
      <c r="J1675" s="21"/>
    </row>
    <row r="1676" spans="1:10" x14ac:dyDescent="0.25">
      <c r="A1676"/>
      <c r="B1676"/>
      <c r="I1676" s="33"/>
      <c r="J1676" s="21"/>
    </row>
    <row r="1677" spans="1:10" x14ac:dyDescent="0.25">
      <c r="A1677"/>
      <c r="B1677"/>
      <c r="I1677" s="33"/>
      <c r="J1677" s="21"/>
    </row>
    <row r="1678" spans="1:10" x14ac:dyDescent="0.25">
      <c r="A1678"/>
      <c r="B1678"/>
      <c r="I1678" s="33"/>
      <c r="J1678" s="21"/>
    </row>
    <row r="1679" spans="1:10" x14ac:dyDescent="0.25">
      <c r="A1679"/>
      <c r="B1679"/>
      <c r="I1679" s="33"/>
      <c r="J1679" s="21"/>
    </row>
    <row r="1680" spans="1:10" x14ac:dyDescent="0.25">
      <c r="A1680"/>
      <c r="B1680"/>
      <c r="I1680" s="33"/>
      <c r="J1680" s="21"/>
    </row>
    <row r="1681" spans="1:10" x14ac:dyDescent="0.25">
      <c r="A1681"/>
      <c r="B1681"/>
      <c r="I1681" s="33"/>
      <c r="J1681" s="21"/>
    </row>
    <row r="1682" spans="1:10" x14ac:dyDescent="0.25">
      <c r="A1682"/>
      <c r="B1682"/>
      <c r="I1682" s="33"/>
      <c r="J1682" s="21"/>
    </row>
    <row r="1683" spans="1:10" x14ac:dyDescent="0.25">
      <c r="A1683"/>
      <c r="B1683"/>
      <c r="I1683" s="33"/>
      <c r="J1683" s="21"/>
    </row>
    <row r="1684" spans="1:10" x14ac:dyDescent="0.25">
      <c r="A1684"/>
      <c r="B1684"/>
      <c r="I1684" s="33"/>
      <c r="J1684" s="21"/>
    </row>
    <row r="1685" spans="1:10" x14ac:dyDescent="0.25">
      <c r="A1685"/>
      <c r="B1685"/>
      <c r="I1685" s="33"/>
      <c r="J1685" s="21"/>
    </row>
    <row r="1686" spans="1:10" x14ac:dyDescent="0.25">
      <c r="A1686"/>
      <c r="B1686"/>
      <c r="I1686" s="33"/>
      <c r="J1686" s="21"/>
    </row>
    <row r="1687" spans="1:10" x14ac:dyDescent="0.25">
      <c r="A1687"/>
      <c r="B1687"/>
      <c r="I1687" s="33"/>
      <c r="J1687" s="21"/>
    </row>
    <row r="1688" spans="1:10" x14ac:dyDescent="0.25">
      <c r="A1688"/>
      <c r="B1688"/>
      <c r="I1688" s="33"/>
      <c r="J1688" s="21"/>
    </row>
    <row r="1689" spans="1:10" x14ac:dyDescent="0.25">
      <c r="A1689"/>
      <c r="B1689"/>
      <c r="I1689" s="33"/>
      <c r="J1689" s="21"/>
    </row>
    <row r="1690" spans="1:10" x14ac:dyDescent="0.25">
      <c r="A1690"/>
      <c r="B1690"/>
      <c r="I1690" s="33"/>
      <c r="J1690" s="21"/>
    </row>
    <row r="1691" spans="1:10" x14ac:dyDescent="0.25">
      <c r="A1691"/>
      <c r="B1691"/>
      <c r="I1691" s="33"/>
      <c r="J1691" s="21"/>
    </row>
    <row r="1692" spans="1:10" x14ac:dyDescent="0.25">
      <c r="A1692"/>
      <c r="B1692"/>
      <c r="I1692" s="33"/>
      <c r="J1692" s="21"/>
    </row>
    <row r="1693" spans="1:10" x14ac:dyDescent="0.25">
      <c r="A1693"/>
      <c r="B1693"/>
      <c r="I1693" s="33"/>
      <c r="J1693" s="21"/>
    </row>
    <row r="1694" spans="1:10" x14ac:dyDescent="0.25">
      <c r="A1694"/>
      <c r="B1694"/>
      <c r="I1694" s="33"/>
      <c r="J1694" s="21"/>
    </row>
    <row r="1695" spans="1:10" x14ac:dyDescent="0.25">
      <c r="A1695"/>
      <c r="B1695"/>
      <c r="I1695" s="33"/>
      <c r="J1695" s="21"/>
    </row>
    <row r="1696" spans="1:10" x14ac:dyDescent="0.25">
      <c r="A1696"/>
      <c r="B1696"/>
      <c r="I1696" s="33"/>
      <c r="J1696" s="21"/>
    </row>
    <row r="1697" spans="1:10" x14ac:dyDescent="0.25">
      <c r="A1697"/>
      <c r="B1697"/>
      <c r="I1697" s="33"/>
      <c r="J1697" s="21"/>
    </row>
    <row r="1698" spans="1:10" x14ac:dyDescent="0.25">
      <c r="A1698"/>
      <c r="B1698"/>
      <c r="I1698" s="33"/>
      <c r="J1698" s="21"/>
    </row>
    <row r="1699" spans="1:10" x14ac:dyDescent="0.25">
      <c r="A1699"/>
      <c r="B1699"/>
      <c r="I1699" s="33"/>
      <c r="J1699" s="21"/>
    </row>
    <row r="1700" spans="1:10" x14ac:dyDescent="0.25">
      <c r="A1700"/>
      <c r="B1700"/>
      <c r="I1700" s="33"/>
      <c r="J1700" s="21"/>
    </row>
    <row r="1701" spans="1:10" x14ac:dyDescent="0.25">
      <c r="A1701"/>
      <c r="B1701"/>
      <c r="I1701" s="33"/>
      <c r="J1701" s="21"/>
    </row>
    <row r="1702" spans="1:10" x14ac:dyDescent="0.25">
      <c r="A1702"/>
      <c r="B1702"/>
      <c r="I1702" s="33"/>
      <c r="J1702" s="21"/>
    </row>
    <row r="1703" spans="1:10" x14ac:dyDescent="0.25">
      <c r="A1703"/>
      <c r="B1703"/>
      <c r="I1703" s="33"/>
      <c r="J1703" s="21"/>
    </row>
    <row r="1704" spans="1:10" x14ac:dyDescent="0.25">
      <c r="A1704"/>
      <c r="B1704"/>
      <c r="I1704" s="33"/>
      <c r="J1704" s="21"/>
    </row>
    <row r="1705" spans="1:10" x14ac:dyDescent="0.25">
      <c r="A1705"/>
      <c r="B1705"/>
      <c r="I1705" s="33"/>
      <c r="J1705" s="21"/>
    </row>
    <row r="1706" spans="1:10" x14ac:dyDescent="0.25">
      <c r="A1706"/>
      <c r="B1706"/>
      <c r="I1706" s="33"/>
      <c r="J1706" s="21"/>
    </row>
    <row r="1707" spans="1:10" x14ac:dyDescent="0.25">
      <c r="A1707"/>
      <c r="B1707"/>
      <c r="I1707" s="33"/>
      <c r="J1707" s="21"/>
    </row>
    <row r="1708" spans="1:10" x14ac:dyDescent="0.25">
      <c r="A1708"/>
      <c r="B1708"/>
      <c r="I1708" s="33"/>
      <c r="J1708" s="21"/>
    </row>
    <row r="1709" spans="1:10" x14ac:dyDescent="0.25">
      <c r="A1709"/>
      <c r="B1709"/>
      <c r="I1709" s="33"/>
      <c r="J1709" s="21"/>
    </row>
    <row r="1710" spans="1:10" x14ac:dyDescent="0.25">
      <c r="A1710"/>
      <c r="B1710"/>
      <c r="I1710" s="33"/>
      <c r="J1710" s="21"/>
    </row>
    <row r="1711" spans="1:10" x14ac:dyDescent="0.25">
      <c r="A1711"/>
      <c r="B1711"/>
      <c r="I1711" s="33"/>
      <c r="J1711" s="21"/>
    </row>
    <row r="1712" spans="1:10" x14ac:dyDescent="0.25">
      <c r="A1712"/>
      <c r="B1712"/>
      <c r="I1712" s="33"/>
      <c r="J1712" s="21"/>
    </row>
    <row r="1713" spans="1:10" x14ac:dyDescent="0.25">
      <c r="A1713"/>
      <c r="B1713"/>
      <c r="I1713" s="33"/>
      <c r="J1713" s="21"/>
    </row>
    <row r="1714" spans="1:10" x14ac:dyDescent="0.25">
      <c r="A1714"/>
      <c r="B1714"/>
      <c r="I1714" s="33"/>
      <c r="J1714" s="21"/>
    </row>
    <row r="1715" spans="1:10" x14ac:dyDescent="0.25">
      <c r="A1715"/>
      <c r="B1715"/>
      <c r="I1715" s="33"/>
      <c r="J1715" s="21"/>
    </row>
    <row r="1716" spans="1:10" x14ac:dyDescent="0.25">
      <c r="A1716"/>
      <c r="B1716"/>
      <c r="I1716" s="33"/>
      <c r="J1716" s="21"/>
    </row>
    <row r="1717" spans="1:10" x14ac:dyDescent="0.25">
      <c r="A1717"/>
      <c r="B1717"/>
      <c r="I1717" s="33"/>
      <c r="J1717" s="21"/>
    </row>
    <row r="1718" spans="1:10" x14ac:dyDescent="0.25">
      <c r="A1718"/>
      <c r="B1718"/>
      <c r="I1718" s="33"/>
      <c r="J1718" s="21"/>
    </row>
    <row r="1719" spans="1:10" x14ac:dyDescent="0.25">
      <c r="A1719"/>
      <c r="B1719"/>
      <c r="I1719" s="33"/>
      <c r="J1719" s="21"/>
    </row>
    <row r="1720" spans="1:10" x14ac:dyDescent="0.25">
      <c r="A1720"/>
      <c r="B1720"/>
      <c r="I1720" s="33"/>
      <c r="J1720" s="21"/>
    </row>
    <row r="1721" spans="1:10" x14ac:dyDescent="0.25">
      <c r="A1721"/>
      <c r="B1721"/>
      <c r="I1721" s="33"/>
      <c r="J1721" s="21"/>
    </row>
    <row r="1722" spans="1:10" x14ac:dyDescent="0.25">
      <c r="A1722"/>
      <c r="B1722"/>
      <c r="I1722" s="33"/>
      <c r="J1722" s="21"/>
    </row>
    <row r="1723" spans="1:10" x14ac:dyDescent="0.25">
      <c r="A1723"/>
      <c r="B1723"/>
      <c r="I1723" s="33"/>
      <c r="J1723" s="21"/>
    </row>
    <row r="1724" spans="1:10" x14ac:dyDescent="0.25">
      <c r="A1724"/>
      <c r="B1724"/>
      <c r="I1724" s="33"/>
      <c r="J1724" s="21"/>
    </row>
    <row r="1725" spans="1:10" x14ac:dyDescent="0.25">
      <c r="A1725"/>
      <c r="B1725"/>
      <c r="I1725" s="33"/>
      <c r="J1725" s="21"/>
    </row>
    <row r="1726" spans="1:10" x14ac:dyDescent="0.25">
      <c r="A1726"/>
      <c r="B1726"/>
      <c r="I1726" s="33"/>
      <c r="J1726" s="21"/>
    </row>
    <row r="1727" spans="1:10" x14ac:dyDescent="0.25">
      <c r="A1727"/>
      <c r="B1727"/>
      <c r="I1727" s="33"/>
      <c r="J1727" s="21"/>
    </row>
    <row r="1728" spans="1:10" x14ac:dyDescent="0.25">
      <c r="A1728"/>
      <c r="B1728"/>
      <c r="I1728" s="33"/>
      <c r="J1728" s="21"/>
    </row>
    <row r="1729" spans="1:10" x14ac:dyDescent="0.25">
      <c r="A1729"/>
      <c r="B1729"/>
      <c r="I1729" s="33"/>
      <c r="J1729" s="21"/>
    </row>
    <row r="1730" spans="1:10" x14ac:dyDescent="0.25">
      <c r="A1730"/>
      <c r="B1730"/>
      <c r="I1730" s="33"/>
      <c r="J1730" s="21"/>
    </row>
    <row r="1731" spans="1:10" x14ac:dyDescent="0.25">
      <c r="A1731"/>
      <c r="B1731"/>
      <c r="I1731" s="33"/>
      <c r="J1731" s="21"/>
    </row>
    <row r="1732" spans="1:10" x14ac:dyDescent="0.25">
      <c r="A1732"/>
      <c r="B1732"/>
      <c r="I1732" s="33"/>
      <c r="J1732" s="21"/>
    </row>
    <row r="1733" spans="1:10" x14ac:dyDescent="0.25">
      <c r="A1733"/>
      <c r="B1733"/>
      <c r="I1733" s="33"/>
      <c r="J1733" s="21"/>
    </row>
    <row r="1734" spans="1:10" x14ac:dyDescent="0.25">
      <c r="A1734"/>
      <c r="B1734"/>
      <c r="I1734" s="33"/>
      <c r="J1734" s="21"/>
    </row>
    <row r="1735" spans="1:10" x14ac:dyDescent="0.25">
      <c r="A1735"/>
      <c r="B1735"/>
      <c r="I1735" s="33"/>
      <c r="J1735" s="21"/>
    </row>
    <row r="1736" spans="1:10" x14ac:dyDescent="0.25">
      <c r="A1736"/>
      <c r="B1736"/>
      <c r="I1736" s="33"/>
      <c r="J1736" s="21"/>
    </row>
    <row r="1737" spans="1:10" x14ac:dyDescent="0.25">
      <c r="A1737"/>
      <c r="B1737"/>
      <c r="I1737" s="33"/>
      <c r="J1737" s="21"/>
    </row>
    <row r="1738" spans="1:10" x14ac:dyDescent="0.25">
      <c r="A1738"/>
      <c r="B1738"/>
      <c r="I1738" s="33"/>
      <c r="J1738" s="21"/>
    </row>
    <row r="1739" spans="1:10" x14ac:dyDescent="0.25">
      <c r="A1739"/>
      <c r="B1739"/>
      <c r="I1739" s="33"/>
      <c r="J1739" s="21"/>
    </row>
    <row r="1740" spans="1:10" x14ac:dyDescent="0.25">
      <c r="A1740"/>
      <c r="B1740"/>
      <c r="I1740" s="33"/>
      <c r="J1740" s="21"/>
    </row>
    <row r="1741" spans="1:10" x14ac:dyDescent="0.25">
      <c r="A1741"/>
      <c r="B1741"/>
      <c r="I1741" s="33"/>
      <c r="J1741" s="21"/>
    </row>
    <row r="1742" spans="1:10" x14ac:dyDescent="0.25">
      <c r="A1742"/>
      <c r="B1742"/>
      <c r="I1742" s="33"/>
      <c r="J1742" s="21"/>
    </row>
    <row r="1743" spans="1:10" x14ac:dyDescent="0.25">
      <c r="A1743"/>
      <c r="B1743"/>
      <c r="I1743" s="33"/>
      <c r="J1743" s="21"/>
    </row>
    <row r="1744" spans="1:10" x14ac:dyDescent="0.25">
      <c r="A1744"/>
      <c r="B1744"/>
      <c r="I1744" s="33"/>
      <c r="J1744" s="21"/>
    </row>
    <row r="1745" spans="1:10" x14ac:dyDescent="0.25">
      <c r="A1745"/>
      <c r="B1745"/>
      <c r="I1745" s="33"/>
      <c r="J1745" s="21"/>
    </row>
    <row r="1746" spans="1:10" x14ac:dyDescent="0.25">
      <c r="A1746"/>
      <c r="B1746"/>
      <c r="I1746" s="33"/>
      <c r="J1746" s="21"/>
    </row>
    <row r="1747" spans="1:10" x14ac:dyDescent="0.25">
      <c r="A1747"/>
      <c r="B1747"/>
      <c r="I1747" s="33"/>
      <c r="J1747" s="21"/>
    </row>
    <row r="1748" spans="1:10" x14ac:dyDescent="0.25">
      <c r="A1748"/>
      <c r="B1748"/>
      <c r="I1748" s="33"/>
      <c r="J1748" s="21"/>
    </row>
    <row r="1749" spans="1:10" x14ac:dyDescent="0.25">
      <c r="A1749"/>
      <c r="B1749"/>
      <c r="I1749" s="33"/>
      <c r="J1749" s="21"/>
    </row>
    <row r="1750" spans="1:10" x14ac:dyDescent="0.25">
      <c r="A1750"/>
      <c r="B1750"/>
      <c r="I1750" s="33"/>
      <c r="J1750" s="21"/>
    </row>
    <row r="1751" spans="1:10" x14ac:dyDescent="0.25">
      <c r="A1751"/>
      <c r="B1751"/>
      <c r="I1751" s="33"/>
      <c r="J1751" s="21"/>
    </row>
    <row r="1752" spans="1:10" x14ac:dyDescent="0.25">
      <c r="A1752"/>
      <c r="B1752"/>
      <c r="I1752" s="33"/>
      <c r="J1752" s="21"/>
    </row>
    <row r="1753" spans="1:10" x14ac:dyDescent="0.25">
      <c r="A1753"/>
      <c r="B1753"/>
      <c r="I1753" s="33"/>
      <c r="J1753" s="21"/>
    </row>
    <row r="1754" spans="1:10" x14ac:dyDescent="0.25">
      <c r="A1754"/>
      <c r="B1754"/>
      <c r="I1754" s="33"/>
      <c r="J1754" s="21"/>
    </row>
    <row r="1755" spans="1:10" x14ac:dyDescent="0.25">
      <c r="A1755"/>
      <c r="B1755"/>
      <c r="I1755" s="33"/>
      <c r="J1755" s="21"/>
    </row>
    <row r="1756" spans="1:10" x14ac:dyDescent="0.25">
      <c r="A1756"/>
      <c r="B1756"/>
      <c r="I1756" s="33"/>
      <c r="J1756" s="21"/>
    </row>
    <row r="1757" spans="1:10" x14ac:dyDescent="0.25">
      <c r="A1757"/>
      <c r="B1757"/>
      <c r="I1757" s="33"/>
      <c r="J1757" s="21"/>
    </row>
    <row r="1758" spans="1:10" x14ac:dyDescent="0.25">
      <c r="A1758"/>
      <c r="B1758"/>
      <c r="I1758" s="33"/>
      <c r="J1758" s="21"/>
    </row>
    <row r="1759" spans="1:10" x14ac:dyDescent="0.25">
      <c r="A1759"/>
      <c r="B1759"/>
      <c r="I1759" s="33"/>
      <c r="J1759" s="21"/>
    </row>
    <row r="1760" spans="1:10" x14ac:dyDescent="0.25">
      <c r="A1760"/>
      <c r="B1760"/>
      <c r="I1760" s="33"/>
      <c r="J1760" s="21"/>
    </row>
    <row r="1761" spans="1:10" x14ac:dyDescent="0.25">
      <c r="A1761"/>
      <c r="B1761"/>
      <c r="I1761" s="33"/>
      <c r="J1761" s="21"/>
    </row>
    <row r="1762" spans="1:10" x14ac:dyDescent="0.25">
      <c r="A1762"/>
      <c r="B1762"/>
      <c r="I1762" s="33"/>
      <c r="J1762" s="21"/>
    </row>
    <row r="1763" spans="1:10" x14ac:dyDescent="0.25">
      <c r="A1763"/>
      <c r="B1763"/>
      <c r="I1763" s="33"/>
      <c r="J1763" s="21"/>
    </row>
    <row r="1764" spans="1:10" x14ac:dyDescent="0.25">
      <c r="A1764"/>
      <c r="B1764"/>
      <c r="I1764" s="33"/>
      <c r="J1764" s="21"/>
    </row>
    <row r="1765" spans="1:10" x14ac:dyDescent="0.25">
      <c r="A1765"/>
      <c r="B1765"/>
      <c r="I1765" s="33"/>
      <c r="J1765" s="21"/>
    </row>
    <row r="1766" spans="1:10" x14ac:dyDescent="0.25">
      <c r="A1766"/>
      <c r="B1766"/>
      <c r="I1766" s="33"/>
      <c r="J1766" s="21"/>
    </row>
    <row r="1767" spans="1:10" x14ac:dyDescent="0.25">
      <c r="A1767"/>
      <c r="B1767"/>
      <c r="I1767" s="33"/>
      <c r="J1767" s="21"/>
    </row>
    <row r="1768" spans="1:10" x14ac:dyDescent="0.25">
      <c r="A1768"/>
      <c r="B1768"/>
      <c r="I1768" s="33"/>
      <c r="J1768" s="21"/>
    </row>
    <row r="1769" spans="1:10" x14ac:dyDescent="0.25">
      <c r="A1769"/>
      <c r="B1769"/>
      <c r="I1769" s="33"/>
      <c r="J1769" s="21"/>
    </row>
    <row r="1770" spans="1:10" x14ac:dyDescent="0.25">
      <c r="A1770"/>
      <c r="B1770"/>
      <c r="I1770" s="33"/>
      <c r="J1770" s="21"/>
    </row>
    <row r="1771" spans="1:10" x14ac:dyDescent="0.25">
      <c r="A1771"/>
      <c r="B1771"/>
      <c r="I1771" s="33"/>
      <c r="J1771" s="21"/>
    </row>
    <row r="1772" spans="1:10" x14ac:dyDescent="0.25">
      <c r="A1772"/>
      <c r="B1772"/>
      <c r="I1772" s="33"/>
      <c r="J1772" s="21"/>
    </row>
    <row r="1773" spans="1:10" x14ac:dyDescent="0.25">
      <c r="A1773"/>
      <c r="B1773"/>
      <c r="I1773" s="33"/>
      <c r="J1773" s="21"/>
    </row>
    <row r="1774" spans="1:10" x14ac:dyDescent="0.25">
      <c r="A1774"/>
      <c r="B1774"/>
      <c r="I1774" s="33"/>
      <c r="J1774" s="21"/>
    </row>
    <row r="1775" spans="1:10" x14ac:dyDescent="0.25">
      <c r="A1775"/>
      <c r="B1775"/>
      <c r="I1775" s="33"/>
      <c r="J1775" s="21"/>
    </row>
    <row r="1776" spans="1:10" x14ac:dyDescent="0.25">
      <c r="A1776"/>
      <c r="B1776"/>
      <c r="I1776" s="33"/>
      <c r="J1776" s="21"/>
    </row>
    <row r="1777" spans="1:10" x14ac:dyDescent="0.25">
      <c r="A1777"/>
      <c r="B1777"/>
      <c r="I1777" s="33"/>
      <c r="J1777" s="21"/>
    </row>
    <row r="1778" spans="1:10" x14ac:dyDescent="0.25">
      <c r="A1778"/>
      <c r="B1778"/>
      <c r="I1778" s="33"/>
      <c r="J1778" s="21"/>
    </row>
    <row r="1779" spans="1:10" x14ac:dyDescent="0.25">
      <c r="A1779"/>
      <c r="B1779"/>
      <c r="I1779" s="33"/>
      <c r="J1779" s="21"/>
    </row>
    <row r="1780" spans="1:10" x14ac:dyDescent="0.25">
      <c r="A1780"/>
      <c r="B1780"/>
      <c r="I1780" s="33"/>
      <c r="J1780" s="21"/>
    </row>
    <row r="1781" spans="1:10" x14ac:dyDescent="0.25">
      <c r="A1781"/>
      <c r="B1781"/>
      <c r="I1781" s="33"/>
      <c r="J1781" s="21"/>
    </row>
    <row r="1782" spans="1:10" x14ac:dyDescent="0.25">
      <c r="A1782"/>
      <c r="B1782"/>
      <c r="I1782" s="33"/>
      <c r="J1782" s="21"/>
    </row>
    <row r="1783" spans="1:10" x14ac:dyDescent="0.25">
      <c r="A1783"/>
      <c r="B1783"/>
      <c r="I1783" s="33"/>
      <c r="J1783" s="21"/>
    </row>
    <row r="1784" spans="1:10" x14ac:dyDescent="0.25">
      <c r="A1784"/>
      <c r="B1784"/>
      <c r="I1784" s="33"/>
      <c r="J1784" s="21"/>
    </row>
    <row r="1785" spans="1:10" x14ac:dyDescent="0.25">
      <c r="A1785"/>
      <c r="B1785"/>
      <c r="I1785" s="33"/>
      <c r="J1785" s="21"/>
    </row>
    <row r="1786" spans="1:10" x14ac:dyDescent="0.25">
      <c r="A1786"/>
      <c r="B1786"/>
      <c r="I1786" s="33"/>
      <c r="J1786" s="21"/>
    </row>
    <row r="1787" spans="1:10" x14ac:dyDescent="0.25">
      <c r="A1787"/>
      <c r="B1787"/>
      <c r="I1787" s="33"/>
      <c r="J1787" s="21"/>
    </row>
    <row r="1788" spans="1:10" x14ac:dyDescent="0.25">
      <c r="A1788"/>
      <c r="B1788"/>
      <c r="I1788" s="33"/>
      <c r="J1788" s="21"/>
    </row>
    <row r="1789" spans="1:10" x14ac:dyDescent="0.25">
      <c r="A1789"/>
      <c r="B1789"/>
      <c r="I1789" s="33"/>
      <c r="J1789" s="21"/>
    </row>
    <row r="1790" spans="1:10" x14ac:dyDescent="0.25">
      <c r="A1790"/>
      <c r="B1790"/>
      <c r="I1790" s="33"/>
      <c r="J1790" s="21"/>
    </row>
    <row r="1791" spans="1:10" x14ac:dyDescent="0.25">
      <c r="A1791"/>
      <c r="B1791"/>
      <c r="I1791" s="33"/>
      <c r="J1791" s="21"/>
    </row>
    <row r="1792" spans="1:10" x14ac:dyDescent="0.25">
      <c r="A1792"/>
      <c r="B1792"/>
      <c r="I1792" s="33"/>
      <c r="J1792" s="21"/>
    </row>
    <row r="1793" spans="1:10" x14ac:dyDescent="0.25">
      <c r="A1793"/>
      <c r="B1793"/>
      <c r="I1793" s="33"/>
      <c r="J1793" s="21"/>
    </row>
    <row r="1794" spans="1:10" x14ac:dyDescent="0.25">
      <c r="A1794"/>
      <c r="B1794"/>
      <c r="I1794" s="33"/>
      <c r="J1794" s="21"/>
    </row>
    <row r="1795" spans="1:10" x14ac:dyDescent="0.25">
      <c r="A1795"/>
      <c r="B1795"/>
      <c r="I1795" s="33"/>
      <c r="J1795" s="21"/>
    </row>
    <row r="1796" spans="1:10" x14ac:dyDescent="0.25">
      <c r="A1796"/>
      <c r="B1796"/>
      <c r="I1796" s="33"/>
      <c r="J1796" s="21"/>
    </row>
    <row r="1797" spans="1:10" x14ac:dyDescent="0.25">
      <c r="A1797"/>
      <c r="B1797"/>
      <c r="I1797" s="33"/>
      <c r="J1797" s="21"/>
    </row>
    <row r="1798" spans="1:10" x14ac:dyDescent="0.25">
      <c r="A1798"/>
      <c r="B1798"/>
      <c r="I1798" s="33"/>
      <c r="J1798" s="21"/>
    </row>
    <row r="1799" spans="1:10" x14ac:dyDescent="0.25">
      <c r="A1799"/>
      <c r="B1799"/>
      <c r="I1799" s="33"/>
      <c r="J1799" s="21"/>
    </row>
    <row r="1800" spans="1:10" x14ac:dyDescent="0.25">
      <c r="A1800"/>
      <c r="B1800"/>
      <c r="I1800" s="33"/>
      <c r="J1800" s="21"/>
    </row>
    <row r="1801" spans="1:10" x14ac:dyDescent="0.25">
      <c r="A1801"/>
      <c r="B1801"/>
      <c r="I1801" s="33"/>
      <c r="J1801" s="21"/>
    </row>
    <row r="1802" spans="1:10" x14ac:dyDescent="0.25">
      <c r="A1802"/>
      <c r="B1802"/>
      <c r="I1802" s="33"/>
      <c r="J1802" s="21"/>
    </row>
    <row r="1803" spans="1:10" x14ac:dyDescent="0.25">
      <c r="A1803"/>
      <c r="B1803"/>
      <c r="I1803" s="33"/>
      <c r="J1803" s="21"/>
    </row>
    <row r="1804" spans="1:10" x14ac:dyDescent="0.25">
      <c r="A1804"/>
      <c r="B1804"/>
      <c r="I1804" s="33"/>
      <c r="J1804" s="21"/>
    </row>
    <row r="1805" spans="1:10" x14ac:dyDescent="0.25">
      <c r="A1805"/>
      <c r="B1805"/>
      <c r="I1805" s="33"/>
      <c r="J1805" s="21"/>
    </row>
    <row r="1806" spans="1:10" x14ac:dyDescent="0.25">
      <c r="A1806"/>
      <c r="B1806"/>
      <c r="I1806" s="33"/>
      <c r="J1806" s="21"/>
    </row>
    <row r="1807" spans="1:10" x14ac:dyDescent="0.25">
      <c r="A1807"/>
      <c r="B1807"/>
      <c r="I1807" s="33"/>
      <c r="J1807" s="21"/>
    </row>
    <row r="1808" spans="1:10" x14ac:dyDescent="0.25">
      <c r="A1808"/>
      <c r="B1808"/>
      <c r="I1808" s="33"/>
      <c r="J1808" s="21"/>
    </row>
    <row r="1809" spans="1:10" x14ac:dyDescent="0.25">
      <c r="A1809"/>
      <c r="B1809"/>
      <c r="I1809" s="33"/>
      <c r="J1809" s="21"/>
    </row>
    <row r="1810" spans="1:10" x14ac:dyDescent="0.25">
      <c r="A1810"/>
      <c r="B1810"/>
      <c r="I1810" s="33"/>
      <c r="J1810" s="21"/>
    </row>
    <row r="1811" spans="1:10" x14ac:dyDescent="0.25">
      <c r="A1811"/>
      <c r="B1811"/>
      <c r="I1811" s="33"/>
      <c r="J1811" s="21"/>
    </row>
    <row r="1812" spans="1:10" x14ac:dyDescent="0.25">
      <c r="A1812"/>
      <c r="B1812"/>
      <c r="I1812" s="33"/>
      <c r="J1812" s="21"/>
    </row>
    <row r="1813" spans="1:10" x14ac:dyDescent="0.25">
      <c r="A1813"/>
      <c r="B1813"/>
      <c r="I1813" s="33"/>
      <c r="J1813" s="21"/>
    </row>
    <row r="1814" spans="1:10" x14ac:dyDescent="0.25">
      <c r="A1814"/>
      <c r="B1814"/>
      <c r="I1814" s="33"/>
      <c r="J1814" s="21"/>
    </row>
    <row r="1815" spans="1:10" x14ac:dyDescent="0.25">
      <c r="A1815"/>
      <c r="B1815"/>
      <c r="I1815" s="33"/>
      <c r="J1815" s="21"/>
    </row>
    <row r="1816" spans="1:10" x14ac:dyDescent="0.25">
      <c r="A1816"/>
      <c r="B1816"/>
      <c r="I1816" s="33"/>
      <c r="J1816" s="21"/>
    </row>
    <row r="1817" spans="1:10" x14ac:dyDescent="0.25">
      <c r="A1817"/>
      <c r="B1817"/>
      <c r="I1817" s="33"/>
      <c r="J1817" s="21"/>
    </row>
    <row r="1818" spans="1:10" x14ac:dyDescent="0.25">
      <c r="A1818"/>
      <c r="B1818"/>
      <c r="I1818" s="33"/>
      <c r="J1818" s="21"/>
    </row>
    <row r="1819" spans="1:10" x14ac:dyDescent="0.25">
      <c r="A1819"/>
      <c r="B1819"/>
      <c r="I1819" s="33"/>
      <c r="J1819" s="21"/>
    </row>
    <row r="1820" spans="1:10" x14ac:dyDescent="0.25">
      <c r="A1820"/>
      <c r="B1820"/>
      <c r="I1820" s="33"/>
      <c r="J1820" s="21"/>
    </row>
    <row r="1821" spans="1:10" x14ac:dyDescent="0.25">
      <c r="A1821"/>
      <c r="B1821"/>
      <c r="I1821" s="33"/>
      <c r="J1821" s="21"/>
    </row>
    <row r="1822" spans="1:10" x14ac:dyDescent="0.25">
      <c r="A1822"/>
      <c r="B1822"/>
      <c r="I1822" s="33"/>
      <c r="J1822" s="21"/>
    </row>
    <row r="1823" spans="1:10" x14ac:dyDescent="0.25">
      <c r="A1823"/>
      <c r="B1823"/>
      <c r="I1823" s="33"/>
      <c r="J1823" s="21"/>
    </row>
    <row r="1824" spans="1:10" x14ac:dyDescent="0.25">
      <c r="A1824"/>
      <c r="B1824"/>
      <c r="I1824" s="33"/>
      <c r="J1824" s="21"/>
    </row>
    <row r="1825" spans="1:10" x14ac:dyDescent="0.25">
      <c r="A1825"/>
      <c r="B1825"/>
      <c r="I1825" s="33"/>
      <c r="J1825" s="21"/>
    </row>
    <row r="1826" spans="1:10" x14ac:dyDescent="0.25">
      <c r="A1826"/>
      <c r="B1826"/>
      <c r="I1826" s="33"/>
      <c r="J1826" s="21"/>
    </row>
    <row r="1827" spans="1:10" x14ac:dyDescent="0.25">
      <c r="A1827"/>
      <c r="B1827"/>
      <c r="I1827" s="33"/>
      <c r="J1827" s="21"/>
    </row>
    <row r="1828" spans="1:10" x14ac:dyDescent="0.25">
      <c r="A1828"/>
      <c r="B1828"/>
      <c r="I1828" s="33"/>
      <c r="J1828" s="21"/>
    </row>
    <row r="1829" spans="1:10" x14ac:dyDescent="0.25">
      <c r="A1829"/>
      <c r="B1829"/>
      <c r="I1829" s="33"/>
      <c r="J1829" s="21"/>
    </row>
    <row r="1830" spans="1:10" x14ac:dyDescent="0.25">
      <c r="A1830"/>
      <c r="B1830"/>
      <c r="I1830" s="33"/>
      <c r="J1830" s="21"/>
    </row>
    <row r="1831" spans="1:10" x14ac:dyDescent="0.25">
      <c r="A1831"/>
      <c r="B1831"/>
      <c r="I1831" s="33"/>
      <c r="J1831" s="21"/>
    </row>
    <row r="1832" spans="1:10" x14ac:dyDescent="0.25">
      <c r="A1832"/>
      <c r="B1832"/>
      <c r="I1832" s="33"/>
      <c r="J1832" s="21"/>
    </row>
    <row r="1833" spans="1:10" x14ac:dyDescent="0.25">
      <c r="A1833"/>
      <c r="B1833"/>
      <c r="I1833" s="33"/>
      <c r="J1833" s="21"/>
    </row>
    <row r="1834" spans="1:10" x14ac:dyDescent="0.25">
      <c r="A1834"/>
      <c r="B1834"/>
      <c r="I1834" s="33"/>
      <c r="J1834" s="21"/>
    </row>
    <row r="1835" spans="1:10" x14ac:dyDescent="0.25">
      <c r="A1835"/>
      <c r="B1835"/>
      <c r="I1835" s="33"/>
      <c r="J1835" s="21"/>
    </row>
    <row r="1836" spans="1:10" x14ac:dyDescent="0.25">
      <c r="A1836"/>
      <c r="B1836"/>
      <c r="I1836" s="33"/>
      <c r="J1836" s="21"/>
    </row>
    <row r="1837" spans="1:10" x14ac:dyDescent="0.25">
      <c r="A1837"/>
      <c r="B1837"/>
      <c r="I1837" s="33"/>
      <c r="J1837" s="21"/>
    </row>
    <row r="1838" spans="1:10" x14ac:dyDescent="0.25">
      <c r="A1838"/>
      <c r="B1838"/>
      <c r="I1838" s="33"/>
      <c r="J1838" s="21"/>
    </row>
    <row r="1839" spans="1:10" x14ac:dyDescent="0.25">
      <c r="A1839"/>
      <c r="B1839"/>
      <c r="I1839" s="33"/>
      <c r="J1839" s="21"/>
    </row>
    <row r="1840" spans="1:10" x14ac:dyDescent="0.25">
      <c r="A1840"/>
      <c r="B1840"/>
      <c r="I1840" s="33"/>
      <c r="J1840" s="21"/>
    </row>
    <row r="1841" spans="1:10" x14ac:dyDescent="0.25">
      <c r="A1841"/>
      <c r="B1841"/>
      <c r="I1841" s="33"/>
      <c r="J1841" s="21"/>
    </row>
    <row r="1842" spans="1:10" x14ac:dyDescent="0.25">
      <c r="A1842"/>
      <c r="B1842"/>
      <c r="I1842" s="33"/>
      <c r="J1842" s="21"/>
    </row>
    <row r="1843" spans="1:10" x14ac:dyDescent="0.25">
      <c r="A1843"/>
      <c r="B1843"/>
      <c r="I1843" s="33"/>
      <c r="J1843" s="21"/>
    </row>
    <row r="1844" spans="1:10" x14ac:dyDescent="0.25">
      <c r="A1844"/>
      <c r="B1844"/>
      <c r="I1844" s="33"/>
      <c r="J1844" s="21"/>
    </row>
    <row r="1845" spans="1:10" x14ac:dyDescent="0.25">
      <c r="A1845"/>
      <c r="B1845"/>
      <c r="I1845" s="33"/>
      <c r="J1845" s="21"/>
    </row>
    <row r="1846" spans="1:10" x14ac:dyDescent="0.25">
      <c r="A1846"/>
      <c r="B1846"/>
      <c r="I1846" s="33"/>
      <c r="J1846" s="21"/>
    </row>
    <row r="1847" spans="1:10" x14ac:dyDescent="0.25">
      <c r="A1847"/>
      <c r="B1847"/>
      <c r="I1847" s="33"/>
      <c r="J1847" s="21"/>
    </row>
    <row r="1848" spans="1:10" x14ac:dyDescent="0.25">
      <c r="A1848"/>
      <c r="B1848"/>
      <c r="I1848" s="33"/>
      <c r="J1848" s="21"/>
    </row>
    <row r="1849" spans="1:10" x14ac:dyDescent="0.25">
      <c r="A1849"/>
      <c r="B1849"/>
      <c r="I1849" s="33"/>
      <c r="J1849" s="21"/>
    </row>
    <row r="1850" spans="1:10" x14ac:dyDescent="0.25">
      <c r="A1850"/>
      <c r="B1850"/>
      <c r="I1850" s="33"/>
      <c r="J1850" s="21"/>
    </row>
    <row r="1851" spans="1:10" x14ac:dyDescent="0.25">
      <c r="A1851"/>
      <c r="B1851"/>
      <c r="I1851" s="33"/>
      <c r="J1851" s="21"/>
    </row>
    <row r="1852" spans="1:10" x14ac:dyDescent="0.25">
      <c r="A1852"/>
      <c r="B1852"/>
      <c r="I1852" s="33"/>
      <c r="J1852" s="21"/>
    </row>
    <row r="1853" spans="1:10" x14ac:dyDescent="0.25">
      <c r="A1853"/>
      <c r="B1853"/>
      <c r="I1853" s="33"/>
      <c r="J1853" s="21"/>
    </row>
    <row r="1854" spans="1:10" x14ac:dyDescent="0.25">
      <c r="A1854"/>
      <c r="B1854"/>
      <c r="I1854" s="33"/>
      <c r="J1854" s="21"/>
    </row>
    <row r="1855" spans="1:10" x14ac:dyDescent="0.25">
      <c r="A1855"/>
      <c r="B1855"/>
      <c r="I1855" s="33"/>
      <c r="J1855" s="21"/>
    </row>
    <row r="1856" spans="1:10" x14ac:dyDescent="0.25">
      <c r="A1856"/>
      <c r="B1856"/>
      <c r="I1856" s="33"/>
      <c r="J1856" s="21"/>
    </row>
    <row r="1857" spans="1:10" x14ac:dyDescent="0.25">
      <c r="A1857"/>
      <c r="B1857"/>
      <c r="I1857" s="33"/>
      <c r="J1857" s="21"/>
    </row>
    <row r="1858" spans="1:10" x14ac:dyDescent="0.25">
      <c r="A1858"/>
      <c r="B1858"/>
      <c r="I1858" s="33"/>
      <c r="J1858" s="21"/>
    </row>
    <row r="1859" spans="1:10" x14ac:dyDescent="0.25">
      <c r="A1859"/>
      <c r="B1859"/>
      <c r="I1859" s="33"/>
      <c r="J1859" s="21"/>
    </row>
    <row r="1860" spans="1:10" x14ac:dyDescent="0.25">
      <c r="A1860"/>
      <c r="B1860"/>
      <c r="I1860" s="33"/>
      <c r="J1860" s="21"/>
    </row>
    <row r="1861" spans="1:10" x14ac:dyDescent="0.25">
      <c r="A1861"/>
      <c r="B1861"/>
      <c r="I1861" s="33"/>
      <c r="J1861" s="21"/>
    </row>
    <row r="1862" spans="1:10" x14ac:dyDescent="0.25">
      <c r="A1862"/>
      <c r="B1862"/>
      <c r="I1862" s="33"/>
      <c r="J1862" s="21"/>
    </row>
    <row r="1863" spans="1:10" x14ac:dyDescent="0.25">
      <c r="A1863"/>
      <c r="B1863"/>
      <c r="I1863" s="33"/>
      <c r="J1863" s="21"/>
    </row>
    <row r="1864" spans="1:10" x14ac:dyDescent="0.25">
      <c r="A1864"/>
      <c r="B1864"/>
      <c r="I1864" s="33"/>
      <c r="J1864" s="21"/>
    </row>
    <row r="1865" spans="1:10" x14ac:dyDescent="0.25">
      <c r="A1865"/>
      <c r="B1865"/>
      <c r="I1865" s="33"/>
      <c r="J1865" s="21"/>
    </row>
    <row r="1866" spans="1:10" x14ac:dyDescent="0.25">
      <c r="A1866"/>
      <c r="B1866"/>
      <c r="I1866" s="33"/>
      <c r="J1866" s="21"/>
    </row>
    <row r="1867" spans="1:10" x14ac:dyDescent="0.25">
      <c r="A1867"/>
      <c r="B1867"/>
      <c r="I1867" s="33"/>
      <c r="J1867" s="21"/>
    </row>
    <row r="1868" spans="1:10" x14ac:dyDescent="0.25">
      <c r="A1868"/>
      <c r="B1868"/>
      <c r="I1868" s="33"/>
      <c r="J1868" s="21"/>
    </row>
    <row r="1869" spans="1:10" x14ac:dyDescent="0.25">
      <c r="A1869"/>
      <c r="B1869"/>
      <c r="I1869" s="33"/>
      <c r="J1869" s="21"/>
    </row>
    <row r="1870" spans="1:10" x14ac:dyDescent="0.25">
      <c r="A1870"/>
      <c r="B1870"/>
      <c r="I1870" s="33"/>
      <c r="J1870" s="21"/>
    </row>
    <row r="1871" spans="1:10" x14ac:dyDescent="0.25">
      <c r="A1871"/>
      <c r="B1871"/>
      <c r="I1871" s="33"/>
      <c r="J1871" s="21"/>
    </row>
    <row r="1872" spans="1:10" x14ac:dyDescent="0.25">
      <c r="A1872"/>
      <c r="B1872"/>
      <c r="I1872" s="33"/>
      <c r="J1872" s="21"/>
    </row>
    <row r="1873" spans="1:10" x14ac:dyDescent="0.25">
      <c r="A1873"/>
      <c r="B1873"/>
      <c r="I1873" s="33"/>
      <c r="J1873" s="21"/>
    </row>
    <row r="1874" spans="1:10" x14ac:dyDescent="0.25">
      <c r="A1874"/>
      <c r="B1874"/>
      <c r="I1874" s="33"/>
      <c r="J1874" s="21"/>
    </row>
    <row r="1875" spans="1:10" x14ac:dyDescent="0.25">
      <c r="A1875"/>
      <c r="B1875"/>
      <c r="I1875" s="33"/>
      <c r="J1875" s="21"/>
    </row>
    <row r="1876" spans="1:10" x14ac:dyDescent="0.25">
      <c r="A1876"/>
      <c r="B1876"/>
      <c r="I1876" s="33"/>
      <c r="J1876" s="21"/>
    </row>
    <row r="1877" spans="1:10" x14ac:dyDescent="0.25">
      <c r="A1877"/>
      <c r="B1877"/>
      <c r="I1877" s="33"/>
      <c r="J1877" s="21"/>
    </row>
    <row r="1878" spans="1:10" x14ac:dyDescent="0.25">
      <c r="A1878"/>
      <c r="B1878"/>
      <c r="I1878" s="33"/>
      <c r="J1878" s="21"/>
    </row>
    <row r="1879" spans="1:10" x14ac:dyDescent="0.25">
      <c r="A1879"/>
      <c r="B1879"/>
      <c r="I1879" s="33"/>
      <c r="J1879" s="21"/>
    </row>
    <row r="1880" spans="1:10" x14ac:dyDescent="0.25">
      <c r="A1880"/>
      <c r="B1880"/>
      <c r="I1880" s="33"/>
      <c r="J1880" s="21"/>
    </row>
    <row r="1881" spans="1:10" x14ac:dyDescent="0.25">
      <c r="A1881"/>
      <c r="B1881"/>
      <c r="I1881" s="33"/>
      <c r="J1881" s="21"/>
    </row>
    <row r="1882" spans="1:10" x14ac:dyDescent="0.25">
      <c r="A1882"/>
      <c r="B1882"/>
      <c r="I1882" s="33"/>
      <c r="J1882" s="21"/>
    </row>
    <row r="1883" spans="1:10" x14ac:dyDescent="0.25">
      <c r="A1883"/>
      <c r="B1883"/>
      <c r="I1883" s="33"/>
      <c r="J1883" s="21"/>
    </row>
    <row r="1884" spans="1:10" x14ac:dyDescent="0.25">
      <c r="A1884"/>
      <c r="B1884"/>
      <c r="I1884" s="33"/>
      <c r="J1884" s="21"/>
    </row>
    <row r="1885" spans="1:10" x14ac:dyDescent="0.25">
      <c r="A1885"/>
      <c r="B1885"/>
      <c r="I1885" s="33"/>
      <c r="J1885" s="21"/>
    </row>
    <row r="1886" spans="1:10" x14ac:dyDescent="0.25">
      <c r="A1886"/>
      <c r="B1886"/>
      <c r="I1886" s="33"/>
      <c r="J1886" s="21"/>
    </row>
    <row r="1887" spans="1:10" x14ac:dyDescent="0.25">
      <c r="A1887"/>
      <c r="B1887"/>
      <c r="I1887" s="33"/>
      <c r="J1887" s="21"/>
    </row>
    <row r="1888" spans="1:10" x14ac:dyDescent="0.25">
      <c r="A1888"/>
      <c r="B1888"/>
      <c r="I1888" s="33"/>
      <c r="J1888" s="21"/>
    </row>
    <row r="1889" spans="1:10" x14ac:dyDescent="0.25">
      <c r="A1889"/>
      <c r="B1889"/>
      <c r="I1889" s="33"/>
      <c r="J1889" s="21"/>
    </row>
    <row r="1890" spans="1:10" x14ac:dyDescent="0.25">
      <c r="A1890"/>
      <c r="B1890"/>
      <c r="I1890" s="33"/>
      <c r="J1890" s="21"/>
    </row>
    <row r="1891" spans="1:10" x14ac:dyDescent="0.25">
      <c r="A1891"/>
      <c r="B1891"/>
      <c r="I1891" s="33"/>
      <c r="J1891" s="21"/>
    </row>
    <row r="1892" spans="1:10" x14ac:dyDescent="0.25">
      <c r="A1892"/>
      <c r="B1892"/>
      <c r="I1892" s="33"/>
      <c r="J1892" s="21"/>
    </row>
    <row r="1893" spans="1:10" x14ac:dyDescent="0.25">
      <c r="A1893"/>
      <c r="B1893"/>
      <c r="I1893" s="33"/>
      <c r="J1893" s="21"/>
    </row>
    <row r="1894" spans="1:10" x14ac:dyDescent="0.25">
      <c r="A1894"/>
      <c r="B1894"/>
      <c r="I1894" s="33"/>
      <c r="J1894" s="21"/>
    </row>
    <row r="1895" spans="1:10" x14ac:dyDescent="0.25">
      <c r="A1895"/>
      <c r="B1895"/>
      <c r="I1895" s="33"/>
      <c r="J1895" s="21"/>
    </row>
    <row r="1896" spans="1:10" x14ac:dyDescent="0.25">
      <c r="A1896"/>
      <c r="B1896"/>
      <c r="I1896" s="33"/>
      <c r="J1896" s="21"/>
    </row>
    <row r="1897" spans="1:10" x14ac:dyDescent="0.25">
      <c r="A1897"/>
      <c r="B1897"/>
      <c r="I1897" s="33"/>
      <c r="J1897" s="21"/>
    </row>
    <row r="1898" spans="1:10" x14ac:dyDescent="0.25">
      <c r="A1898"/>
      <c r="B1898"/>
      <c r="I1898" s="33"/>
      <c r="J1898" s="21"/>
    </row>
    <row r="1899" spans="1:10" x14ac:dyDescent="0.25">
      <c r="A1899"/>
      <c r="B1899"/>
      <c r="I1899" s="33"/>
      <c r="J1899" s="21"/>
    </row>
    <row r="1900" spans="1:10" x14ac:dyDescent="0.25">
      <c r="A1900"/>
      <c r="B1900"/>
      <c r="I1900" s="33"/>
      <c r="J1900" s="21"/>
    </row>
    <row r="1901" spans="1:10" x14ac:dyDescent="0.25">
      <c r="A1901"/>
      <c r="B1901"/>
      <c r="I1901" s="33"/>
      <c r="J1901" s="21"/>
    </row>
    <row r="1902" spans="1:10" x14ac:dyDescent="0.25">
      <c r="A1902"/>
      <c r="B1902"/>
      <c r="I1902" s="33"/>
      <c r="J1902" s="21"/>
    </row>
    <row r="1903" spans="1:10" x14ac:dyDescent="0.25">
      <c r="A1903"/>
      <c r="B1903"/>
      <c r="I1903" s="33"/>
      <c r="J1903" s="21"/>
    </row>
    <row r="1904" spans="1:10" x14ac:dyDescent="0.25">
      <c r="A1904"/>
      <c r="B1904"/>
      <c r="I1904" s="33"/>
      <c r="J1904" s="21"/>
    </row>
    <row r="1905" spans="1:10" x14ac:dyDescent="0.25">
      <c r="A1905"/>
      <c r="B1905"/>
      <c r="I1905" s="33"/>
      <c r="J1905" s="21"/>
    </row>
    <row r="1906" spans="1:10" x14ac:dyDescent="0.25">
      <c r="A1906"/>
      <c r="B1906"/>
      <c r="I1906" s="33"/>
      <c r="J1906" s="21"/>
    </row>
    <row r="1907" spans="1:10" x14ac:dyDescent="0.25">
      <c r="A1907"/>
      <c r="B1907"/>
      <c r="I1907" s="33"/>
      <c r="J1907" s="21"/>
    </row>
    <row r="1908" spans="1:10" x14ac:dyDescent="0.25">
      <c r="A1908"/>
      <c r="B1908"/>
      <c r="I1908" s="33"/>
      <c r="J1908" s="21"/>
    </row>
    <row r="1909" spans="1:10" x14ac:dyDescent="0.25">
      <c r="A1909"/>
      <c r="B1909"/>
      <c r="I1909" s="33"/>
      <c r="J1909" s="21"/>
    </row>
    <row r="1910" spans="1:10" x14ac:dyDescent="0.25">
      <c r="A1910"/>
      <c r="B1910"/>
      <c r="I1910" s="33"/>
      <c r="J1910" s="21"/>
    </row>
    <row r="1911" spans="1:10" x14ac:dyDescent="0.25">
      <c r="A1911"/>
      <c r="B1911"/>
      <c r="I1911" s="33"/>
      <c r="J1911" s="21"/>
    </row>
    <row r="1912" spans="1:10" x14ac:dyDescent="0.25">
      <c r="A1912"/>
      <c r="B1912"/>
      <c r="I1912" s="33"/>
      <c r="J1912" s="21"/>
    </row>
    <row r="1913" spans="1:10" x14ac:dyDescent="0.25">
      <c r="A1913"/>
      <c r="B1913"/>
      <c r="I1913" s="33"/>
      <c r="J1913" s="21"/>
    </row>
    <row r="1914" spans="1:10" x14ac:dyDescent="0.25">
      <c r="A1914"/>
      <c r="B1914"/>
      <c r="I1914" s="33"/>
      <c r="J1914" s="21"/>
    </row>
    <row r="1915" spans="1:10" x14ac:dyDescent="0.25">
      <c r="A1915"/>
      <c r="B1915"/>
      <c r="I1915" s="33"/>
      <c r="J1915" s="21"/>
    </row>
    <row r="1916" spans="1:10" x14ac:dyDescent="0.25">
      <c r="A1916"/>
      <c r="B1916"/>
      <c r="I1916" s="33"/>
      <c r="J1916" s="21"/>
    </row>
    <row r="1917" spans="1:10" x14ac:dyDescent="0.25">
      <c r="A1917"/>
      <c r="B1917"/>
      <c r="I1917" s="33"/>
      <c r="J1917" s="21"/>
    </row>
    <row r="1918" spans="1:10" x14ac:dyDescent="0.25">
      <c r="A1918"/>
      <c r="B1918"/>
      <c r="I1918" s="33"/>
      <c r="J1918" s="21"/>
    </row>
    <row r="1919" spans="1:10" x14ac:dyDescent="0.25">
      <c r="A1919"/>
      <c r="B1919"/>
      <c r="I1919" s="33"/>
      <c r="J1919" s="21"/>
    </row>
    <row r="1920" spans="1:10" x14ac:dyDescent="0.25">
      <c r="A1920"/>
      <c r="B1920"/>
      <c r="I1920" s="33"/>
      <c r="J1920" s="21"/>
    </row>
    <row r="1921" spans="1:10" x14ac:dyDescent="0.25">
      <c r="A1921"/>
      <c r="B1921"/>
      <c r="I1921" s="33"/>
      <c r="J1921" s="21"/>
    </row>
    <row r="1922" spans="1:10" x14ac:dyDescent="0.25">
      <c r="A1922"/>
      <c r="B1922"/>
      <c r="I1922" s="33"/>
      <c r="J1922" s="21"/>
    </row>
    <row r="1923" spans="1:10" x14ac:dyDescent="0.25">
      <c r="A1923"/>
      <c r="B1923"/>
      <c r="I1923" s="33"/>
      <c r="J1923" s="21"/>
    </row>
    <row r="1924" spans="1:10" x14ac:dyDescent="0.25">
      <c r="A1924"/>
      <c r="B1924"/>
      <c r="I1924" s="33"/>
      <c r="J1924" s="21"/>
    </row>
    <row r="1925" spans="1:10" x14ac:dyDescent="0.25">
      <c r="A1925"/>
      <c r="B1925"/>
      <c r="I1925" s="33"/>
      <c r="J1925" s="21"/>
    </row>
    <row r="1926" spans="1:10" x14ac:dyDescent="0.25">
      <c r="A1926"/>
      <c r="B1926"/>
      <c r="I1926" s="33"/>
      <c r="J1926" s="21"/>
    </row>
    <row r="1927" spans="1:10" x14ac:dyDescent="0.25">
      <c r="A1927"/>
      <c r="B1927"/>
      <c r="I1927" s="33"/>
      <c r="J1927" s="21"/>
    </row>
    <row r="1928" spans="1:10" x14ac:dyDescent="0.25">
      <c r="A1928"/>
      <c r="B1928"/>
      <c r="I1928" s="33"/>
      <c r="J1928" s="21"/>
    </row>
    <row r="1929" spans="1:10" x14ac:dyDescent="0.25">
      <c r="A1929"/>
      <c r="B1929"/>
      <c r="I1929" s="33"/>
      <c r="J1929" s="21"/>
    </row>
    <row r="1930" spans="1:10" x14ac:dyDescent="0.25">
      <c r="A1930"/>
      <c r="B1930"/>
      <c r="I1930" s="33"/>
      <c r="J1930" s="21"/>
    </row>
    <row r="1931" spans="1:10" x14ac:dyDescent="0.25">
      <c r="A1931"/>
      <c r="B1931"/>
      <c r="I1931" s="33"/>
      <c r="J1931" s="21"/>
    </row>
    <row r="1932" spans="1:10" x14ac:dyDescent="0.25">
      <c r="A1932"/>
      <c r="B1932"/>
      <c r="I1932" s="33"/>
      <c r="J1932" s="21"/>
    </row>
    <row r="1933" spans="1:10" x14ac:dyDescent="0.25">
      <c r="A1933"/>
      <c r="B1933"/>
      <c r="I1933" s="33"/>
      <c r="J1933" s="21"/>
    </row>
    <row r="1934" spans="1:10" x14ac:dyDescent="0.25">
      <c r="A1934"/>
      <c r="B1934"/>
      <c r="I1934" s="33"/>
      <c r="J1934" s="21"/>
    </row>
    <row r="1935" spans="1:10" x14ac:dyDescent="0.25">
      <c r="A1935"/>
      <c r="B1935"/>
      <c r="I1935" s="33"/>
      <c r="J1935" s="21"/>
    </row>
    <row r="1936" spans="1:10" x14ac:dyDescent="0.25">
      <c r="A1936"/>
      <c r="B1936"/>
      <c r="I1936" s="33"/>
      <c r="J1936" s="21"/>
    </row>
    <row r="1937" spans="1:10" x14ac:dyDescent="0.25">
      <c r="A1937"/>
      <c r="B1937"/>
      <c r="I1937" s="33"/>
      <c r="J1937" s="21"/>
    </row>
    <row r="1938" spans="1:10" x14ac:dyDescent="0.25">
      <c r="A1938"/>
      <c r="B1938"/>
      <c r="I1938" s="33"/>
      <c r="J1938" s="21"/>
    </row>
    <row r="1939" spans="1:10" x14ac:dyDescent="0.25">
      <c r="A1939"/>
      <c r="B1939"/>
      <c r="I1939" s="33"/>
      <c r="J1939" s="21"/>
    </row>
    <row r="1940" spans="1:10" x14ac:dyDescent="0.25">
      <c r="A1940"/>
      <c r="B1940"/>
      <c r="I1940" s="33"/>
      <c r="J1940" s="21"/>
    </row>
    <row r="1941" spans="1:10" x14ac:dyDescent="0.25">
      <c r="A1941"/>
      <c r="B1941"/>
      <c r="I1941" s="33"/>
      <c r="J1941" s="21"/>
    </row>
    <row r="1942" spans="1:10" x14ac:dyDescent="0.25">
      <c r="A1942"/>
      <c r="B1942"/>
      <c r="I1942" s="33"/>
      <c r="J1942" s="21"/>
    </row>
    <row r="1943" spans="1:10" x14ac:dyDescent="0.25">
      <c r="A1943"/>
      <c r="B1943"/>
      <c r="I1943" s="33"/>
      <c r="J1943" s="21"/>
    </row>
    <row r="1944" spans="1:10" x14ac:dyDescent="0.25">
      <c r="A1944"/>
      <c r="B1944"/>
      <c r="I1944" s="33"/>
      <c r="J1944" s="21"/>
    </row>
    <row r="1945" spans="1:10" x14ac:dyDescent="0.25">
      <c r="A1945"/>
      <c r="B1945"/>
      <c r="I1945" s="33"/>
      <c r="J1945" s="21"/>
    </row>
    <row r="1946" spans="1:10" x14ac:dyDescent="0.25">
      <c r="A1946"/>
      <c r="B1946"/>
      <c r="I1946" s="33"/>
      <c r="J1946" s="21"/>
    </row>
    <row r="1947" spans="1:10" x14ac:dyDescent="0.25">
      <c r="A1947"/>
      <c r="B1947"/>
      <c r="I1947" s="33"/>
      <c r="J1947" s="21"/>
    </row>
    <row r="1948" spans="1:10" x14ac:dyDescent="0.25">
      <c r="A1948"/>
      <c r="B1948"/>
      <c r="I1948" s="33"/>
      <c r="J1948" s="21"/>
    </row>
    <row r="1949" spans="1:10" x14ac:dyDescent="0.25">
      <c r="A1949"/>
      <c r="B1949"/>
      <c r="I1949" s="33"/>
      <c r="J1949" s="21"/>
    </row>
    <row r="1950" spans="1:10" x14ac:dyDescent="0.25">
      <c r="A1950"/>
      <c r="B1950"/>
      <c r="I1950" s="33"/>
      <c r="J1950" s="21"/>
    </row>
    <row r="1951" spans="1:10" x14ac:dyDescent="0.25">
      <c r="A1951"/>
      <c r="B1951"/>
      <c r="I1951" s="33"/>
      <c r="J1951" s="21"/>
    </row>
    <row r="1952" spans="1:10" x14ac:dyDescent="0.25">
      <c r="A1952"/>
      <c r="B1952"/>
      <c r="I1952" s="33"/>
      <c r="J1952" s="21"/>
    </row>
    <row r="1953" spans="1:10" x14ac:dyDescent="0.25">
      <c r="A1953"/>
      <c r="B1953"/>
      <c r="I1953" s="33"/>
      <c r="J1953" s="21"/>
    </row>
    <row r="1954" spans="1:10" x14ac:dyDescent="0.25">
      <c r="A1954"/>
      <c r="B1954"/>
      <c r="I1954" s="33"/>
      <c r="J1954" s="21"/>
    </row>
    <row r="1955" spans="1:10" x14ac:dyDescent="0.25">
      <c r="A1955"/>
      <c r="B1955"/>
      <c r="I1955" s="33"/>
      <c r="J1955" s="21"/>
    </row>
    <row r="1956" spans="1:10" x14ac:dyDescent="0.25">
      <c r="A1956"/>
      <c r="B1956"/>
      <c r="I1956" s="33"/>
      <c r="J1956" s="21"/>
    </row>
    <row r="1957" spans="1:10" x14ac:dyDescent="0.25">
      <c r="A1957"/>
      <c r="B1957"/>
      <c r="I1957" s="33"/>
      <c r="J1957" s="21"/>
    </row>
    <row r="1958" spans="1:10" x14ac:dyDescent="0.25">
      <c r="A1958"/>
      <c r="B1958"/>
      <c r="I1958" s="33"/>
      <c r="J1958" s="21"/>
    </row>
    <row r="1959" spans="1:10" x14ac:dyDescent="0.25">
      <c r="A1959"/>
      <c r="B1959"/>
      <c r="I1959" s="33"/>
      <c r="J1959" s="21"/>
    </row>
    <row r="1960" spans="1:10" x14ac:dyDescent="0.25">
      <c r="A1960"/>
      <c r="B1960"/>
      <c r="I1960" s="33"/>
      <c r="J1960" s="21"/>
    </row>
    <row r="1961" spans="1:10" x14ac:dyDescent="0.25">
      <c r="A1961"/>
      <c r="B1961"/>
      <c r="I1961" s="33"/>
      <c r="J1961" s="21"/>
    </row>
    <row r="1962" spans="1:10" x14ac:dyDescent="0.25">
      <c r="A1962"/>
      <c r="B1962"/>
      <c r="I1962" s="33"/>
      <c r="J1962" s="21"/>
    </row>
    <row r="1963" spans="1:10" x14ac:dyDescent="0.25">
      <c r="A1963"/>
      <c r="B1963"/>
      <c r="I1963" s="33"/>
      <c r="J1963" s="21"/>
    </row>
    <row r="1964" spans="1:10" x14ac:dyDescent="0.25">
      <c r="A1964"/>
      <c r="B1964"/>
      <c r="I1964" s="33"/>
      <c r="J1964" s="21"/>
    </row>
    <row r="1965" spans="1:10" x14ac:dyDescent="0.25">
      <c r="A1965"/>
      <c r="B1965"/>
      <c r="I1965" s="33"/>
      <c r="J1965" s="21"/>
    </row>
    <row r="1966" spans="1:10" x14ac:dyDescent="0.25">
      <c r="A1966"/>
      <c r="B1966"/>
      <c r="I1966" s="33"/>
      <c r="J1966" s="21"/>
    </row>
    <row r="1967" spans="1:10" x14ac:dyDescent="0.25">
      <c r="A1967"/>
      <c r="B1967"/>
      <c r="I1967" s="33"/>
      <c r="J1967" s="21"/>
    </row>
    <row r="1968" spans="1:10" x14ac:dyDescent="0.25">
      <c r="A1968"/>
      <c r="B1968"/>
      <c r="I1968" s="33"/>
      <c r="J1968" s="21"/>
    </row>
    <row r="1969" spans="1:10" x14ac:dyDescent="0.25">
      <c r="A1969"/>
      <c r="B1969"/>
      <c r="I1969" s="33"/>
      <c r="J1969" s="21"/>
    </row>
    <row r="1970" spans="1:10" x14ac:dyDescent="0.25">
      <c r="A1970"/>
      <c r="B1970"/>
      <c r="I1970" s="33"/>
      <c r="J1970" s="21"/>
    </row>
    <row r="1971" spans="1:10" x14ac:dyDescent="0.25">
      <c r="A1971"/>
      <c r="B1971"/>
      <c r="I1971" s="33"/>
      <c r="J1971" s="21"/>
    </row>
    <row r="1972" spans="1:10" x14ac:dyDescent="0.25">
      <c r="A1972"/>
      <c r="B1972"/>
      <c r="I1972" s="33"/>
      <c r="J1972" s="21"/>
    </row>
    <row r="1973" spans="1:10" x14ac:dyDescent="0.25">
      <c r="A1973"/>
      <c r="B1973"/>
      <c r="I1973" s="33"/>
      <c r="J1973" s="21"/>
    </row>
    <row r="1974" spans="1:10" x14ac:dyDescent="0.25">
      <c r="A1974"/>
      <c r="B1974"/>
      <c r="I1974" s="33"/>
      <c r="J1974" s="21"/>
    </row>
    <row r="1975" spans="1:10" x14ac:dyDescent="0.25">
      <c r="A1975"/>
      <c r="B1975"/>
      <c r="I1975" s="33"/>
      <c r="J1975" s="21"/>
    </row>
    <row r="1976" spans="1:10" x14ac:dyDescent="0.25">
      <c r="A1976"/>
      <c r="B1976"/>
      <c r="I1976" s="33"/>
      <c r="J1976" s="21"/>
    </row>
    <row r="1977" spans="1:10" x14ac:dyDescent="0.25">
      <c r="A1977"/>
      <c r="B1977"/>
      <c r="I1977" s="33"/>
      <c r="J1977" s="21"/>
    </row>
    <row r="1978" spans="1:10" x14ac:dyDescent="0.25">
      <c r="A1978"/>
      <c r="B1978"/>
      <c r="I1978" s="33"/>
      <c r="J1978" s="21"/>
    </row>
    <row r="1979" spans="1:10" x14ac:dyDescent="0.25">
      <c r="A1979"/>
      <c r="B1979"/>
      <c r="I1979" s="33"/>
      <c r="J1979" s="21"/>
    </row>
    <row r="1980" spans="1:10" x14ac:dyDescent="0.25">
      <c r="A1980"/>
      <c r="B1980"/>
      <c r="I1980" s="33"/>
      <c r="J1980" s="21"/>
    </row>
    <row r="1981" spans="1:10" x14ac:dyDescent="0.25">
      <c r="A1981"/>
      <c r="B1981"/>
      <c r="I1981" s="33"/>
      <c r="J1981" s="21"/>
    </row>
    <row r="1982" spans="1:10" x14ac:dyDescent="0.25">
      <c r="A1982"/>
      <c r="B1982"/>
      <c r="I1982" s="33"/>
      <c r="J1982" s="21"/>
    </row>
    <row r="1983" spans="1:10" x14ac:dyDescent="0.25">
      <c r="A1983"/>
      <c r="B1983"/>
      <c r="I1983" s="33"/>
      <c r="J1983" s="21"/>
    </row>
    <row r="1984" spans="1:10" x14ac:dyDescent="0.25">
      <c r="A1984"/>
      <c r="B1984"/>
      <c r="I1984" s="33"/>
      <c r="J1984" s="21"/>
    </row>
    <row r="1985" spans="1:10" x14ac:dyDescent="0.25">
      <c r="A1985"/>
      <c r="B1985"/>
      <c r="I1985" s="33"/>
      <c r="J1985" s="21"/>
    </row>
    <row r="1986" spans="1:10" x14ac:dyDescent="0.25">
      <c r="A1986"/>
      <c r="B1986"/>
      <c r="I1986" s="33"/>
      <c r="J1986" s="21"/>
    </row>
    <row r="1987" spans="1:10" x14ac:dyDescent="0.25">
      <c r="A1987"/>
      <c r="B1987"/>
      <c r="I1987" s="33"/>
      <c r="J1987" s="21"/>
    </row>
    <row r="1988" spans="1:10" x14ac:dyDescent="0.25">
      <c r="A1988"/>
      <c r="B1988"/>
      <c r="I1988" s="33"/>
      <c r="J1988" s="21"/>
    </row>
    <row r="1989" spans="1:10" x14ac:dyDescent="0.25">
      <c r="A1989"/>
      <c r="B1989"/>
      <c r="I1989" s="33"/>
      <c r="J1989" s="21"/>
    </row>
    <row r="1990" spans="1:10" x14ac:dyDescent="0.25">
      <c r="A1990"/>
      <c r="B1990"/>
      <c r="I1990" s="33"/>
      <c r="J1990" s="21"/>
    </row>
    <row r="1991" spans="1:10" x14ac:dyDescent="0.25">
      <c r="A1991"/>
      <c r="B1991"/>
      <c r="I1991" s="33"/>
      <c r="J1991" s="21"/>
    </row>
    <row r="1992" spans="1:10" x14ac:dyDescent="0.25">
      <c r="A1992"/>
      <c r="B1992"/>
      <c r="I1992" s="33"/>
      <c r="J1992" s="21"/>
    </row>
    <row r="1993" spans="1:10" x14ac:dyDescent="0.25">
      <c r="A1993"/>
      <c r="B1993"/>
      <c r="I1993" s="33"/>
      <c r="J1993" s="21"/>
    </row>
    <row r="1994" spans="1:10" x14ac:dyDescent="0.25">
      <c r="A1994"/>
      <c r="B1994"/>
      <c r="I1994" s="33"/>
      <c r="J1994" s="21"/>
    </row>
    <row r="1995" spans="1:10" x14ac:dyDescent="0.25">
      <c r="A1995"/>
      <c r="B1995"/>
      <c r="I1995" s="33"/>
      <c r="J1995" s="21"/>
    </row>
    <row r="1996" spans="1:10" x14ac:dyDescent="0.25">
      <c r="A1996"/>
      <c r="B1996"/>
      <c r="I1996" s="33"/>
      <c r="J1996" s="21"/>
    </row>
    <row r="1997" spans="1:10" x14ac:dyDescent="0.25">
      <c r="A1997"/>
      <c r="B1997"/>
      <c r="I1997" s="33"/>
      <c r="J1997" s="21"/>
    </row>
    <row r="1998" spans="1:10" x14ac:dyDescent="0.25">
      <c r="A1998"/>
      <c r="B1998"/>
      <c r="I1998" s="33"/>
      <c r="J1998" s="21"/>
    </row>
    <row r="1999" spans="1:10" x14ac:dyDescent="0.25">
      <c r="A1999"/>
      <c r="B1999"/>
      <c r="I1999" s="33"/>
      <c r="J1999" s="21"/>
    </row>
    <row r="2000" spans="1:10" x14ac:dyDescent="0.25">
      <c r="A2000"/>
      <c r="B2000"/>
      <c r="I2000" s="33"/>
      <c r="J2000" s="21"/>
    </row>
    <row r="2001" spans="1:10" x14ac:dyDescent="0.25">
      <c r="A2001"/>
      <c r="B2001"/>
      <c r="I2001" s="33"/>
      <c r="J2001" s="21"/>
    </row>
    <row r="2002" spans="1:10" x14ac:dyDescent="0.25">
      <c r="A2002"/>
      <c r="B2002"/>
      <c r="I2002" s="33"/>
      <c r="J2002" s="21"/>
    </row>
    <row r="2003" spans="1:10" x14ac:dyDescent="0.25">
      <c r="A2003"/>
      <c r="B2003"/>
      <c r="I2003" s="33"/>
      <c r="J2003" s="21"/>
    </row>
    <row r="2004" spans="1:10" x14ac:dyDescent="0.25">
      <c r="A2004"/>
      <c r="B2004"/>
      <c r="I2004" s="33"/>
      <c r="J2004" s="21"/>
    </row>
    <row r="2005" spans="1:10" x14ac:dyDescent="0.25">
      <c r="A2005"/>
      <c r="B2005"/>
      <c r="I2005" s="33"/>
      <c r="J2005" s="21"/>
    </row>
    <row r="2006" spans="1:10" x14ac:dyDescent="0.25">
      <c r="A2006"/>
      <c r="B2006"/>
      <c r="I2006" s="33"/>
      <c r="J2006" s="21"/>
    </row>
    <row r="2007" spans="1:10" x14ac:dyDescent="0.25">
      <c r="A2007"/>
      <c r="B2007"/>
      <c r="I2007" s="33"/>
      <c r="J2007" s="21"/>
    </row>
    <row r="2008" spans="1:10" x14ac:dyDescent="0.25">
      <c r="A2008"/>
      <c r="B2008"/>
      <c r="I2008" s="33"/>
      <c r="J2008" s="21"/>
    </row>
    <row r="2009" spans="1:10" x14ac:dyDescent="0.25">
      <c r="A2009"/>
      <c r="B2009"/>
      <c r="I2009" s="33"/>
      <c r="J2009" s="21"/>
    </row>
    <row r="2010" spans="1:10" x14ac:dyDescent="0.25">
      <c r="A2010"/>
      <c r="B2010"/>
      <c r="I2010" s="33"/>
      <c r="J2010" s="21"/>
    </row>
    <row r="2011" spans="1:10" x14ac:dyDescent="0.25">
      <c r="A2011"/>
      <c r="B2011"/>
      <c r="I2011" s="33"/>
      <c r="J2011" s="21"/>
    </row>
    <row r="2012" spans="1:10" x14ac:dyDescent="0.25">
      <c r="A2012"/>
      <c r="B2012"/>
      <c r="I2012" s="33"/>
      <c r="J2012" s="21"/>
    </row>
    <row r="2013" spans="1:10" x14ac:dyDescent="0.25">
      <c r="A2013"/>
      <c r="B2013"/>
      <c r="I2013" s="33"/>
      <c r="J2013" s="21"/>
    </row>
    <row r="2014" spans="1:10" x14ac:dyDescent="0.25">
      <c r="A2014"/>
      <c r="B2014"/>
      <c r="I2014" s="33"/>
      <c r="J2014" s="21"/>
    </row>
    <row r="2015" spans="1:10" x14ac:dyDescent="0.25">
      <c r="A2015"/>
      <c r="B2015"/>
      <c r="I2015" s="33"/>
      <c r="J2015" s="21"/>
    </row>
    <row r="2016" spans="1:10" x14ac:dyDescent="0.25">
      <c r="A2016"/>
      <c r="B2016"/>
      <c r="I2016" s="33"/>
      <c r="J2016" s="21"/>
    </row>
    <row r="2017" spans="1:10" x14ac:dyDescent="0.25">
      <c r="A2017"/>
      <c r="B2017"/>
      <c r="I2017" s="33"/>
      <c r="J2017" s="21"/>
    </row>
    <row r="2018" spans="1:10" x14ac:dyDescent="0.25">
      <c r="A2018"/>
      <c r="B2018"/>
      <c r="I2018" s="33"/>
      <c r="J2018" s="21"/>
    </row>
    <row r="2019" spans="1:10" x14ac:dyDescent="0.25">
      <c r="A2019"/>
      <c r="B2019"/>
      <c r="I2019" s="33"/>
      <c r="J2019" s="21"/>
    </row>
    <row r="2020" spans="1:10" x14ac:dyDescent="0.25">
      <c r="A2020"/>
      <c r="B2020"/>
      <c r="I2020" s="33"/>
      <c r="J2020" s="21"/>
    </row>
    <row r="2021" spans="1:10" x14ac:dyDescent="0.25">
      <c r="A2021"/>
      <c r="B2021"/>
      <c r="I2021" s="33"/>
      <c r="J2021" s="21"/>
    </row>
    <row r="2022" spans="1:10" x14ac:dyDescent="0.25">
      <c r="A2022"/>
      <c r="B2022"/>
      <c r="I2022" s="33"/>
      <c r="J2022" s="21"/>
    </row>
    <row r="2023" spans="1:10" x14ac:dyDescent="0.25">
      <c r="A2023"/>
      <c r="B2023"/>
      <c r="I2023" s="33"/>
      <c r="J2023" s="21"/>
    </row>
    <row r="2024" spans="1:10" x14ac:dyDescent="0.25">
      <c r="A2024"/>
      <c r="B2024"/>
      <c r="I2024" s="33"/>
      <c r="J2024" s="21"/>
    </row>
    <row r="2025" spans="1:10" x14ac:dyDescent="0.25">
      <c r="A2025"/>
      <c r="B2025"/>
      <c r="I2025" s="33"/>
      <c r="J2025" s="21"/>
    </row>
    <row r="2026" spans="1:10" x14ac:dyDescent="0.25">
      <c r="A2026"/>
      <c r="B2026"/>
      <c r="I2026" s="33"/>
      <c r="J2026" s="21"/>
    </row>
    <row r="2027" spans="1:10" x14ac:dyDescent="0.25">
      <c r="A2027"/>
      <c r="B2027"/>
      <c r="I2027" s="33"/>
      <c r="J2027" s="21"/>
    </row>
    <row r="2028" spans="1:10" x14ac:dyDescent="0.25">
      <c r="A2028"/>
      <c r="B2028"/>
      <c r="I2028" s="33"/>
      <c r="J2028" s="21"/>
    </row>
    <row r="2029" spans="1:10" x14ac:dyDescent="0.25">
      <c r="A2029"/>
      <c r="B2029"/>
      <c r="I2029" s="33"/>
      <c r="J2029" s="21"/>
    </row>
    <row r="2030" spans="1:10" x14ac:dyDescent="0.25">
      <c r="A2030"/>
      <c r="B2030"/>
      <c r="I2030" s="33"/>
      <c r="J2030" s="21"/>
    </row>
    <row r="2031" spans="1:10" x14ac:dyDescent="0.25">
      <c r="A2031"/>
      <c r="B2031"/>
      <c r="I2031" s="33"/>
      <c r="J2031" s="21"/>
    </row>
    <row r="2032" spans="1:10" x14ac:dyDescent="0.25">
      <c r="A2032"/>
      <c r="B2032"/>
      <c r="I2032" s="33"/>
      <c r="J2032" s="21"/>
    </row>
    <row r="2033" spans="1:10" x14ac:dyDescent="0.25">
      <c r="A2033"/>
      <c r="B2033"/>
      <c r="I2033" s="33"/>
      <c r="J2033" s="21"/>
    </row>
    <row r="2034" spans="1:10" x14ac:dyDescent="0.25">
      <c r="A2034"/>
      <c r="B2034"/>
      <c r="I2034" s="33"/>
      <c r="J2034" s="21"/>
    </row>
    <row r="2035" spans="1:10" x14ac:dyDescent="0.25">
      <c r="A2035"/>
      <c r="B2035"/>
      <c r="I2035" s="33"/>
      <c r="J2035" s="21"/>
    </row>
    <row r="2036" spans="1:10" x14ac:dyDescent="0.25">
      <c r="A2036"/>
      <c r="B2036"/>
      <c r="I2036" s="33"/>
      <c r="J2036" s="21"/>
    </row>
    <row r="2037" spans="1:10" x14ac:dyDescent="0.25">
      <c r="A2037"/>
      <c r="B2037"/>
      <c r="I2037" s="33"/>
      <c r="J2037" s="21"/>
    </row>
    <row r="2038" spans="1:10" x14ac:dyDescent="0.25">
      <c r="A2038"/>
      <c r="B2038"/>
      <c r="I2038" s="33"/>
      <c r="J2038" s="21"/>
    </row>
    <row r="2039" spans="1:10" x14ac:dyDescent="0.25">
      <c r="A2039"/>
      <c r="B2039"/>
      <c r="I2039" s="33"/>
      <c r="J2039" s="21"/>
    </row>
    <row r="2040" spans="1:10" x14ac:dyDescent="0.25">
      <c r="A2040"/>
      <c r="B2040"/>
      <c r="I2040" s="33"/>
      <c r="J2040" s="21"/>
    </row>
    <row r="2041" spans="1:10" x14ac:dyDescent="0.25">
      <c r="A2041"/>
      <c r="B2041"/>
      <c r="I2041" s="33"/>
      <c r="J2041" s="21"/>
    </row>
    <row r="2042" spans="1:10" x14ac:dyDescent="0.25">
      <c r="A2042"/>
      <c r="B2042"/>
      <c r="I2042" s="33"/>
      <c r="J2042" s="21"/>
    </row>
    <row r="2043" spans="1:10" x14ac:dyDescent="0.25">
      <c r="A2043"/>
      <c r="B2043"/>
      <c r="I2043" s="33"/>
      <c r="J2043" s="21"/>
    </row>
    <row r="2044" spans="1:10" x14ac:dyDescent="0.25">
      <c r="A2044"/>
      <c r="B2044"/>
      <c r="I2044" s="33"/>
      <c r="J2044" s="21"/>
    </row>
    <row r="2045" spans="1:10" x14ac:dyDescent="0.25">
      <c r="A2045"/>
      <c r="B2045"/>
      <c r="I2045" s="33"/>
      <c r="J2045" s="21"/>
    </row>
    <row r="2046" spans="1:10" x14ac:dyDescent="0.25">
      <c r="A2046"/>
      <c r="B2046"/>
      <c r="I2046" s="33"/>
      <c r="J2046" s="21"/>
    </row>
    <row r="2047" spans="1:10" x14ac:dyDescent="0.25">
      <c r="A2047"/>
      <c r="B2047"/>
      <c r="I2047" s="33"/>
      <c r="J2047" s="21"/>
    </row>
    <row r="2048" spans="1:10" x14ac:dyDescent="0.25">
      <c r="A2048"/>
      <c r="B2048"/>
      <c r="I2048" s="33"/>
      <c r="J2048" s="21"/>
    </row>
    <row r="2049" spans="1:10" x14ac:dyDescent="0.25">
      <c r="A2049"/>
      <c r="B2049"/>
      <c r="I2049" s="33"/>
      <c r="J2049" s="21"/>
    </row>
    <row r="2050" spans="1:10" x14ac:dyDescent="0.25">
      <c r="A2050"/>
      <c r="B2050"/>
      <c r="I2050" s="33"/>
      <c r="J2050" s="21"/>
    </row>
    <row r="2051" spans="1:10" x14ac:dyDescent="0.25">
      <c r="A2051"/>
      <c r="B2051"/>
      <c r="I2051" s="33"/>
      <c r="J2051" s="21"/>
    </row>
    <row r="2052" spans="1:10" x14ac:dyDescent="0.25">
      <c r="A2052"/>
      <c r="B2052"/>
      <c r="I2052" s="33"/>
      <c r="J2052" s="21"/>
    </row>
    <row r="2053" spans="1:10" x14ac:dyDescent="0.25">
      <c r="A2053"/>
      <c r="B2053"/>
      <c r="I2053" s="33"/>
      <c r="J2053" s="21"/>
    </row>
    <row r="2054" spans="1:10" x14ac:dyDescent="0.25">
      <c r="A2054"/>
      <c r="B2054"/>
      <c r="I2054" s="33"/>
      <c r="J2054" s="21"/>
    </row>
    <row r="2055" spans="1:10" x14ac:dyDescent="0.25">
      <c r="A2055"/>
      <c r="B2055"/>
      <c r="I2055" s="33"/>
      <c r="J2055" s="21"/>
    </row>
    <row r="2056" spans="1:10" x14ac:dyDescent="0.25">
      <c r="A2056"/>
      <c r="B2056"/>
      <c r="I2056" s="33"/>
      <c r="J2056" s="21"/>
    </row>
    <row r="2057" spans="1:10" x14ac:dyDescent="0.25">
      <c r="A2057"/>
      <c r="B2057"/>
      <c r="I2057" s="33"/>
      <c r="J2057" s="21"/>
    </row>
    <row r="2058" spans="1:10" x14ac:dyDescent="0.25">
      <c r="A2058"/>
      <c r="B2058"/>
      <c r="I2058" s="33"/>
      <c r="J2058" s="21"/>
    </row>
    <row r="2059" spans="1:10" x14ac:dyDescent="0.25">
      <c r="A2059"/>
      <c r="B2059"/>
      <c r="I2059" s="33"/>
      <c r="J2059" s="21"/>
    </row>
    <row r="2060" spans="1:10" x14ac:dyDescent="0.25">
      <c r="A2060"/>
      <c r="B2060"/>
      <c r="I2060" s="33"/>
      <c r="J2060" s="21"/>
    </row>
    <row r="2061" spans="1:10" x14ac:dyDescent="0.25">
      <c r="A2061"/>
      <c r="B2061"/>
      <c r="I2061" s="33"/>
      <c r="J2061" s="21"/>
    </row>
    <row r="2062" spans="1:10" x14ac:dyDescent="0.25">
      <c r="A2062"/>
      <c r="B2062"/>
      <c r="I2062" s="33"/>
      <c r="J2062" s="21"/>
    </row>
    <row r="2063" spans="1:10" x14ac:dyDescent="0.25">
      <c r="A2063"/>
      <c r="B2063"/>
      <c r="I2063" s="33"/>
      <c r="J2063" s="21"/>
    </row>
    <row r="2064" spans="1:10" x14ac:dyDescent="0.25">
      <c r="A2064"/>
      <c r="B2064"/>
      <c r="I2064" s="33"/>
      <c r="J2064" s="21"/>
    </row>
    <row r="2065" spans="1:10" x14ac:dyDescent="0.25">
      <c r="A2065"/>
      <c r="B2065"/>
      <c r="I2065" s="33"/>
      <c r="J2065" s="21"/>
    </row>
    <row r="2066" spans="1:10" x14ac:dyDescent="0.25">
      <c r="A2066"/>
      <c r="B2066"/>
      <c r="I2066" s="33"/>
      <c r="J2066" s="21"/>
    </row>
    <row r="2067" spans="1:10" x14ac:dyDescent="0.25">
      <c r="A2067"/>
      <c r="B2067"/>
      <c r="I2067" s="33"/>
      <c r="J2067" s="21"/>
    </row>
    <row r="2068" spans="1:10" x14ac:dyDescent="0.25">
      <c r="A2068"/>
      <c r="B2068"/>
      <c r="I2068" s="33"/>
      <c r="J2068" s="21"/>
    </row>
    <row r="2069" spans="1:10" x14ac:dyDescent="0.25">
      <c r="A2069"/>
      <c r="B2069"/>
      <c r="I2069" s="33"/>
      <c r="J2069" s="21"/>
    </row>
    <row r="2070" spans="1:10" x14ac:dyDescent="0.25">
      <c r="A2070"/>
      <c r="B2070"/>
      <c r="I2070" s="33"/>
      <c r="J2070" s="21"/>
    </row>
    <row r="2071" spans="1:10" x14ac:dyDescent="0.25">
      <c r="A2071"/>
      <c r="B2071"/>
      <c r="I2071" s="33"/>
      <c r="J2071" s="21"/>
    </row>
    <row r="2072" spans="1:10" x14ac:dyDescent="0.25">
      <c r="A2072"/>
      <c r="B2072"/>
      <c r="I2072" s="33"/>
      <c r="J2072" s="21"/>
    </row>
    <row r="2073" spans="1:10" x14ac:dyDescent="0.25">
      <c r="A2073"/>
      <c r="B2073"/>
      <c r="I2073" s="33"/>
      <c r="J2073" s="21"/>
    </row>
    <row r="2074" spans="1:10" x14ac:dyDescent="0.25">
      <c r="A2074"/>
      <c r="B2074"/>
      <c r="I2074" s="33"/>
      <c r="J2074" s="21"/>
    </row>
    <row r="2075" spans="1:10" x14ac:dyDescent="0.25">
      <c r="A2075"/>
      <c r="B2075"/>
      <c r="I2075" s="33"/>
      <c r="J2075" s="21"/>
    </row>
    <row r="2076" spans="1:10" x14ac:dyDescent="0.25">
      <c r="A2076"/>
      <c r="B2076"/>
      <c r="I2076" s="33"/>
      <c r="J2076" s="21"/>
    </row>
    <row r="2077" spans="1:10" x14ac:dyDescent="0.25">
      <c r="A2077"/>
      <c r="B2077"/>
      <c r="I2077" s="33"/>
      <c r="J2077" s="21"/>
    </row>
    <row r="2078" spans="1:10" x14ac:dyDescent="0.25">
      <c r="A2078"/>
      <c r="B2078"/>
      <c r="I2078" s="33"/>
      <c r="J2078" s="21"/>
    </row>
    <row r="2079" spans="1:10" x14ac:dyDescent="0.25">
      <c r="A2079"/>
      <c r="B2079"/>
      <c r="I2079" s="33"/>
      <c r="J2079" s="21"/>
    </row>
    <row r="2080" spans="1:10" x14ac:dyDescent="0.25">
      <c r="A2080"/>
      <c r="B2080"/>
      <c r="I2080" s="33"/>
      <c r="J2080" s="21"/>
    </row>
    <row r="2081" spans="1:10" x14ac:dyDescent="0.25">
      <c r="A2081"/>
      <c r="B2081"/>
      <c r="I2081" s="33"/>
      <c r="J2081" s="21"/>
    </row>
    <row r="2082" spans="1:10" x14ac:dyDescent="0.25">
      <c r="A2082"/>
      <c r="B2082"/>
      <c r="I2082" s="33"/>
      <c r="J2082" s="21"/>
    </row>
    <row r="2083" spans="1:10" x14ac:dyDescent="0.25">
      <c r="A2083"/>
      <c r="B2083"/>
      <c r="I2083" s="33"/>
      <c r="J2083" s="21"/>
    </row>
    <row r="2084" spans="1:10" x14ac:dyDescent="0.25">
      <c r="A2084"/>
      <c r="B2084"/>
      <c r="I2084" s="33"/>
      <c r="J2084" s="21"/>
    </row>
    <row r="2085" spans="1:10" x14ac:dyDescent="0.25">
      <c r="A2085"/>
      <c r="B2085"/>
      <c r="I2085" s="33"/>
      <c r="J2085" s="21"/>
    </row>
    <row r="2086" spans="1:10" x14ac:dyDescent="0.25">
      <c r="A2086"/>
      <c r="B2086"/>
      <c r="I2086" s="33"/>
      <c r="J2086" s="21"/>
    </row>
    <row r="2087" spans="1:10" x14ac:dyDescent="0.25">
      <c r="A2087"/>
      <c r="B2087"/>
      <c r="I2087" s="33"/>
      <c r="J2087" s="21"/>
    </row>
    <row r="2088" spans="1:10" x14ac:dyDescent="0.25">
      <c r="A2088"/>
      <c r="B2088"/>
      <c r="I2088" s="33"/>
      <c r="J2088" s="21"/>
    </row>
    <row r="2089" spans="1:10" x14ac:dyDescent="0.25">
      <c r="A2089"/>
      <c r="B2089"/>
      <c r="I2089" s="33"/>
      <c r="J2089" s="21"/>
    </row>
    <row r="2090" spans="1:10" x14ac:dyDescent="0.25">
      <c r="A2090"/>
      <c r="B2090"/>
      <c r="I2090" s="33"/>
      <c r="J2090" s="21"/>
    </row>
    <row r="2091" spans="1:10" x14ac:dyDescent="0.25">
      <c r="A2091"/>
      <c r="B2091"/>
      <c r="I2091" s="33"/>
      <c r="J2091" s="21"/>
    </row>
    <row r="2092" spans="1:10" x14ac:dyDescent="0.25">
      <c r="A2092"/>
      <c r="B2092"/>
      <c r="I2092" s="33"/>
      <c r="J2092" s="21"/>
    </row>
    <row r="2093" spans="1:10" x14ac:dyDescent="0.25">
      <c r="A2093"/>
      <c r="B2093"/>
      <c r="I2093" s="33"/>
      <c r="J2093" s="21"/>
    </row>
    <row r="2094" spans="1:10" x14ac:dyDescent="0.25">
      <c r="A2094"/>
      <c r="B2094"/>
      <c r="I2094" s="33"/>
      <c r="J2094" s="21"/>
    </row>
    <row r="2095" spans="1:10" x14ac:dyDescent="0.25">
      <c r="A2095"/>
      <c r="B2095"/>
      <c r="I2095" s="33"/>
      <c r="J2095" s="21"/>
    </row>
    <row r="2096" spans="1:10" x14ac:dyDescent="0.25">
      <c r="A2096"/>
      <c r="B2096"/>
      <c r="I2096" s="33"/>
      <c r="J2096" s="21"/>
    </row>
    <row r="2097" spans="1:10" x14ac:dyDescent="0.25">
      <c r="A2097"/>
      <c r="B2097"/>
      <c r="I2097" s="33"/>
      <c r="J2097" s="21"/>
    </row>
    <row r="2098" spans="1:10" x14ac:dyDescent="0.25">
      <c r="A2098"/>
      <c r="B2098"/>
      <c r="I2098" s="33"/>
      <c r="J2098" s="21"/>
    </row>
    <row r="2099" spans="1:10" x14ac:dyDescent="0.25">
      <c r="A2099"/>
      <c r="B2099"/>
      <c r="I2099" s="33"/>
      <c r="J2099" s="21"/>
    </row>
    <row r="2100" spans="1:10" x14ac:dyDescent="0.25">
      <c r="A2100"/>
      <c r="B2100"/>
      <c r="I2100" s="33"/>
      <c r="J2100" s="21"/>
    </row>
    <row r="2101" spans="1:10" x14ac:dyDescent="0.25">
      <c r="A2101"/>
      <c r="B2101"/>
      <c r="I2101" s="33"/>
      <c r="J2101" s="21"/>
    </row>
    <row r="2102" spans="1:10" x14ac:dyDescent="0.25">
      <c r="A2102"/>
      <c r="B2102"/>
      <c r="I2102" s="33"/>
      <c r="J2102" s="21"/>
    </row>
    <row r="2103" spans="1:10" x14ac:dyDescent="0.25">
      <c r="A2103"/>
      <c r="B2103"/>
      <c r="I2103" s="33"/>
      <c r="J2103" s="21"/>
    </row>
    <row r="2104" spans="1:10" x14ac:dyDescent="0.25">
      <c r="A2104"/>
      <c r="B2104"/>
      <c r="I2104" s="33"/>
      <c r="J2104" s="21"/>
    </row>
    <row r="2105" spans="1:10" x14ac:dyDescent="0.25">
      <c r="A2105"/>
      <c r="B2105"/>
      <c r="I2105" s="33"/>
      <c r="J2105" s="21"/>
    </row>
    <row r="2106" spans="1:10" x14ac:dyDescent="0.25">
      <c r="A2106"/>
      <c r="B2106"/>
      <c r="I2106" s="33"/>
      <c r="J2106" s="21"/>
    </row>
    <row r="2107" spans="1:10" x14ac:dyDescent="0.25">
      <c r="A2107"/>
      <c r="B2107"/>
      <c r="I2107" s="33"/>
      <c r="J2107" s="21"/>
    </row>
    <row r="2108" spans="1:10" x14ac:dyDescent="0.25">
      <c r="A2108"/>
      <c r="B2108"/>
      <c r="I2108" s="33"/>
      <c r="J2108" s="21"/>
    </row>
    <row r="2109" spans="1:10" x14ac:dyDescent="0.25">
      <c r="A2109"/>
      <c r="B2109"/>
      <c r="I2109" s="33"/>
      <c r="J2109" s="21"/>
    </row>
    <row r="2110" spans="1:10" x14ac:dyDescent="0.25">
      <c r="A2110"/>
      <c r="B2110"/>
      <c r="I2110" s="33"/>
      <c r="J2110" s="21"/>
    </row>
    <row r="2111" spans="1:10" x14ac:dyDescent="0.25">
      <c r="A2111"/>
      <c r="B2111"/>
      <c r="I2111" s="33"/>
      <c r="J2111" s="21"/>
    </row>
    <row r="2112" spans="1:10" x14ac:dyDescent="0.25">
      <c r="A2112"/>
      <c r="B2112"/>
      <c r="I2112" s="33"/>
      <c r="J2112" s="21"/>
    </row>
    <row r="2113" spans="1:10" x14ac:dyDescent="0.25">
      <c r="A2113"/>
      <c r="B2113"/>
      <c r="I2113" s="33"/>
      <c r="J2113" s="21"/>
    </row>
    <row r="2114" spans="1:10" x14ac:dyDescent="0.25">
      <c r="A2114"/>
      <c r="B2114"/>
      <c r="I2114" s="33"/>
      <c r="J2114" s="21"/>
    </row>
    <row r="2115" spans="1:10" x14ac:dyDescent="0.25">
      <c r="A2115"/>
      <c r="B2115"/>
      <c r="I2115" s="33"/>
      <c r="J2115" s="21"/>
    </row>
    <row r="2116" spans="1:10" x14ac:dyDescent="0.25">
      <c r="A2116"/>
      <c r="B2116"/>
      <c r="I2116" s="33"/>
      <c r="J2116" s="21"/>
    </row>
    <row r="2117" spans="1:10" x14ac:dyDescent="0.25">
      <c r="A2117"/>
      <c r="B2117"/>
      <c r="I2117" s="33"/>
      <c r="J2117" s="21"/>
    </row>
    <row r="2118" spans="1:10" x14ac:dyDescent="0.25">
      <c r="A2118"/>
      <c r="B2118"/>
      <c r="I2118" s="33"/>
      <c r="J2118" s="21"/>
    </row>
    <row r="2119" spans="1:10" x14ac:dyDescent="0.25">
      <c r="A2119"/>
      <c r="B2119"/>
      <c r="I2119" s="33"/>
      <c r="J2119" s="21"/>
    </row>
    <row r="2120" spans="1:10" x14ac:dyDescent="0.25">
      <c r="A2120"/>
      <c r="B2120"/>
      <c r="I2120" s="33"/>
      <c r="J2120" s="21"/>
    </row>
    <row r="2121" spans="1:10" x14ac:dyDescent="0.25">
      <c r="A2121"/>
      <c r="B2121"/>
      <c r="I2121" s="33"/>
      <c r="J2121" s="21"/>
    </row>
    <row r="2122" spans="1:10" x14ac:dyDescent="0.25">
      <c r="A2122"/>
      <c r="B2122"/>
      <c r="I2122" s="33"/>
      <c r="J2122" s="21"/>
    </row>
    <row r="2123" spans="1:10" x14ac:dyDescent="0.25">
      <c r="A2123"/>
      <c r="B2123"/>
      <c r="I2123" s="33"/>
      <c r="J2123" s="21"/>
    </row>
    <row r="2124" spans="1:10" x14ac:dyDescent="0.25">
      <c r="A2124"/>
      <c r="B2124"/>
      <c r="I2124" s="33"/>
      <c r="J2124" s="21"/>
    </row>
    <row r="2125" spans="1:10" x14ac:dyDescent="0.25">
      <c r="A2125"/>
      <c r="B2125"/>
      <c r="I2125" s="33"/>
      <c r="J2125" s="21"/>
    </row>
    <row r="2126" spans="1:10" x14ac:dyDescent="0.25">
      <c r="A2126"/>
      <c r="B2126"/>
      <c r="I2126" s="33"/>
      <c r="J2126" s="21"/>
    </row>
    <row r="2127" spans="1:10" x14ac:dyDescent="0.25">
      <c r="A2127"/>
      <c r="B2127"/>
      <c r="I2127" s="33"/>
      <c r="J2127" s="21"/>
    </row>
    <row r="2128" spans="1:10" x14ac:dyDescent="0.25">
      <c r="A2128"/>
      <c r="B2128"/>
      <c r="I2128" s="33"/>
      <c r="J2128" s="21"/>
    </row>
    <row r="2129" spans="1:10" x14ac:dyDescent="0.25">
      <c r="A2129"/>
      <c r="B2129"/>
      <c r="I2129" s="33"/>
      <c r="J2129" s="21"/>
    </row>
    <row r="2130" spans="1:10" x14ac:dyDescent="0.25">
      <c r="A2130"/>
      <c r="B2130"/>
      <c r="I2130" s="33"/>
      <c r="J2130" s="21"/>
    </row>
    <row r="2131" spans="1:10" x14ac:dyDescent="0.25">
      <c r="A2131"/>
      <c r="B2131"/>
      <c r="I2131" s="33"/>
      <c r="J2131" s="21"/>
    </row>
    <row r="2132" spans="1:10" x14ac:dyDescent="0.25">
      <c r="A2132"/>
      <c r="B2132"/>
      <c r="I2132" s="33"/>
      <c r="J2132" s="21"/>
    </row>
    <row r="2133" spans="1:10" x14ac:dyDescent="0.25">
      <c r="A2133"/>
      <c r="B2133"/>
      <c r="I2133" s="33"/>
      <c r="J2133" s="21"/>
    </row>
    <row r="2134" spans="1:10" x14ac:dyDescent="0.25">
      <c r="A2134"/>
      <c r="B2134"/>
      <c r="I2134" s="33"/>
      <c r="J2134" s="21"/>
    </row>
    <row r="2135" spans="1:10" x14ac:dyDescent="0.25">
      <c r="A2135"/>
      <c r="B2135"/>
      <c r="I2135" s="33"/>
      <c r="J2135" s="21"/>
    </row>
    <row r="2136" spans="1:10" x14ac:dyDescent="0.25">
      <c r="A2136"/>
      <c r="B2136"/>
      <c r="I2136" s="33"/>
      <c r="J2136" s="21"/>
    </row>
    <row r="2137" spans="1:10" x14ac:dyDescent="0.25">
      <c r="A2137"/>
      <c r="B2137"/>
      <c r="I2137" s="33"/>
      <c r="J2137" s="21"/>
    </row>
    <row r="2138" spans="1:10" x14ac:dyDescent="0.25">
      <c r="A2138"/>
      <c r="B2138"/>
      <c r="I2138" s="33"/>
      <c r="J2138" s="21"/>
    </row>
    <row r="2139" spans="1:10" x14ac:dyDescent="0.25">
      <c r="A2139"/>
      <c r="B2139"/>
      <c r="I2139" s="33"/>
      <c r="J2139" s="21"/>
    </row>
    <row r="2140" spans="1:10" x14ac:dyDescent="0.25">
      <c r="A2140"/>
      <c r="B2140"/>
      <c r="I2140" s="33"/>
      <c r="J2140" s="21"/>
    </row>
    <row r="2141" spans="1:10" x14ac:dyDescent="0.25">
      <c r="A2141"/>
      <c r="B2141"/>
      <c r="I2141" s="33"/>
      <c r="J2141" s="21"/>
    </row>
    <row r="2142" spans="1:10" x14ac:dyDescent="0.25">
      <c r="A2142"/>
      <c r="B2142"/>
      <c r="I2142" s="33"/>
      <c r="J2142" s="21"/>
    </row>
    <row r="2143" spans="1:10" x14ac:dyDescent="0.25">
      <c r="A2143"/>
      <c r="B2143"/>
      <c r="I2143" s="33"/>
      <c r="J2143" s="21"/>
    </row>
    <row r="2144" spans="1:10" x14ac:dyDescent="0.25">
      <c r="A2144"/>
      <c r="B2144"/>
      <c r="I2144" s="33"/>
      <c r="J2144" s="21"/>
    </row>
    <row r="2145" spans="1:10" x14ac:dyDescent="0.25">
      <c r="A2145"/>
      <c r="B2145"/>
      <c r="I2145" s="33"/>
      <c r="J2145" s="21"/>
    </row>
    <row r="2146" spans="1:10" x14ac:dyDescent="0.25">
      <c r="A2146"/>
      <c r="B2146"/>
      <c r="I2146" s="33"/>
      <c r="J2146" s="21"/>
    </row>
    <row r="2147" spans="1:10" x14ac:dyDescent="0.25">
      <c r="A2147"/>
      <c r="B2147"/>
      <c r="I2147" s="33"/>
      <c r="J2147" s="21"/>
    </row>
    <row r="2148" spans="1:10" x14ac:dyDescent="0.25">
      <c r="A2148"/>
      <c r="B2148"/>
      <c r="I2148" s="33"/>
      <c r="J2148" s="21"/>
    </row>
    <row r="2149" spans="1:10" x14ac:dyDescent="0.25">
      <c r="A2149"/>
      <c r="B2149"/>
      <c r="I2149" s="33"/>
      <c r="J2149" s="21"/>
    </row>
    <row r="2150" spans="1:10" x14ac:dyDescent="0.25">
      <c r="A2150"/>
      <c r="B2150"/>
      <c r="I2150" s="33"/>
      <c r="J2150" s="21"/>
    </row>
    <row r="2151" spans="1:10" x14ac:dyDescent="0.25">
      <c r="A2151"/>
      <c r="B2151"/>
      <c r="I2151" s="33"/>
      <c r="J2151" s="21"/>
    </row>
    <row r="2152" spans="1:10" x14ac:dyDescent="0.25">
      <c r="A2152"/>
      <c r="B2152"/>
      <c r="I2152" s="33"/>
      <c r="J2152" s="21"/>
    </row>
    <row r="2153" spans="1:10" x14ac:dyDescent="0.25">
      <c r="A2153"/>
      <c r="B2153"/>
      <c r="I2153" s="33"/>
      <c r="J2153" s="21"/>
    </row>
    <row r="2154" spans="1:10" x14ac:dyDescent="0.25">
      <c r="A2154"/>
      <c r="B2154"/>
      <c r="I2154" s="33"/>
      <c r="J2154" s="21"/>
    </row>
    <row r="2155" spans="1:10" x14ac:dyDescent="0.25">
      <c r="A2155"/>
      <c r="B2155"/>
      <c r="I2155" s="33"/>
      <c r="J2155" s="21"/>
    </row>
    <row r="2156" spans="1:10" x14ac:dyDescent="0.25">
      <c r="A2156"/>
      <c r="B2156"/>
      <c r="I2156" s="33"/>
      <c r="J2156" s="21"/>
    </row>
    <row r="2157" spans="1:10" x14ac:dyDescent="0.25">
      <c r="A2157"/>
      <c r="B2157"/>
      <c r="I2157" s="33"/>
      <c r="J2157" s="21"/>
    </row>
    <row r="2158" spans="1:10" x14ac:dyDescent="0.25">
      <c r="A2158"/>
      <c r="B2158"/>
      <c r="I2158" s="33"/>
      <c r="J2158" s="21"/>
    </row>
    <row r="2159" spans="1:10" x14ac:dyDescent="0.25">
      <c r="A2159"/>
      <c r="B2159"/>
      <c r="I2159" s="33"/>
      <c r="J2159" s="21"/>
    </row>
    <row r="2160" spans="1:10" x14ac:dyDescent="0.25">
      <c r="A2160"/>
      <c r="B2160"/>
      <c r="I2160" s="33"/>
      <c r="J2160" s="21"/>
    </row>
    <row r="2161" spans="1:10" x14ac:dyDescent="0.25">
      <c r="A2161"/>
      <c r="B2161"/>
      <c r="I2161" s="33"/>
      <c r="J2161" s="21"/>
    </row>
    <row r="2162" spans="1:10" x14ac:dyDescent="0.25">
      <c r="A2162"/>
      <c r="B2162"/>
      <c r="I2162" s="33"/>
      <c r="J2162" s="21"/>
    </row>
    <row r="2163" spans="1:10" x14ac:dyDescent="0.25">
      <c r="A2163"/>
      <c r="B2163"/>
      <c r="I2163" s="33"/>
      <c r="J2163" s="21"/>
    </row>
    <row r="2164" spans="1:10" x14ac:dyDescent="0.25">
      <c r="A2164"/>
      <c r="B2164"/>
      <c r="I2164" s="33"/>
      <c r="J2164" s="21"/>
    </row>
    <row r="2165" spans="1:10" x14ac:dyDescent="0.25">
      <c r="A2165"/>
      <c r="B2165"/>
      <c r="I2165" s="33"/>
      <c r="J2165" s="21"/>
    </row>
    <row r="2166" spans="1:10" x14ac:dyDescent="0.25">
      <c r="A2166"/>
      <c r="B2166"/>
      <c r="I2166" s="33"/>
      <c r="J2166" s="21"/>
    </row>
    <row r="2167" spans="1:10" x14ac:dyDescent="0.25">
      <c r="A2167"/>
      <c r="B2167"/>
      <c r="I2167" s="33"/>
      <c r="J2167" s="21"/>
    </row>
    <row r="2168" spans="1:10" x14ac:dyDescent="0.25">
      <c r="A2168"/>
      <c r="B2168"/>
      <c r="I2168" s="33"/>
      <c r="J2168" s="21"/>
    </row>
    <row r="2169" spans="1:10" x14ac:dyDescent="0.25">
      <c r="A2169"/>
      <c r="B2169"/>
      <c r="I2169" s="33"/>
      <c r="J2169" s="21"/>
    </row>
    <row r="2170" spans="1:10" x14ac:dyDescent="0.25">
      <c r="A2170"/>
      <c r="B2170"/>
      <c r="I2170" s="33"/>
      <c r="J2170" s="21"/>
    </row>
    <row r="2171" spans="1:10" x14ac:dyDescent="0.25">
      <c r="A2171"/>
      <c r="B2171"/>
      <c r="I2171" s="33"/>
      <c r="J2171" s="21"/>
    </row>
    <row r="2172" spans="1:10" x14ac:dyDescent="0.25">
      <c r="A2172"/>
      <c r="B2172"/>
      <c r="I2172" s="33"/>
      <c r="J2172" s="21"/>
    </row>
    <row r="2173" spans="1:10" x14ac:dyDescent="0.25">
      <c r="A2173"/>
      <c r="B2173"/>
      <c r="I2173" s="33"/>
      <c r="J2173" s="21"/>
    </row>
    <row r="2174" spans="1:10" x14ac:dyDescent="0.25">
      <c r="A2174"/>
      <c r="B2174"/>
      <c r="I2174" s="33"/>
      <c r="J2174" s="21"/>
    </row>
    <row r="2175" spans="1:10" x14ac:dyDescent="0.25">
      <c r="A2175"/>
      <c r="B2175"/>
      <c r="I2175" s="33"/>
      <c r="J2175" s="21"/>
    </row>
    <row r="2176" spans="1:10" x14ac:dyDescent="0.25">
      <c r="A2176"/>
      <c r="B2176"/>
      <c r="I2176" s="33"/>
      <c r="J2176" s="21"/>
    </row>
    <row r="2177" spans="1:10" x14ac:dyDescent="0.25">
      <c r="A2177"/>
      <c r="B2177"/>
      <c r="I2177" s="33"/>
      <c r="J2177" s="21"/>
    </row>
    <row r="2178" spans="1:10" x14ac:dyDescent="0.25">
      <c r="A2178"/>
      <c r="B2178"/>
      <c r="I2178" s="33"/>
      <c r="J2178" s="21"/>
    </row>
    <row r="2179" spans="1:10" x14ac:dyDescent="0.25">
      <c r="A2179"/>
      <c r="B2179"/>
      <c r="I2179" s="33"/>
      <c r="J2179" s="21"/>
    </row>
    <row r="2180" spans="1:10" x14ac:dyDescent="0.25">
      <c r="A2180"/>
      <c r="B2180"/>
      <c r="I2180" s="33"/>
      <c r="J2180" s="21"/>
    </row>
    <row r="2181" spans="1:10" x14ac:dyDescent="0.25">
      <c r="A2181"/>
      <c r="B2181"/>
      <c r="I2181" s="33"/>
      <c r="J2181" s="21"/>
    </row>
    <row r="2182" spans="1:10" x14ac:dyDescent="0.25">
      <c r="A2182"/>
      <c r="B2182"/>
      <c r="I2182" s="33"/>
      <c r="J2182" s="21"/>
    </row>
    <row r="2183" spans="1:10" x14ac:dyDescent="0.25">
      <c r="A2183"/>
      <c r="B2183"/>
      <c r="I2183" s="33"/>
      <c r="J2183" s="21"/>
    </row>
    <row r="2184" spans="1:10" x14ac:dyDescent="0.25">
      <c r="A2184"/>
      <c r="B2184"/>
      <c r="I2184" s="33"/>
      <c r="J2184" s="21"/>
    </row>
    <row r="2185" spans="1:10" x14ac:dyDescent="0.25">
      <c r="A2185"/>
      <c r="B2185"/>
      <c r="I2185" s="33"/>
      <c r="J2185" s="21"/>
    </row>
    <row r="2186" spans="1:10" x14ac:dyDescent="0.25">
      <c r="A2186"/>
      <c r="B2186"/>
      <c r="I2186" s="33"/>
      <c r="J2186" s="21"/>
    </row>
    <row r="2187" spans="1:10" x14ac:dyDescent="0.25">
      <c r="A2187"/>
      <c r="B2187"/>
      <c r="I2187" s="33"/>
      <c r="J2187" s="21"/>
    </row>
    <row r="2188" spans="1:10" x14ac:dyDescent="0.25">
      <c r="A2188"/>
      <c r="B2188"/>
      <c r="I2188" s="33"/>
      <c r="J2188" s="21"/>
    </row>
    <row r="2189" spans="1:10" x14ac:dyDescent="0.25">
      <c r="A2189"/>
      <c r="B2189"/>
      <c r="I2189" s="33"/>
      <c r="J2189" s="21"/>
    </row>
    <row r="2190" spans="1:10" x14ac:dyDescent="0.25">
      <c r="A2190"/>
      <c r="B2190"/>
      <c r="I2190" s="33"/>
      <c r="J2190" s="21"/>
    </row>
    <row r="2191" spans="1:10" x14ac:dyDescent="0.25">
      <c r="A2191"/>
      <c r="B2191"/>
      <c r="I2191" s="33"/>
      <c r="J2191" s="21"/>
    </row>
    <row r="2192" spans="1:10" x14ac:dyDescent="0.25">
      <c r="A2192"/>
      <c r="B2192"/>
      <c r="I2192" s="33"/>
      <c r="J2192" s="21"/>
    </row>
    <row r="2193" spans="1:10" x14ac:dyDescent="0.25">
      <c r="A2193"/>
      <c r="B2193"/>
      <c r="I2193" s="33"/>
      <c r="J2193" s="21"/>
    </row>
    <row r="2194" spans="1:10" x14ac:dyDescent="0.25">
      <c r="A2194"/>
      <c r="B2194"/>
      <c r="I2194" s="33"/>
      <c r="J2194" s="21"/>
    </row>
    <row r="2195" spans="1:10" x14ac:dyDescent="0.25">
      <c r="A2195"/>
      <c r="B2195"/>
      <c r="I2195" s="33"/>
      <c r="J2195" s="21"/>
    </row>
    <row r="2196" spans="1:10" x14ac:dyDescent="0.25">
      <c r="A2196"/>
      <c r="B2196"/>
      <c r="I2196" s="33"/>
      <c r="J2196" s="21"/>
    </row>
    <row r="2197" spans="1:10" x14ac:dyDescent="0.25">
      <c r="A2197"/>
      <c r="B2197"/>
      <c r="I2197" s="33"/>
      <c r="J2197" s="21"/>
    </row>
    <row r="2198" spans="1:10" x14ac:dyDescent="0.25">
      <c r="A2198"/>
      <c r="B2198"/>
      <c r="I2198" s="33"/>
      <c r="J2198" s="21"/>
    </row>
    <row r="2199" spans="1:10" x14ac:dyDescent="0.25">
      <c r="A2199"/>
      <c r="B2199"/>
      <c r="I2199" s="33"/>
      <c r="J2199" s="21"/>
    </row>
    <row r="2200" spans="1:10" x14ac:dyDescent="0.25">
      <c r="A2200"/>
      <c r="B2200"/>
      <c r="I2200" s="33"/>
      <c r="J2200" s="21"/>
    </row>
    <row r="2201" spans="1:10" x14ac:dyDescent="0.25">
      <c r="A2201"/>
      <c r="B2201"/>
      <c r="I2201" s="33"/>
      <c r="J2201" s="21"/>
    </row>
    <row r="2202" spans="1:10" x14ac:dyDescent="0.25">
      <c r="A2202"/>
      <c r="B2202"/>
      <c r="I2202" s="33"/>
      <c r="J2202" s="21"/>
    </row>
    <row r="2203" spans="1:10" x14ac:dyDescent="0.25">
      <c r="A2203"/>
      <c r="B2203"/>
      <c r="I2203" s="33"/>
      <c r="J2203" s="21"/>
    </row>
    <row r="2204" spans="1:10" x14ac:dyDescent="0.25">
      <c r="A2204"/>
      <c r="B2204"/>
      <c r="I2204" s="33"/>
      <c r="J2204" s="21"/>
    </row>
    <row r="2205" spans="1:10" x14ac:dyDescent="0.25">
      <c r="A2205"/>
      <c r="B2205"/>
      <c r="I2205" s="33"/>
      <c r="J2205" s="21"/>
    </row>
    <row r="2206" spans="1:10" x14ac:dyDescent="0.25">
      <c r="A2206"/>
      <c r="B2206"/>
      <c r="I2206" s="33"/>
      <c r="J2206" s="21"/>
    </row>
    <row r="2207" spans="1:10" x14ac:dyDescent="0.25">
      <c r="A2207"/>
      <c r="B2207"/>
      <c r="I2207" s="33"/>
      <c r="J2207" s="21"/>
    </row>
    <row r="2208" spans="1:10" x14ac:dyDescent="0.25">
      <c r="A2208"/>
      <c r="B2208"/>
      <c r="I2208" s="33"/>
      <c r="J2208" s="21"/>
    </row>
    <row r="2209" spans="1:10" x14ac:dyDescent="0.25">
      <c r="A2209"/>
      <c r="B2209"/>
      <c r="I2209" s="33"/>
      <c r="J2209" s="21"/>
    </row>
    <row r="2210" spans="1:10" x14ac:dyDescent="0.25">
      <c r="A2210"/>
      <c r="B2210"/>
      <c r="I2210" s="33"/>
      <c r="J2210" s="21"/>
    </row>
    <row r="2211" spans="1:10" x14ac:dyDescent="0.25">
      <c r="A2211"/>
      <c r="B2211"/>
      <c r="I2211" s="33"/>
      <c r="J2211" s="21"/>
    </row>
    <row r="2212" spans="1:10" x14ac:dyDescent="0.25">
      <c r="A2212"/>
      <c r="B2212"/>
      <c r="I2212" s="33"/>
      <c r="J2212" s="21"/>
    </row>
    <row r="2213" spans="1:10" x14ac:dyDescent="0.25">
      <c r="A2213"/>
      <c r="B2213"/>
      <c r="I2213" s="33"/>
      <c r="J2213" s="21"/>
    </row>
    <row r="2214" spans="1:10" x14ac:dyDescent="0.25">
      <c r="A2214"/>
      <c r="B2214"/>
      <c r="I2214" s="33"/>
      <c r="J2214" s="21"/>
    </row>
    <row r="2215" spans="1:10" x14ac:dyDescent="0.25">
      <c r="A2215"/>
      <c r="B2215"/>
      <c r="I2215" s="33"/>
      <c r="J2215" s="21"/>
    </row>
    <row r="2216" spans="1:10" x14ac:dyDescent="0.25">
      <c r="A2216"/>
      <c r="B2216"/>
      <c r="I2216" s="33"/>
      <c r="J2216" s="21"/>
    </row>
    <row r="2217" spans="1:10" x14ac:dyDescent="0.25">
      <c r="A2217"/>
      <c r="B2217"/>
      <c r="I2217" s="33"/>
      <c r="J2217" s="21"/>
    </row>
    <row r="2218" spans="1:10" x14ac:dyDescent="0.25">
      <c r="A2218"/>
      <c r="B2218"/>
      <c r="I2218" s="33"/>
      <c r="J2218" s="21"/>
    </row>
    <row r="2219" spans="1:10" x14ac:dyDescent="0.25">
      <c r="A2219"/>
      <c r="B2219"/>
      <c r="I2219" s="33"/>
      <c r="J2219" s="21"/>
    </row>
    <row r="2220" spans="1:10" x14ac:dyDescent="0.25">
      <c r="A2220"/>
      <c r="B2220"/>
      <c r="I2220" s="33"/>
      <c r="J2220" s="21"/>
    </row>
    <row r="2221" spans="1:10" x14ac:dyDescent="0.25">
      <c r="A2221"/>
      <c r="B2221"/>
      <c r="I2221" s="33"/>
      <c r="J2221" s="21"/>
    </row>
    <row r="2222" spans="1:10" x14ac:dyDescent="0.25">
      <c r="A2222"/>
      <c r="B2222"/>
      <c r="I2222" s="33"/>
      <c r="J2222" s="21"/>
    </row>
    <row r="2223" spans="1:10" x14ac:dyDescent="0.25">
      <c r="A2223"/>
      <c r="B2223"/>
      <c r="I2223" s="33"/>
      <c r="J2223" s="21"/>
    </row>
    <row r="2224" spans="1:10" x14ac:dyDescent="0.25">
      <c r="A2224"/>
      <c r="B2224"/>
      <c r="I2224" s="33"/>
      <c r="J2224" s="21"/>
    </row>
    <row r="2225" spans="1:10" x14ac:dyDescent="0.25">
      <c r="A2225"/>
      <c r="B2225"/>
      <c r="I2225" s="33"/>
      <c r="J2225" s="21"/>
    </row>
    <row r="2226" spans="1:10" x14ac:dyDescent="0.25">
      <c r="A2226"/>
      <c r="B2226"/>
      <c r="I2226" s="33"/>
      <c r="J2226" s="21"/>
    </row>
    <row r="2227" spans="1:10" x14ac:dyDescent="0.25">
      <c r="A2227"/>
      <c r="B2227"/>
      <c r="I2227" s="33"/>
      <c r="J2227" s="21"/>
    </row>
    <row r="2228" spans="1:10" x14ac:dyDescent="0.25">
      <c r="A2228"/>
      <c r="B2228"/>
      <c r="I2228" s="33"/>
      <c r="J2228" s="21"/>
    </row>
    <row r="2229" spans="1:10" x14ac:dyDescent="0.25">
      <c r="A2229"/>
      <c r="B2229"/>
      <c r="I2229" s="33"/>
      <c r="J2229" s="21"/>
    </row>
    <row r="2230" spans="1:10" x14ac:dyDescent="0.25">
      <c r="A2230"/>
      <c r="B2230"/>
      <c r="I2230" s="33"/>
      <c r="J2230" s="21"/>
    </row>
    <row r="2231" spans="1:10" x14ac:dyDescent="0.25">
      <c r="A2231"/>
      <c r="B2231"/>
      <c r="I2231" s="33"/>
      <c r="J2231" s="21"/>
    </row>
    <row r="2232" spans="1:10" x14ac:dyDescent="0.25">
      <c r="A2232"/>
      <c r="B2232"/>
      <c r="I2232" s="33"/>
      <c r="J2232" s="21"/>
    </row>
    <row r="2233" spans="1:10" x14ac:dyDescent="0.25">
      <c r="A2233"/>
      <c r="B2233"/>
      <c r="I2233" s="33"/>
      <c r="J2233" s="21"/>
    </row>
    <row r="2234" spans="1:10" x14ac:dyDescent="0.25">
      <c r="A2234"/>
      <c r="B2234"/>
      <c r="I2234" s="33"/>
      <c r="J2234" s="21"/>
    </row>
    <row r="2235" spans="1:10" x14ac:dyDescent="0.25">
      <c r="A2235"/>
      <c r="B2235"/>
      <c r="I2235" s="33"/>
      <c r="J2235" s="21"/>
    </row>
    <row r="2236" spans="1:10" x14ac:dyDescent="0.25">
      <c r="A2236"/>
      <c r="B2236"/>
      <c r="I2236" s="33"/>
      <c r="J2236" s="21"/>
    </row>
    <row r="2237" spans="1:10" x14ac:dyDescent="0.25">
      <c r="A2237"/>
      <c r="B2237"/>
      <c r="I2237" s="33"/>
      <c r="J2237" s="21"/>
    </row>
    <row r="2238" spans="1:10" x14ac:dyDescent="0.25">
      <c r="A2238"/>
      <c r="B2238"/>
      <c r="I2238" s="33"/>
      <c r="J2238" s="21"/>
    </row>
    <row r="2239" spans="1:10" x14ac:dyDescent="0.25">
      <c r="A2239"/>
      <c r="B2239"/>
      <c r="I2239" s="33"/>
      <c r="J2239" s="21"/>
    </row>
    <row r="2240" spans="1:10" x14ac:dyDescent="0.25">
      <c r="A2240"/>
      <c r="B2240"/>
      <c r="I2240" s="33"/>
      <c r="J2240" s="21"/>
    </row>
    <row r="2241" spans="1:10" x14ac:dyDescent="0.25">
      <c r="A2241"/>
      <c r="B2241"/>
      <c r="I2241" s="33"/>
      <c r="J2241" s="21"/>
    </row>
    <row r="2242" spans="1:10" x14ac:dyDescent="0.25">
      <c r="A2242"/>
      <c r="B2242"/>
      <c r="I2242" s="33"/>
      <c r="J2242" s="21"/>
    </row>
    <row r="2243" spans="1:10" x14ac:dyDescent="0.25">
      <c r="A2243"/>
      <c r="B2243"/>
      <c r="I2243" s="33"/>
      <c r="J2243" s="21"/>
    </row>
    <row r="2244" spans="1:10" x14ac:dyDescent="0.25">
      <c r="A2244"/>
      <c r="B2244"/>
      <c r="I2244" s="33"/>
      <c r="J2244" s="21"/>
    </row>
    <row r="2245" spans="1:10" x14ac:dyDescent="0.25">
      <c r="A2245"/>
      <c r="B2245"/>
      <c r="I2245" s="33"/>
      <c r="J2245" s="21"/>
    </row>
    <row r="2246" spans="1:10" x14ac:dyDescent="0.25">
      <c r="A2246"/>
      <c r="B2246"/>
      <c r="I2246" s="33"/>
      <c r="J2246" s="21"/>
    </row>
    <row r="2247" spans="1:10" x14ac:dyDescent="0.25">
      <c r="A2247"/>
      <c r="B2247"/>
      <c r="I2247" s="33"/>
      <c r="J2247" s="21"/>
    </row>
    <row r="2248" spans="1:10" x14ac:dyDescent="0.25">
      <c r="A2248"/>
      <c r="B2248"/>
      <c r="I2248" s="33"/>
      <c r="J2248" s="21"/>
    </row>
    <row r="2249" spans="1:10" x14ac:dyDescent="0.25">
      <c r="A2249"/>
      <c r="B2249"/>
      <c r="I2249" s="33"/>
      <c r="J2249" s="21"/>
    </row>
    <row r="2250" spans="1:10" x14ac:dyDescent="0.25">
      <c r="A2250"/>
      <c r="B2250"/>
      <c r="I2250" s="33"/>
      <c r="J2250" s="21"/>
    </row>
    <row r="2251" spans="1:10" x14ac:dyDescent="0.25">
      <c r="A2251"/>
      <c r="B2251"/>
      <c r="I2251" s="33"/>
      <c r="J2251" s="21"/>
    </row>
    <row r="2252" spans="1:10" x14ac:dyDescent="0.25">
      <c r="A2252"/>
      <c r="B2252"/>
      <c r="I2252" s="33"/>
      <c r="J2252" s="21"/>
    </row>
    <row r="2253" spans="1:10" x14ac:dyDescent="0.25">
      <c r="A2253"/>
      <c r="B2253"/>
      <c r="I2253" s="33"/>
      <c r="J2253" s="21"/>
    </row>
    <row r="2254" spans="1:10" x14ac:dyDescent="0.25">
      <c r="A2254"/>
      <c r="B2254"/>
      <c r="I2254" s="33"/>
      <c r="J2254" s="21"/>
    </row>
    <row r="2255" spans="1:10" x14ac:dyDescent="0.25">
      <c r="A2255"/>
      <c r="B2255"/>
      <c r="I2255" s="33"/>
      <c r="J2255" s="21"/>
    </row>
    <row r="2256" spans="1:10" x14ac:dyDescent="0.25">
      <c r="A2256"/>
      <c r="B2256"/>
      <c r="I2256" s="33"/>
      <c r="J2256" s="21"/>
    </row>
    <row r="2257" spans="1:10" x14ac:dyDescent="0.25">
      <c r="A2257"/>
      <c r="B2257"/>
      <c r="I2257" s="33"/>
      <c r="J2257" s="21"/>
    </row>
    <row r="2258" spans="1:10" x14ac:dyDescent="0.25">
      <c r="A2258"/>
      <c r="B2258"/>
      <c r="I2258" s="33"/>
      <c r="J2258" s="21"/>
    </row>
    <row r="2259" spans="1:10" x14ac:dyDescent="0.25">
      <c r="A2259"/>
      <c r="B2259"/>
      <c r="I2259" s="33"/>
      <c r="J2259" s="21"/>
    </row>
    <row r="2260" spans="1:10" x14ac:dyDescent="0.25">
      <c r="A2260"/>
      <c r="B2260"/>
      <c r="I2260" s="33"/>
      <c r="J2260" s="21"/>
    </row>
    <row r="2261" spans="1:10" x14ac:dyDescent="0.25">
      <c r="A2261"/>
      <c r="B2261"/>
      <c r="I2261" s="33"/>
      <c r="J2261" s="21"/>
    </row>
    <row r="2262" spans="1:10" x14ac:dyDescent="0.25">
      <c r="A2262"/>
      <c r="B2262"/>
      <c r="I2262" s="33"/>
      <c r="J2262" s="21"/>
    </row>
    <row r="2263" spans="1:10" x14ac:dyDescent="0.25">
      <c r="A2263"/>
      <c r="B2263"/>
      <c r="I2263" s="33"/>
      <c r="J2263" s="21"/>
    </row>
    <row r="2264" spans="1:10" x14ac:dyDescent="0.25">
      <c r="A2264"/>
      <c r="B2264"/>
      <c r="I2264" s="33"/>
      <c r="J2264" s="21"/>
    </row>
    <row r="2265" spans="1:10" x14ac:dyDescent="0.25">
      <c r="A2265"/>
      <c r="B2265"/>
      <c r="I2265" s="33"/>
      <c r="J2265" s="21"/>
    </row>
    <row r="2266" spans="1:10" x14ac:dyDescent="0.25">
      <c r="A2266"/>
      <c r="B2266"/>
      <c r="I2266" s="33"/>
      <c r="J2266" s="21"/>
    </row>
    <row r="2267" spans="1:10" x14ac:dyDescent="0.25">
      <c r="A2267"/>
      <c r="B2267"/>
      <c r="I2267" s="33"/>
      <c r="J2267" s="21"/>
    </row>
    <row r="2268" spans="1:10" x14ac:dyDescent="0.25">
      <c r="A2268"/>
      <c r="B2268"/>
      <c r="I2268" s="33"/>
      <c r="J2268" s="21"/>
    </row>
    <row r="2269" spans="1:10" x14ac:dyDescent="0.25">
      <c r="A2269"/>
      <c r="B2269"/>
      <c r="I2269" s="33"/>
      <c r="J2269" s="21"/>
    </row>
    <row r="2270" spans="1:10" x14ac:dyDescent="0.25">
      <c r="A2270"/>
      <c r="B2270"/>
      <c r="I2270" s="33"/>
      <c r="J2270" s="21"/>
    </row>
    <row r="2271" spans="1:10" x14ac:dyDescent="0.25">
      <c r="A2271"/>
      <c r="B2271"/>
      <c r="I2271" s="33"/>
      <c r="J2271" s="21"/>
    </row>
    <row r="2272" spans="1:10" x14ac:dyDescent="0.25">
      <c r="A2272"/>
      <c r="B2272"/>
      <c r="I2272" s="33"/>
      <c r="J2272" s="21"/>
    </row>
    <row r="2273" spans="1:10" x14ac:dyDescent="0.25">
      <c r="A2273"/>
      <c r="B2273"/>
      <c r="I2273" s="33"/>
      <c r="J2273" s="21"/>
    </row>
    <row r="2274" spans="1:10" x14ac:dyDescent="0.25">
      <c r="A2274"/>
      <c r="B2274"/>
      <c r="I2274" s="33"/>
      <c r="J2274" s="21"/>
    </row>
    <row r="2275" spans="1:10" x14ac:dyDescent="0.25">
      <c r="A2275"/>
      <c r="B2275"/>
      <c r="I2275" s="33"/>
      <c r="J2275" s="21"/>
    </row>
    <row r="2276" spans="1:10" x14ac:dyDescent="0.25">
      <c r="A2276"/>
      <c r="B2276"/>
      <c r="I2276" s="33"/>
      <c r="J2276" s="21"/>
    </row>
    <row r="2277" spans="1:10" x14ac:dyDescent="0.25">
      <c r="A2277"/>
      <c r="B2277"/>
      <c r="I2277" s="33"/>
      <c r="J2277" s="21"/>
    </row>
    <row r="2278" spans="1:10" x14ac:dyDescent="0.25">
      <c r="A2278"/>
      <c r="B2278"/>
      <c r="I2278" s="33"/>
      <c r="J2278" s="21"/>
    </row>
    <row r="2279" spans="1:10" x14ac:dyDescent="0.25">
      <c r="A2279"/>
      <c r="B2279"/>
      <c r="I2279" s="33"/>
      <c r="J2279" s="21"/>
    </row>
    <row r="2280" spans="1:10" x14ac:dyDescent="0.25">
      <c r="A2280"/>
      <c r="B2280"/>
      <c r="I2280" s="33"/>
      <c r="J2280" s="21"/>
    </row>
    <row r="2281" spans="1:10" x14ac:dyDescent="0.25">
      <c r="A2281"/>
      <c r="B2281"/>
      <c r="I2281" s="33"/>
      <c r="J2281" s="21"/>
    </row>
    <row r="2282" spans="1:10" x14ac:dyDescent="0.25">
      <c r="A2282"/>
      <c r="B2282"/>
      <c r="I2282" s="33"/>
      <c r="J2282" s="21"/>
    </row>
    <row r="2283" spans="1:10" x14ac:dyDescent="0.25">
      <c r="A2283"/>
      <c r="B2283"/>
      <c r="I2283" s="33"/>
      <c r="J2283" s="21"/>
    </row>
    <row r="2284" spans="1:10" x14ac:dyDescent="0.25">
      <c r="A2284"/>
      <c r="B2284"/>
      <c r="I2284" s="33"/>
      <c r="J2284" s="21"/>
    </row>
    <row r="2285" spans="1:10" x14ac:dyDescent="0.25">
      <c r="A2285"/>
      <c r="B2285"/>
      <c r="I2285" s="33"/>
      <c r="J2285" s="21"/>
    </row>
    <row r="2286" spans="1:10" x14ac:dyDescent="0.25">
      <c r="A2286"/>
      <c r="B2286"/>
      <c r="I2286" s="33"/>
      <c r="J2286" s="21"/>
    </row>
    <row r="2287" spans="1:10" x14ac:dyDescent="0.25">
      <c r="A2287"/>
      <c r="B2287"/>
      <c r="I2287" s="33"/>
      <c r="J2287" s="21"/>
    </row>
    <row r="2288" spans="1:10" x14ac:dyDescent="0.25">
      <c r="A2288"/>
      <c r="B2288"/>
      <c r="I2288" s="33"/>
      <c r="J2288" s="21"/>
    </row>
    <row r="2289" spans="1:10" x14ac:dyDescent="0.25">
      <c r="A2289"/>
      <c r="B2289"/>
      <c r="I2289" s="33"/>
      <c r="J2289" s="21"/>
    </row>
    <row r="2290" spans="1:10" x14ac:dyDescent="0.25">
      <c r="A2290"/>
      <c r="B2290"/>
      <c r="I2290" s="33"/>
      <c r="J2290" s="21"/>
    </row>
    <row r="2291" spans="1:10" x14ac:dyDescent="0.25">
      <c r="A2291"/>
      <c r="B2291"/>
      <c r="I2291" s="33"/>
      <c r="J2291" s="21"/>
    </row>
    <row r="2292" spans="1:10" x14ac:dyDescent="0.25">
      <c r="A2292"/>
      <c r="B2292"/>
      <c r="I2292" s="33"/>
      <c r="J2292" s="21"/>
    </row>
    <row r="2293" spans="1:10" x14ac:dyDescent="0.25">
      <c r="A2293"/>
      <c r="B2293"/>
      <c r="I2293" s="33"/>
      <c r="J2293" s="21"/>
    </row>
    <row r="2294" spans="1:10" x14ac:dyDescent="0.25">
      <c r="A2294"/>
      <c r="B2294"/>
      <c r="I2294" s="33"/>
      <c r="J2294" s="21"/>
    </row>
    <row r="2295" spans="1:10" x14ac:dyDescent="0.25">
      <c r="A2295"/>
      <c r="B2295"/>
      <c r="I2295" s="33"/>
      <c r="J2295" s="21"/>
    </row>
    <row r="2296" spans="1:10" x14ac:dyDescent="0.25">
      <c r="A2296"/>
      <c r="B2296"/>
      <c r="I2296" s="33"/>
      <c r="J2296" s="21"/>
    </row>
    <row r="2297" spans="1:10" x14ac:dyDescent="0.25">
      <c r="A2297"/>
      <c r="B2297"/>
      <c r="I2297" s="33"/>
      <c r="J2297" s="21"/>
    </row>
    <row r="2298" spans="1:10" x14ac:dyDescent="0.25">
      <c r="A2298"/>
      <c r="B2298"/>
      <c r="I2298" s="33"/>
      <c r="J2298" s="21"/>
    </row>
    <row r="2299" spans="1:10" x14ac:dyDescent="0.25">
      <c r="A2299"/>
      <c r="B2299"/>
      <c r="I2299" s="33"/>
      <c r="J2299" s="21"/>
    </row>
    <row r="2300" spans="1:10" x14ac:dyDescent="0.25">
      <c r="A2300"/>
      <c r="B2300"/>
      <c r="I2300" s="33"/>
      <c r="J2300" s="21"/>
    </row>
    <row r="2301" spans="1:10" x14ac:dyDescent="0.25">
      <c r="A2301"/>
      <c r="B2301"/>
      <c r="I2301" s="33"/>
      <c r="J2301" s="21"/>
    </row>
    <row r="2302" spans="1:10" x14ac:dyDescent="0.25">
      <c r="A2302"/>
      <c r="B2302"/>
      <c r="I2302" s="33"/>
      <c r="J2302" s="21"/>
    </row>
    <row r="2303" spans="1:10" x14ac:dyDescent="0.25">
      <c r="A2303"/>
      <c r="B2303"/>
      <c r="I2303" s="33"/>
      <c r="J2303" s="21"/>
    </row>
    <row r="2304" spans="1:10" x14ac:dyDescent="0.25">
      <c r="A2304"/>
      <c r="B2304"/>
      <c r="I2304" s="33"/>
      <c r="J2304" s="21"/>
    </row>
    <row r="2305" spans="1:10" x14ac:dyDescent="0.25">
      <c r="A2305"/>
      <c r="B2305"/>
      <c r="I2305" s="33"/>
      <c r="J2305" s="21"/>
    </row>
    <row r="2306" spans="1:10" x14ac:dyDescent="0.25">
      <c r="A2306"/>
      <c r="B2306"/>
      <c r="I2306" s="33"/>
      <c r="J2306" s="21"/>
    </row>
    <row r="2307" spans="1:10" x14ac:dyDescent="0.25">
      <c r="A2307"/>
      <c r="B2307"/>
      <c r="I2307" s="33"/>
      <c r="J2307" s="21"/>
    </row>
    <row r="2308" spans="1:10" x14ac:dyDescent="0.25">
      <c r="A2308"/>
      <c r="B2308"/>
      <c r="I2308" s="33"/>
      <c r="J2308" s="21"/>
    </row>
    <row r="2309" spans="1:10" x14ac:dyDescent="0.25">
      <c r="A2309"/>
      <c r="B2309"/>
      <c r="I2309" s="33"/>
      <c r="J2309" s="21"/>
    </row>
    <row r="2310" spans="1:10" x14ac:dyDescent="0.25">
      <c r="A2310"/>
      <c r="B2310"/>
      <c r="I2310" s="33"/>
      <c r="J2310" s="21"/>
    </row>
    <row r="2311" spans="1:10" x14ac:dyDescent="0.25">
      <c r="A2311"/>
      <c r="B2311"/>
      <c r="I2311" s="33"/>
      <c r="J2311" s="21"/>
    </row>
    <row r="2312" spans="1:10" x14ac:dyDescent="0.25">
      <c r="A2312"/>
      <c r="B2312"/>
      <c r="I2312" s="33"/>
      <c r="J2312" s="21"/>
    </row>
    <row r="2313" spans="1:10" x14ac:dyDescent="0.25">
      <c r="A2313"/>
      <c r="B2313"/>
      <c r="I2313" s="33"/>
      <c r="J2313" s="21"/>
    </row>
    <row r="2314" spans="1:10" x14ac:dyDescent="0.25">
      <c r="A2314"/>
      <c r="B2314"/>
      <c r="I2314" s="33"/>
      <c r="J2314" s="21"/>
    </row>
    <row r="2315" spans="1:10" x14ac:dyDescent="0.25">
      <c r="A2315"/>
      <c r="B2315"/>
      <c r="I2315" s="33"/>
      <c r="J2315" s="21"/>
    </row>
    <row r="2316" spans="1:10" x14ac:dyDescent="0.25">
      <c r="A2316"/>
      <c r="B2316"/>
      <c r="I2316" s="33"/>
      <c r="J2316" s="21"/>
    </row>
    <row r="2317" spans="1:10" x14ac:dyDescent="0.25">
      <c r="A2317"/>
      <c r="B2317"/>
      <c r="I2317" s="33"/>
      <c r="J2317" s="21"/>
    </row>
    <row r="2318" spans="1:10" x14ac:dyDescent="0.25">
      <c r="A2318"/>
      <c r="B2318"/>
      <c r="I2318" s="33"/>
      <c r="J2318" s="21"/>
    </row>
    <row r="2319" spans="1:10" x14ac:dyDescent="0.25">
      <c r="A2319"/>
      <c r="B2319"/>
      <c r="I2319" s="33"/>
      <c r="J2319" s="21"/>
    </row>
    <row r="2320" spans="1:10" x14ac:dyDescent="0.25">
      <c r="A2320"/>
      <c r="B2320"/>
      <c r="I2320" s="33"/>
      <c r="J2320" s="21"/>
    </row>
    <row r="2321" spans="1:10" x14ac:dyDescent="0.25">
      <c r="A2321"/>
      <c r="B2321"/>
      <c r="I2321" s="33"/>
      <c r="J2321" s="21"/>
    </row>
    <row r="2322" spans="1:10" x14ac:dyDescent="0.25">
      <c r="A2322"/>
      <c r="B2322"/>
      <c r="I2322" s="33"/>
      <c r="J2322" s="21"/>
    </row>
    <row r="2323" spans="1:10" x14ac:dyDescent="0.25">
      <c r="A2323"/>
      <c r="B2323"/>
      <c r="I2323" s="33"/>
      <c r="J2323" s="21"/>
    </row>
    <row r="2324" spans="1:10" x14ac:dyDescent="0.25">
      <c r="A2324"/>
      <c r="B2324"/>
      <c r="I2324" s="33"/>
      <c r="J2324" s="21"/>
    </row>
    <row r="2325" spans="1:10" x14ac:dyDescent="0.25">
      <c r="A2325"/>
      <c r="B2325"/>
      <c r="I2325" s="33"/>
      <c r="J2325" s="21"/>
    </row>
    <row r="2326" spans="1:10" x14ac:dyDescent="0.25">
      <c r="A2326"/>
      <c r="B2326"/>
      <c r="I2326" s="33"/>
      <c r="J2326" s="21"/>
    </row>
    <row r="2327" spans="1:10" x14ac:dyDescent="0.25">
      <c r="A2327"/>
      <c r="B2327"/>
      <c r="I2327" s="33"/>
      <c r="J2327" s="21"/>
    </row>
    <row r="2328" spans="1:10" x14ac:dyDescent="0.25">
      <c r="A2328"/>
      <c r="B2328"/>
      <c r="I2328" s="33"/>
      <c r="J2328" s="21"/>
    </row>
    <row r="2329" spans="1:10" x14ac:dyDescent="0.25">
      <c r="A2329"/>
      <c r="B2329"/>
      <c r="I2329" s="33"/>
      <c r="J2329" s="21"/>
    </row>
    <row r="2330" spans="1:10" x14ac:dyDescent="0.25">
      <c r="A2330"/>
      <c r="B2330"/>
      <c r="I2330" s="33"/>
      <c r="J2330" s="21"/>
    </row>
    <row r="2331" spans="1:10" x14ac:dyDescent="0.25">
      <c r="A2331"/>
      <c r="B2331"/>
      <c r="I2331" s="33"/>
      <c r="J2331" s="21"/>
    </row>
    <row r="2332" spans="1:10" x14ac:dyDescent="0.25">
      <c r="A2332"/>
      <c r="B2332"/>
      <c r="I2332" s="33"/>
      <c r="J2332" s="21"/>
    </row>
    <row r="2333" spans="1:10" x14ac:dyDescent="0.25">
      <c r="A2333"/>
      <c r="B2333"/>
      <c r="I2333" s="33"/>
      <c r="J2333" s="21"/>
    </row>
    <row r="2334" spans="1:10" x14ac:dyDescent="0.25">
      <c r="A2334"/>
      <c r="B2334"/>
      <c r="I2334" s="33"/>
      <c r="J2334" s="21"/>
    </row>
    <row r="2335" spans="1:10" x14ac:dyDescent="0.25">
      <c r="A2335"/>
      <c r="B2335"/>
      <c r="I2335" s="33"/>
      <c r="J2335" s="21"/>
    </row>
    <row r="2336" spans="1:10" x14ac:dyDescent="0.25">
      <c r="A2336"/>
      <c r="B2336"/>
      <c r="I2336" s="33"/>
      <c r="J2336" s="21"/>
    </row>
    <row r="2337" spans="1:10" x14ac:dyDescent="0.25">
      <c r="A2337"/>
      <c r="B2337"/>
      <c r="I2337" s="33"/>
      <c r="J2337" s="21"/>
    </row>
    <row r="2338" spans="1:10" x14ac:dyDescent="0.25">
      <c r="A2338"/>
      <c r="B2338"/>
      <c r="I2338" s="33"/>
      <c r="J2338" s="21"/>
    </row>
    <row r="2339" spans="1:10" x14ac:dyDescent="0.25">
      <c r="A2339"/>
      <c r="B2339"/>
      <c r="I2339" s="33"/>
      <c r="J2339" s="21"/>
    </row>
    <row r="2340" spans="1:10" x14ac:dyDescent="0.25">
      <c r="A2340"/>
      <c r="B2340"/>
      <c r="I2340" s="33"/>
      <c r="J2340" s="21"/>
    </row>
    <row r="2341" spans="1:10" x14ac:dyDescent="0.25">
      <c r="A2341"/>
      <c r="B2341"/>
      <c r="I2341" s="33"/>
      <c r="J2341" s="21"/>
    </row>
    <row r="2342" spans="1:10" x14ac:dyDescent="0.25">
      <c r="A2342"/>
      <c r="B2342"/>
      <c r="I2342" s="33"/>
      <c r="J2342" s="21"/>
    </row>
    <row r="2343" spans="1:10" x14ac:dyDescent="0.25">
      <c r="A2343"/>
      <c r="B2343"/>
      <c r="I2343" s="33"/>
      <c r="J2343" s="21"/>
    </row>
    <row r="2344" spans="1:10" x14ac:dyDescent="0.25">
      <c r="A2344"/>
      <c r="B2344"/>
      <c r="I2344" s="33"/>
      <c r="J2344" s="21"/>
    </row>
    <row r="2345" spans="1:10" x14ac:dyDescent="0.25">
      <c r="A2345"/>
      <c r="B2345"/>
      <c r="I2345" s="33"/>
      <c r="J2345" s="21"/>
    </row>
    <row r="2346" spans="1:10" x14ac:dyDescent="0.25">
      <c r="A2346"/>
      <c r="B2346"/>
      <c r="I2346" s="33"/>
      <c r="J2346" s="21"/>
    </row>
    <row r="2347" spans="1:10" x14ac:dyDescent="0.25">
      <c r="A2347"/>
      <c r="B2347"/>
      <c r="I2347" s="33"/>
      <c r="J2347" s="21"/>
    </row>
    <row r="2348" spans="1:10" x14ac:dyDescent="0.25">
      <c r="A2348"/>
      <c r="B2348"/>
      <c r="I2348" s="33"/>
      <c r="J2348" s="21"/>
    </row>
    <row r="2349" spans="1:10" x14ac:dyDescent="0.25">
      <c r="A2349"/>
      <c r="B2349"/>
      <c r="I2349" s="33"/>
      <c r="J2349" s="21"/>
    </row>
    <row r="2350" spans="1:10" x14ac:dyDescent="0.25">
      <c r="A2350"/>
      <c r="B2350"/>
      <c r="I2350" s="33"/>
      <c r="J2350" s="21"/>
    </row>
    <row r="2351" spans="1:10" x14ac:dyDescent="0.25">
      <c r="A2351"/>
      <c r="B2351"/>
      <c r="I2351" s="33"/>
      <c r="J2351" s="21"/>
    </row>
    <row r="2352" spans="1:10" x14ac:dyDescent="0.25">
      <c r="A2352"/>
      <c r="B2352"/>
      <c r="I2352" s="33"/>
      <c r="J2352" s="21"/>
    </row>
    <row r="2353" spans="1:10" x14ac:dyDescent="0.25">
      <c r="A2353"/>
      <c r="B2353"/>
      <c r="I2353" s="33"/>
      <c r="J2353" s="21"/>
    </row>
    <row r="2354" spans="1:10" x14ac:dyDescent="0.25">
      <c r="A2354"/>
      <c r="B2354"/>
      <c r="I2354" s="33"/>
      <c r="J2354" s="21"/>
    </row>
    <row r="2355" spans="1:10" x14ac:dyDescent="0.25">
      <c r="A2355"/>
      <c r="B2355"/>
      <c r="I2355" s="33"/>
      <c r="J2355" s="21"/>
    </row>
    <row r="2356" spans="1:10" x14ac:dyDescent="0.25">
      <c r="A2356"/>
      <c r="B2356"/>
      <c r="I2356" s="33"/>
      <c r="J2356" s="21"/>
    </row>
    <row r="2357" spans="1:10" x14ac:dyDescent="0.25">
      <c r="A2357"/>
      <c r="B2357"/>
      <c r="I2357" s="33"/>
      <c r="J2357" s="21"/>
    </row>
    <row r="2358" spans="1:10" x14ac:dyDescent="0.25">
      <c r="A2358"/>
      <c r="B2358"/>
      <c r="I2358" s="33"/>
      <c r="J2358" s="21"/>
    </row>
    <row r="2359" spans="1:10" x14ac:dyDescent="0.25">
      <c r="A2359"/>
      <c r="B2359"/>
      <c r="I2359" s="33"/>
      <c r="J2359" s="21"/>
    </row>
    <row r="2360" spans="1:10" x14ac:dyDescent="0.25">
      <c r="A2360"/>
      <c r="B2360"/>
      <c r="I2360" s="33"/>
      <c r="J2360" s="21"/>
    </row>
    <row r="2361" spans="1:10" x14ac:dyDescent="0.25">
      <c r="A2361"/>
      <c r="B2361"/>
      <c r="I2361" s="33"/>
      <c r="J2361" s="21"/>
    </row>
    <row r="2362" spans="1:10" x14ac:dyDescent="0.25">
      <c r="A2362"/>
      <c r="B2362"/>
      <c r="I2362" s="33"/>
      <c r="J2362" s="21"/>
    </row>
    <row r="2363" spans="1:10" x14ac:dyDescent="0.25">
      <c r="A2363"/>
      <c r="B2363"/>
      <c r="I2363" s="33"/>
      <c r="J2363" s="21"/>
    </row>
    <row r="2364" spans="1:10" x14ac:dyDescent="0.25">
      <c r="A2364"/>
      <c r="B2364"/>
      <c r="I2364" s="33"/>
      <c r="J2364" s="21"/>
    </row>
    <row r="2365" spans="1:10" x14ac:dyDescent="0.25">
      <c r="A2365"/>
      <c r="B2365"/>
      <c r="I2365" s="33"/>
      <c r="J2365" s="21"/>
    </row>
    <row r="2366" spans="1:10" x14ac:dyDescent="0.25">
      <c r="A2366"/>
      <c r="B2366"/>
      <c r="I2366" s="33"/>
      <c r="J2366" s="21"/>
    </row>
    <row r="2367" spans="1:10" x14ac:dyDescent="0.25">
      <c r="A2367"/>
      <c r="B2367"/>
      <c r="I2367" s="33"/>
      <c r="J2367" s="21"/>
    </row>
    <row r="2368" spans="1:10" x14ac:dyDescent="0.25">
      <c r="A2368"/>
      <c r="B2368"/>
      <c r="I2368" s="33"/>
      <c r="J2368" s="21"/>
    </row>
    <row r="2369" spans="1:10" x14ac:dyDescent="0.25">
      <c r="A2369"/>
      <c r="B2369"/>
      <c r="I2369" s="33"/>
      <c r="J2369" s="21"/>
    </row>
    <row r="2370" spans="1:10" x14ac:dyDescent="0.25">
      <c r="A2370"/>
      <c r="B2370"/>
      <c r="I2370" s="33"/>
      <c r="J2370" s="21"/>
    </row>
    <row r="2371" spans="1:10" x14ac:dyDescent="0.25">
      <c r="A2371"/>
      <c r="B2371"/>
      <c r="I2371" s="33"/>
      <c r="J2371" s="21"/>
    </row>
    <row r="2372" spans="1:10" x14ac:dyDescent="0.25">
      <c r="A2372"/>
      <c r="B2372"/>
      <c r="I2372" s="33"/>
      <c r="J2372" s="21"/>
    </row>
    <row r="2373" spans="1:10" x14ac:dyDescent="0.25">
      <c r="A2373"/>
      <c r="B2373"/>
      <c r="I2373" s="33"/>
      <c r="J2373" s="21"/>
    </row>
    <row r="2374" spans="1:10" x14ac:dyDescent="0.25">
      <c r="A2374"/>
      <c r="B2374"/>
      <c r="I2374" s="33"/>
      <c r="J2374" s="21"/>
    </row>
    <row r="2375" spans="1:10" x14ac:dyDescent="0.25">
      <c r="A2375"/>
      <c r="B2375"/>
      <c r="I2375" s="33"/>
      <c r="J2375" s="21"/>
    </row>
    <row r="2376" spans="1:10" x14ac:dyDescent="0.25">
      <c r="A2376"/>
      <c r="B2376"/>
      <c r="I2376" s="33"/>
      <c r="J2376" s="21"/>
    </row>
    <row r="2377" spans="1:10" x14ac:dyDescent="0.25">
      <c r="A2377"/>
      <c r="B2377"/>
      <c r="I2377" s="33"/>
      <c r="J2377" s="21"/>
    </row>
    <row r="2378" spans="1:10" x14ac:dyDescent="0.25">
      <c r="A2378"/>
      <c r="B2378"/>
      <c r="I2378" s="33"/>
      <c r="J2378" s="21"/>
    </row>
    <row r="2379" spans="1:10" x14ac:dyDescent="0.25">
      <c r="A2379"/>
      <c r="B2379"/>
      <c r="I2379" s="33"/>
      <c r="J2379" s="21"/>
    </row>
    <row r="2380" spans="1:10" x14ac:dyDescent="0.25">
      <c r="A2380"/>
      <c r="B2380"/>
      <c r="I2380" s="33"/>
      <c r="J2380" s="21"/>
    </row>
    <row r="2381" spans="1:10" x14ac:dyDescent="0.25">
      <c r="A2381"/>
      <c r="B2381"/>
      <c r="I2381" s="33"/>
      <c r="J2381" s="21"/>
    </row>
    <row r="2382" spans="1:10" x14ac:dyDescent="0.25">
      <c r="A2382"/>
      <c r="B2382"/>
      <c r="I2382" s="33"/>
      <c r="J2382" s="21"/>
    </row>
    <row r="2383" spans="1:10" x14ac:dyDescent="0.25">
      <c r="A2383"/>
      <c r="B2383"/>
      <c r="I2383" s="33"/>
      <c r="J2383" s="21"/>
    </row>
    <row r="2384" spans="1:10" x14ac:dyDescent="0.25">
      <c r="A2384"/>
      <c r="B2384"/>
      <c r="I2384" s="33"/>
      <c r="J2384" s="21"/>
    </row>
    <row r="2385" spans="1:10" x14ac:dyDescent="0.25">
      <c r="A2385"/>
      <c r="B2385"/>
      <c r="I2385" s="33"/>
      <c r="J2385" s="21"/>
    </row>
    <row r="2386" spans="1:10" x14ac:dyDescent="0.25">
      <c r="A2386"/>
      <c r="B2386"/>
      <c r="I2386" s="33"/>
      <c r="J2386" s="21"/>
    </row>
    <row r="2387" spans="1:10" x14ac:dyDescent="0.25">
      <c r="A2387"/>
      <c r="B2387"/>
      <c r="I2387" s="33"/>
      <c r="J2387" s="21"/>
    </row>
    <row r="2388" spans="1:10" x14ac:dyDescent="0.25">
      <c r="A2388"/>
      <c r="B2388"/>
      <c r="I2388" s="33"/>
      <c r="J2388" s="21"/>
    </row>
    <row r="2389" spans="1:10" x14ac:dyDescent="0.25">
      <c r="A2389"/>
      <c r="B2389"/>
      <c r="I2389" s="33"/>
      <c r="J2389" s="21"/>
    </row>
    <row r="2390" spans="1:10" x14ac:dyDescent="0.25">
      <c r="A2390"/>
      <c r="B2390"/>
      <c r="I2390" s="33"/>
      <c r="J2390" s="21"/>
    </row>
    <row r="2391" spans="1:10" x14ac:dyDescent="0.25">
      <c r="A2391"/>
      <c r="B2391"/>
      <c r="I2391" s="33"/>
      <c r="J2391" s="21"/>
    </row>
    <row r="2392" spans="1:10" x14ac:dyDescent="0.25">
      <c r="A2392"/>
      <c r="B2392"/>
      <c r="I2392" s="33"/>
      <c r="J2392" s="21"/>
    </row>
    <row r="2393" spans="1:10" x14ac:dyDescent="0.25">
      <c r="A2393"/>
      <c r="B2393"/>
      <c r="I2393" s="33"/>
      <c r="J2393" s="21"/>
    </row>
    <row r="2394" spans="1:10" x14ac:dyDescent="0.25">
      <c r="A2394"/>
      <c r="B2394"/>
      <c r="I2394" s="33"/>
      <c r="J2394" s="21"/>
    </row>
    <row r="2395" spans="1:10" x14ac:dyDescent="0.25">
      <c r="A2395"/>
      <c r="B2395"/>
      <c r="I2395" s="33"/>
      <c r="J2395" s="21"/>
    </row>
    <row r="2396" spans="1:10" x14ac:dyDescent="0.25">
      <c r="A2396"/>
      <c r="B2396"/>
      <c r="I2396" s="33"/>
      <c r="J2396" s="21"/>
    </row>
    <row r="2397" spans="1:10" x14ac:dyDescent="0.25">
      <c r="A2397"/>
      <c r="B2397"/>
      <c r="I2397" s="33"/>
      <c r="J2397" s="21"/>
    </row>
    <row r="2398" spans="1:10" x14ac:dyDescent="0.25">
      <c r="A2398"/>
      <c r="B2398"/>
      <c r="I2398" s="33"/>
      <c r="J2398" s="21"/>
    </row>
    <row r="2399" spans="1:10" x14ac:dyDescent="0.25">
      <c r="A2399"/>
      <c r="B2399"/>
      <c r="I2399" s="33"/>
      <c r="J2399" s="21"/>
    </row>
    <row r="2400" spans="1:10" x14ac:dyDescent="0.25">
      <c r="A2400"/>
      <c r="B2400"/>
      <c r="I2400" s="33"/>
      <c r="J2400" s="21"/>
    </row>
    <row r="2401" spans="1:10" x14ac:dyDescent="0.25">
      <c r="A2401"/>
      <c r="B2401"/>
      <c r="I2401" s="33"/>
      <c r="J2401" s="21"/>
    </row>
    <row r="2402" spans="1:10" x14ac:dyDescent="0.25">
      <c r="A2402"/>
      <c r="B2402"/>
      <c r="I2402" s="33"/>
      <c r="J2402" s="21"/>
    </row>
    <row r="2403" spans="1:10" x14ac:dyDescent="0.25">
      <c r="A2403"/>
      <c r="B2403"/>
      <c r="I2403" s="33"/>
      <c r="J2403" s="21"/>
    </row>
    <row r="2404" spans="1:10" x14ac:dyDescent="0.25">
      <c r="A2404"/>
      <c r="B2404"/>
      <c r="I2404" s="33"/>
      <c r="J2404" s="21"/>
    </row>
    <row r="2405" spans="1:10" x14ac:dyDescent="0.25">
      <c r="A2405"/>
      <c r="B2405"/>
      <c r="I2405" s="33"/>
      <c r="J2405" s="21"/>
    </row>
    <row r="2406" spans="1:10" x14ac:dyDescent="0.25">
      <c r="A2406"/>
      <c r="B2406"/>
      <c r="I2406" s="33"/>
      <c r="J2406" s="21"/>
    </row>
    <row r="2407" spans="1:10" x14ac:dyDescent="0.25">
      <c r="A2407"/>
      <c r="B2407"/>
      <c r="I2407" s="33"/>
      <c r="J2407" s="21"/>
    </row>
    <row r="2408" spans="1:10" x14ac:dyDescent="0.25">
      <c r="A2408"/>
      <c r="B2408"/>
      <c r="I2408" s="33"/>
      <c r="J2408" s="21"/>
    </row>
    <row r="2409" spans="1:10" x14ac:dyDescent="0.25">
      <c r="A2409"/>
      <c r="B2409"/>
      <c r="I2409" s="33"/>
      <c r="J2409" s="21"/>
    </row>
    <row r="2410" spans="1:10" x14ac:dyDescent="0.25">
      <c r="A2410"/>
      <c r="B2410"/>
      <c r="I2410" s="33"/>
      <c r="J2410" s="21"/>
    </row>
    <row r="2411" spans="1:10" x14ac:dyDescent="0.25">
      <c r="A2411"/>
      <c r="B2411"/>
      <c r="I2411" s="33"/>
      <c r="J2411" s="21"/>
    </row>
    <row r="2412" spans="1:10" x14ac:dyDescent="0.25">
      <c r="A2412"/>
      <c r="B2412"/>
      <c r="I2412" s="33"/>
      <c r="J2412" s="21"/>
    </row>
    <row r="2413" spans="1:10" x14ac:dyDescent="0.25">
      <c r="A2413"/>
      <c r="B2413"/>
      <c r="I2413" s="33"/>
      <c r="J2413" s="21"/>
    </row>
    <row r="2414" spans="1:10" x14ac:dyDescent="0.25">
      <c r="A2414"/>
      <c r="B2414"/>
      <c r="I2414" s="33"/>
      <c r="J2414" s="21"/>
    </row>
    <row r="2415" spans="1:10" x14ac:dyDescent="0.25">
      <c r="A2415"/>
      <c r="B2415"/>
      <c r="I2415" s="33"/>
      <c r="J2415" s="21"/>
    </row>
    <row r="2416" spans="1:10" x14ac:dyDescent="0.25">
      <c r="A2416"/>
      <c r="B2416"/>
      <c r="I2416" s="33"/>
      <c r="J2416" s="21"/>
    </row>
    <row r="2417" spans="1:10" x14ac:dyDescent="0.25">
      <c r="A2417"/>
      <c r="B2417"/>
      <c r="I2417" s="33"/>
      <c r="J2417" s="21"/>
    </row>
    <row r="2418" spans="1:10" x14ac:dyDescent="0.25">
      <c r="A2418"/>
      <c r="B2418"/>
      <c r="I2418" s="33"/>
      <c r="J2418" s="21"/>
    </row>
    <row r="2419" spans="1:10" x14ac:dyDescent="0.25">
      <c r="A2419"/>
      <c r="B2419"/>
      <c r="I2419" s="33"/>
      <c r="J2419" s="21"/>
    </row>
    <row r="2420" spans="1:10" x14ac:dyDescent="0.25">
      <c r="A2420"/>
      <c r="B2420"/>
      <c r="I2420" s="33"/>
      <c r="J2420" s="21"/>
    </row>
    <row r="2421" spans="1:10" x14ac:dyDescent="0.25">
      <c r="A2421"/>
      <c r="B2421"/>
      <c r="I2421" s="33"/>
      <c r="J2421" s="21"/>
    </row>
    <row r="2422" spans="1:10" x14ac:dyDescent="0.25">
      <c r="A2422"/>
      <c r="B2422"/>
      <c r="I2422" s="33"/>
      <c r="J2422" s="21"/>
    </row>
    <row r="2423" spans="1:10" x14ac:dyDescent="0.25">
      <c r="A2423"/>
      <c r="B2423"/>
      <c r="I2423" s="33"/>
      <c r="J2423" s="21"/>
    </row>
    <row r="2424" spans="1:10" x14ac:dyDescent="0.25">
      <c r="A2424"/>
      <c r="B2424"/>
      <c r="I2424" s="33"/>
      <c r="J2424" s="21"/>
    </row>
    <row r="2425" spans="1:10" x14ac:dyDescent="0.25">
      <c r="A2425"/>
      <c r="B2425"/>
      <c r="I2425" s="33"/>
      <c r="J2425" s="21"/>
    </row>
    <row r="2426" spans="1:10" x14ac:dyDescent="0.25">
      <c r="A2426"/>
      <c r="B2426"/>
      <c r="I2426" s="33"/>
      <c r="J2426" s="21"/>
    </row>
    <row r="2427" spans="1:10" x14ac:dyDescent="0.25">
      <c r="A2427"/>
      <c r="B2427"/>
      <c r="I2427" s="33"/>
      <c r="J2427" s="21"/>
    </row>
    <row r="2428" spans="1:10" x14ac:dyDescent="0.25">
      <c r="A2428"/>
      <c r="B2428"/>
      <c r="I2428" s="33"/>
      <c r="J2428" s="21"/>
    </row>
    <row r="2429" spans="1:10" x14ac:dyDescent="0.25">
      <c r="A2429"/>
      <c r="B2429"/>
      <c r="I2429" s="33"/>
      <c r="J2429" s="21"/>
    </row>
    <row r="2430" spans="1:10" x14ac:dyDescent="0.25">
      <c r="A2430"/>
      <c r="B2430"/>
      <c r="I2430" s="33"/>
      <c r="J2430" s="21"/>
    </row>
    <row r="2431" spans="1:10" x14ac:dyDescent="0.25">
      <c r="A2431"/>
      <c r="B2431"/>
      <c r="I2431" s="33"/>
      <c r="J2431" s="21"/>
    </row>
    <row r="2432" spans="1:10" x14ac:dyDescent="0.25">
      <c r="A2432"/>
      <c r="B2432"/>
      <c r="I2432" s="33"/>
      <c r="J2432" s="21"/>
    </row>
    <row r="2433" spans="1:10" x14ac:dyDescent="0.25">
      <c r="A2433"/>
      <c r="B2433"/>
      <c r="I2433" s="33"/>
      <c r="J2433" s="21"/>
    </row>
    <row r="2434" spans="1:10" x14ac:dyDescent="0.25">
      <c r="A2434"/>
      <c r="B2434"/>
      <c r="I2434" s="33"/>
      <c r="J2434" s="21"/>
    </row>
    <row r="2435" spans="1:10" x14ac:dyDescent="0.25">
      <c r="A2435"/>
      <c r="B2435"/>
      <c r="I2435" s="33"/>
      <c r="J2435" s="21"/>
    </row>
    <row r="2436" spans="1:10" x14ac:dyDescent="0.25">
      <c r="A2436"/>
      <c r="B2436"/>
      <c r="I2436" s="33"/>
      <c r="J2436" s="21"/>
    </row>
    <row r="2437" spans="1:10" x14ac:dyDescent="0.25">
      <c r="A2437"/>
      <c r="B2437"/>
      <c r="I2437" s="33"/>
      <c r="J2437" s="21"/>
    </row>
    <row r="2438" spans="1:10" x14ac:dyDescent="0.25">
      <c r="A2438"/>
      <c r="B2438"/>
      <c r="I2438" s="33"/>
      <c r="J2438" s="21"/>
    </row>
    <row r="2439" spans="1:10" x14ac:dyDescent="0.25">
      <c r="A2439"/>
      <c r="B2439"/>
      <c r="I2439" s="33"/>
      <c r="J2439" s="21"/>
    </row>
    <row r="2440" spans="1:10" x14ac:dyDescent="0.25">
      <c r="A2440"/>
      <c r="B2440"/>
      <c r="I2440" s="33"/>
      <c r="J2440" s="21"/>
    </row>
    <row r="2441" spans="1:10" x14ac:dyDescent="0.25">
      <c r="A2441"/>
      <c r="B2441"/>
      <c r="I2441" s="33"/>
      <c r="J2441" s="21"/>
    </row>
    <row r="2442" spans="1:10" x14ac:dyDescent="0.25">
      <c r="A2442"/>
      <c r="B2442"/>
      <c r="I2442" s="33"/>
      <c r="J2442" s="21"/>
    </row>
    <row r="2443" spans="1:10" x14ac:dyDescent="0.25">
      <c r="A2443"/>
      <c r="B2443"/>
      <c r="I2443" s="33"/>
      <c r="J2443" s="21"/>
    </row>
    <row r="2444" spans="1:10" x14ac:dyDescent="0.25">
      <c r="A2444"/>
      <c r="B2444"/>
      <c r="I2444" s="33"/>
      <c r="J2444" s="21"/>
    </row>
    <row r="2445" spans="1:10" x14ac:dyDescent="0.25">
      <c r="A2445"/>
      <c r="B2445"/>
      <c r="I2445" s="33"/>
      <c r="J2445" s="21"/>
    </row>
    <row r="2446" spans="1:10" x14ac:dyDescent="0.25">
      <c r="A2446"/>
      <c r="B2446"/>
      <c r="I2446" s="33"/>
      <c r="J2446" s="21"/>
    </row>
    <row r="2447" spans="1:10" x14ac:dyDescent="0.25">
      <c r="A2447"/>
      <c r="B2447"/>
      <c r="I2447" s="33"/>
      <c r="J2447" s="21"/>
    </row>
    <row r="2448" spans="1:10" x14ac:dyDescent="0.25">
      <c r="A2448"/>
      <c r="B2448"/>
      <c r="I2448" s="33"/>
      <c r="J2448" s="21"/>
    </row>
    <row r="2449" spans="1:10" x14ac:dyDescent="0.25">
      <c r="A2449"/>
      <c r="B2449"/>
      <c r="I2449" s="33"/>
      <c r="J2449" s="21"/>
    </row>
    <row r="2450" spans="1:10" x14ac:dyDescent="0.25">
      <c r="A2450"/>
      <c r="B2450"/>
      <c r="I2450" s="33"/>
      <c r="J2450" s="21"/>
    </row>
    <row r="2451" spans="1:10" x14ac:dyDescent="0.25">
      <c r="A2451"/>
      <c r="B2451"/>
      <c r="I2451" s="33"/>
      <c r="J2451" s="21"/>
    </row>
    <row r="2452" spans="1:10" x14ac:dyDescent="0.25">
      <c r="A2452"/>
      <c r="B2452"/>
      <c r="I2452" s="33"/>
      <c r="J2452" s="21"/>
    </row>
    <row r="2453" spans="1:10" x14ac:dyDescent="0.25">
      <c r="A2453"/>
      <c r="B2453"/>
      <c r="I2453" s="33"/>
      <c r="J2453" s="21"/>
    </row>
    <row r="2454" spans="1:10" x14ac:dyDescent="0.25">
      <c r="A2454"/>
      <c r="B2454"/>
      <c r="I2454" s="33"/>
      <c r="J2454" s="21"/>
    </row>
    <row r="2455" spans="1:10" x14ac:dyDescent="0.25">
      <c r="A2455"/>
      <c r="B2455"/>
      <c r="I2455" s="33"/>
      <c r="J2455" s="21"/>
    </row>
    <row r="2456" spans="1:10" x14ac:dyDescent="0.25">
      <c r="A2456"/>
      <c r="B2456"/>
      <c r="I2456" s="33"/>
      <c r="J2456" s="21"/>
    </row>
    <row r="2457" spans="1:10" x14ac:dyDescent="0.25">
      <c r="A2457"/>
      <c r="B2457"/>
      <c r="I2457" s="33"/>
      <c r="J2457" s="21"/>
    </row>
    <row r="2458" spans="1:10" x14ac:dyDescent="0.25">
      <c r="A2458"/>
      <c r="B2458"/>
      <c r="I2458" s="33"/>
      <c r="J2458" s="21"/>
    </row>
    <row r="2459" spans="1:10" x14ac:dyDescent="0.25">
      <c r="A2459"/>
      <c r="B2459"/>
      <c r="I2459" s="33"/>
      <c r="J2459" s="21"/>
    </row>
    <row r="2460" spans="1:10" x14ac:dyDescent="0.25">
      <c r="A2460"/>
      <c r="B2460"/>
      <c r="I2460" s="33"/>
      <c r="J2460" s="21"/>
    </row>
    <row r="2461" spans="1:10" x14ac:dyDescent="0.25">
      <c r="A2461"/>
      <c r="B2461"/>
      <c r="I2461" s="33"/>
      <c r="J2461" s="21"/>
    </row>
    <row r="2462" spans="1:10" x14ac:dyDescent="0.25">
      <c r="A2462"/>
      <c r="B2462"/>
      <c r="I2462" s="33"/>
      <c r="J2462" s="21"/>
    </row>
    <row r="2463" spans="1:10" x14ac:dyDescent="0.25">
      <c r="A2463"/>
      <c r="B2463"/>
      <c r="I2463" s="33"/>
      <c r="J2463" s="21"/>
    </row>
    <row r="2464" spans="1:10" x14ac:dyDescent="0.25">
      <c r="A2464"/>
      <c r="B2464"/>
      <c r="I2464" s="33"/>
      <c r="J2464" s="21"/>
    </row>
    <row r="2465" spans="1:10" x14ac:dyDescent="0.25">
      <c r="A2465"/>
      <c r="B2465"/>
      <c r="I2465" s="33"/>
      <c r="J2465" s="21"/>
    </row>
    <row r="2466" spans="1:10" x14ac:dyDescent="0.25">
      <c r="A2466"/>
      <c r="B2466"/>
      <c r="I2466" s="33"/>
      <c r="J2466" s="21"/>
    </row>
    <row r="2467" spans="1:10" x14ac:dyDescent="0.25">
      <c r="A2467"/>
      <c r="B2467"/>
      <c r="I2467" s="33"/>
      <c r="J2467" s="21"/>
    </row>
    <row r="2468" spans="1:10" x14ac:dyDescent="0.25">
      <c r="A2468"/>
      <c r="B2468"/>
      <c r="I2468" s="33"/>
      <c r="J2468" s="21"/>
    </row>
    <row r="2469" spans="1:10" x14ac:dyDescent="0.25">
      <c r="A2469"/>
      <c r="B2469"/>
      <c r="I2469" s="33"/>
      <c r="J2469" s="21"/>
    </row>
    <row r="2470" spans="1:10" x14ac:dyDescent="0.25">
      <c r="A2470"/>
      <c r="B2470"/>
      <c r="I2470" s="33"/>
      <c r="J2470" s="21"/>
    </row>
    <row r="2471" spans="1:10" x14ac:dyDescent="0.25">
      <c r="A2471"/>
      <c r="B2471"/>
      <c r="I2471" s="33"/>
      <c r="J2471" s="21"/>
    </row>
    <row r="2472" spans="1:10" x14ac:dyDescent="0.25">
      <c r="A2472"/>
      <c r="B2472"/>
      <c r="I2472" s="33"/>
      <c r="J2472" s="21"/>
    </row>
    <row r="2473" spans="1:10" x14ac:dyDescent="0.25">
      <c r="A2473"/>
      <c r="B2473"/>
      <c r="I2473" s="33"/>
      <c r="J2473" s="21"/>
    </row>
    <row r="2474" spans="1:10" x14ac:dyDescent="0.25">
      <c r="A2474"/>
      <c r="B2474"/>
      <c r="I2474" s="33"/>
      <c r="J2474" s="21"/>
    </row>
    <row r="2475" spans="1:10" x14ac:dyDescent="0.25">
      <c r="A2475"/>
      <c r="B2475"/>
      <c r="I2475" s="33"/>
      <c r="J2475" s="21"/>
    </row>
    <row r="2476" spans="1:10" x14ac:dyDescent="0.25">
      <c r="A2476"/>
      <c r="B2476"/>
      <c r="I2476" s="33"/>
      <c r="J2476" s="21"/>
    </row>
    <row r="2477" spans="1:10" x14ac:dyDescent="0.25">
      <c r="A2477"/>
      <c r="B2477"/>
      <c r="I2477" s="33"/>
      <c r="J2477" s="21"/>
    </row>
    <row r="2478" spans="1:10" x14ac:dyDescent="0.25">
      <c r="A2478"/>
      <c r="B2478"/>
      <c r="I2478" s="33"/>
      <c r="J2478" s="21"/>
    </row>
    <row r="2479" spans="1:10" x14ac:dyDescent="0.25">
      <c r="A2479"/>
      <c r="B2479"/>
      <c r="I2479" s="33"/>
      <c r="J2479" s="21"/>
    </row>
    <row r="2480" spans="1:10" x14ac:dyDescent="0.25">
      <c r="A2480"/>
      <c r="B2480"/>
      <c r="I2480" s="33"/>
      <c r="J2480" s="21"/>
    </row>
    <row r="2481" spans="1:10" x14ac:dyDescent="0.25">
      <c r="A2481"/>
      <c r="B2481"/>
      <c r="I2481" s="33"/>
      <c r="J2481" s="21"/>
    </row>
    <row r="2482" spans="1:10" x14ac:dyDescent="0.25">
      <c r="A2482"/>
      <c r="B2482"/>
      <c r="I2482" s="33"/>
      <c r="J2482" s="21"/>
    </row>
    <row r="2483" spans="1:10" x14ac:dyDescent="0.25">
      <c r="A2483"/>
      <c r="B2483"/>
      <c r="I2483" s="33"/>
      <c r="J2483" s="21"/>
    </row>
    <row r="2484" spans="1:10" x14ac:dyDescent="0.25">
      <c r="A2484"/>
      <c r="B2484"/>
      <c r="I2484" s="33"/>
      <c r="J2484" s="21"/>
    </row>
    <row r="2485" spans="1:10" x14ac:dyDescent="0.25">
      <c r="A2485"/>
      <c r="B2485"/>
      <c r="I2485" s="33"/>
      <c r="J2485" s="21"/>
    </row>
    <row r="2486" spans="1:10" x14ac:dyDescent="0.25">
      <c r="A2486"/>
      <c r="B2486"/>
      <c r="I2486" s="33"/>
      <c r="J2486" s="21"/>
    </row>
    <row r="2487" spans="1:10" x14ac:dyDescent="0.25">
      <c r="A2487"/>
      <c r="B2487"/>
      <c r="I2487" s="33"/>
      <c r="J2487" s="21"/>
    </row>
    <row r="2488" spans="1:10" x14ac:dyDescent="0.25">
      <c r="A2488"/>
      <c r="B2488"/>
      <c r="I2488" s="33"/>
      <c r="J2488" s="21"/>
    </row>
    <row r="2489" spans="1:10" x14ac:dyDescent="0.25">
      <c r="A2489"/>
      <c r="B2489"/>
      <c r="I2489" s="33"/>
      <c r="J2489" s="21"/>
    </row>
    <row r="2490" spans="1:10" x14ac:dyDescent="0.25">
      <c r="A2490"/>
      <c r="B2490"/>
      <c r="I2490" s="33"/>
      <c r="J2490" s="21"/>
    </row>
    <row r="2491" spans="1:10" x14ac:dyDescent="0.25">
      <c r="A2491"/>
      <c r="B2491"/>
      <c r="I2491" s="33"/>
      <c r="J2491" s="21"/>
    </row>
    <row r="2492" spans="1:10" x14ac:dyDescent="0.25">
      <c r="A2492"/>
      <c r="B2492"/>
      <c r="I2492" s="33"/>
      <c r="J2492" s="21"/>
    </row>
    <row r="2493" spans="1:10" x14ac:dyDescent="0.25">
      <c r="A2493"/>
      <c r="B2493"/>
      <c r="I2493" s="33"/>
      <c r="J2493" s="21"/>
    </row>
    <row r="2494" spans="1:10" x14ac:dyDescent="0.25">
      <c r="A2494"/>
      <c r="B2494"/>
      <c r="I2494" s="33"/>
      <c r="J2494" s="21"/>
    </row>
    <row r="2495" spans="1:10" x14ac:dyDescent="0.25">
      <c r="A2495"/>
      <c r="B2495"/>
      <c r="I2495" s="33"/>
      <c r="J2495" s="21"/>
    </row>
    <row r="2496" spans="1:10" x14ac:dyDescent="0.25">
      <c r="A2496"/>
      <c r="B2496"/>
      <c r="I2496" s="33"/>
      <c r="J2496" s="21"/>
    </row>
    <row r="2497" spans="1:10" x14ac:dyDescent="0.25">
      <c r="A2497"/>
      <c r="B2497"/>
      <c r="I2497" s="33"/>
      <c r="J2497" s="21"/>
    </row>
    <row r="2498" spans="1:10" x14ac:dyDescent="0.25">
      <c r="A2498"/>
      <c r="B2498"/>
      <c r="I2498" s="33"/>
      <c r="J2498" s="21"/>
    </row>
    <row r="2499" spans="1:10" x14ac:dyDescent="0.25">
      <c r="A2499"/>
      <c r="B2499"/>
      <c r="I2499" s="33"/>
      <c r="J2499" s="21"/>
    </row>
    <row r="2500" spans="1:10" x14ac:dyDescent="0.25">
      <c r="A2500"/>
      <c r="B2500"/>
      <c r="I2500" s="33"/>
      <c r="J2500" s="21"/>
    </row>
    <row r="2501" spans="1:10" x14ac:dyDescent="0.25">
      <c r="A2501"/>
      <c r="B2501"/>
      <c r="I2501" s="33"/>
      <c r="J2501" s="21"/>
    </row>
    <row r="2502" spans="1:10" x14ac:dyDescent="0.25">
      <c r="A2502"/>
      <c r="B2502"/>
      <c r="I2502" s="33"/>
      <c r="J2502" s="21"/>
    </row>
    <row r="2503" spans="1:10" x14ac:dyDescent="0.25">
      <c r="A2503"/>
      <c r="B2503"/>
      <c r="I2503" s="33"/>
      <c r="J2503" s="21"/>
    </row>
    <row r="2504" spans="1:10" x14ac:dyDescent="0.25">
      <c r="A2504"/>
      <c r="B2504"/>
      <c r="I2504" s="33"/>
      <c r="J2504" s="21"/>
    </row>
    <row r="2505" spans="1:10" x14ac:dyDescent="0.25">
      <c r="A2505"/>
      <c r="B2505"/>
      <c r="I2505" s="33"/>
      <c r="J2505" s="21"/>
    </row>
    <row r="2506" spans="1:10" x14ac:dyDescent="0.25">
      <c r="A2506"/>
      <c r="B2506"/>
      <c r="I2506" s="33"/>
      <c r="J2506" s="21"/>
    </row>
    <row r="2507" spans="1:10" x14ac:dyDescent="0.25">
      <c r="A2507"/>
      <c r="B2507"/>
      <c r="I2507" s="33"/>
      <c r="J2507" s="21"/>
    </row>
    <row r="2508" spans="1:10" x14ac:dyDescent="0.25">
      <c r="A2508"/>
      <c r="B2508"/>
      <c r="I2508" s="33"/>
      <c r="J2508" s="21"/>
    </row>
    <row r="2509" spans="1:10" x14ac:dyDescent="0.25">
      <c r="A2509"/>
      <c r="B2509"/>
      <c r="I2509" s="33"/>
      <c r="J2509" s="21"/>
    </row>
    <row r="2510" spans="1:10" x14ac:dyDescent="0.25">
      <c r="A2510"/>
      <c r="B2510"/>
      <c r="I2510" s="33"/>
      <c r="J2510" s="21"/>
    </row>
    <row r="2511" spans="1:10" x14ac:dyDescent="0.25">
      <c r="A2511"/>
      <c r="B2511"/>
      <c r="I2511" s="33"/>
      <c r="J2511" s="21"/>
    </row>
    <row r="2512" spans="1:10" x14ac:dyDescent="0.25">
      <c r="A2512"/>
      <c r="B2512"/>
      <c r="I2512" s="33"/>
      <c r="J2512" s="21"/>
    </row>
    <row r="2513" spans="1:10" x14ac:dyDescent="0.25">
      <c r="A2513"/>
      <c r="B2513"/>
      <c r="I2513" s="33"/>
      <c r="J2513" s="21"/>
    </row>
    <row r="2514" spans="1:10" x14ac:dyDescent="0.25">
      <c r="A2514"/>
      <c r="B2514"/>
      <c r="I2514" s="33"/>
      <c r="J2514" s="21"/>
    </row>
    <row r="2515" spans="1:10" x14ac:dyDescent="0.25">
      <c r="A2515"/>
      <c r="B2515"/>
      <c r="I2515" s="33"/>
      <c r="J2515" s="21"/>
    </row>
    <row r="2516" spans="1:10" x14ac:dyDescent="0.25">
      <c r="A2516"/>
      <c r="B2516"/>
      <c r="I2516" s="33"/>
      <c r="J2516" s="21"/>
    </row>
    <row r="2517" spans="1:10" x14ac:dyDescent="0.25">
      <c r="A2517"/>
      <c r="B2517"/>
      <c r="I2517" s="33"/>
      <c r="J2517" s="21"/>
    </row>
    <row r="2518" spans="1:10" x14ac:dyDescent="0.25">
      <c r="A2518"/>
      <c r="B2518"/>
      <c r="I2518" s="33"/>
      <c r="J2518" s="21"/>
    </row>
    <row r="2519" spans="1:10" x14ac:dyDescent="0.25">
      <c r="A2519"/>
      <c r="B2519"/>
      <c r="I2519" s="33"/>
      <c r="J2519" s="21"/>
    </row>
    <row r="2520" spans="1:10" x14ac:dyDescent="0.25">
      <c r="A2520"/>
      <c r="B2520"/>
      <c r="I2520" s="33"/>
      <c r="J2520" s="21"/>
    </row>
    <row r="2521" spans="1:10" x14ac:dyDescent="0.25">
      <c r="A2521"/>
      <c r="B2521"/>
      <c r="I2521" s="33"/>
      <c r="J2521" s="21"/>
    </row>
    <row r="2522" spans="1:10" x14ac:dyDescent="0.25">
      <c r="A2522"/>
      <c r="B2522"/>
      <c r="I2522" s="33"/>
      <c r="J2522" s="21"/>
    </row>
    <row r="2523" spans="1:10" x14ac:dyDescent="0.25">
      <c r="A2523"/>
      <c r="B2523"/>
      <c r="I2523" s="33"/>
      <c r="J2523" s="21"/>
    </row>
    <row r="2524" spans="1:10" x14ac:dyDescent="0.25">
      <c r="A2524"/>
      <c r="B2524"/>
      <c r="I2524" s="33"/>
      <c r="J2524" s="21"/>
    </row>
    <row r="2525" spans="1:10" x14ac:dyDescent="0.25">
      <c r="A2525"/>
      <c r="B2525"/>
      <c r="I2525" s="33"/>
      <c r="J2525" s="21"/>
    </row>
    <row r="2526" spans="1:10" x14ac:dyDescent="0.25">
      <c r="A2526"/>
      <c r="B2526"/>
      <c r="I2526" s="33"/>
      <c r="J2526" s="21"/>
    </row>
    <row r="2527" spans="1:10" x14ac:dyDescent="0.25">
      <c r="A2527"/>
      <c r="B2527"/>
      <c r="I2527" s="33"/>
      <c r="J2527" s="21"/>
    </row>
    <row r="2528" spans="1:10" x14ac:dyDescent="0.25">
      <c r="A2528"/>
      <c r="B2528"/>
      <c r="I2528" s="33"/>
      <c r="J2528" s="21"/>
    </row>
    <row r="2529" spans="1:10" x14ac:dyDescent="0.25">
      <c r="A2529"/>
      <c r="B2529"/>
      <c r="I2529" s="33"/>
      <c r="J2529" s="21"/>
    </row>
    <row r="2530" spans="1:10" x14ac:dyDescent="0.25">
      <c r="A2530"/>
      <c r="B2530"/>
      <c r="I2530" s="33"/>
      <c r="J2530" s="21"/>
    </row>
    <row r="2531" spans="1:10" x14ac:dyDescent="0.25">
      <c r="A2531"/>
      <c r="B2531"/>
      <c r="I2531" s="33"/>
      <c r="J2531" s="21"/>
    </row>
    <row r="2532" spans="1:10" x14ac:dyDescent="0.25">
      <c r="A2532"/>
      <c r="B2532"/>
      <c r="I2532" s="33"/>
      <c r="J2532" s="21"/>
    </row>
    <row r="2533" spans="1:10" x14ac:dyDescent="0.25">
      <c r="A2533"/>
      <c r="B2533"/>
      <c r="I2533" s="33"/>
      <c r="J2533" s="21"/>
    </row>
    <row r="2534" spans="1:10" x14ac:dyDescent="0.25">
      <c r="A2534"/>
      <c r="B2534"/>
      <c r="I2534" s="33"/>
      <c r="J2534" s="21"/>
    </row>
    <row r="2535" spans="1:10" x14ac:dyDescent="0.25">
      <c r="A2535"/>
      <c r="B2535"/>
      <c r="I2535" s="33"/>
      <c r="J2535" s="21"/>
    </row>
    <row r="2536" spans="1:10" x14ac:dyDescent="0.25">
      <c r="A2536"/>
      <c r="B2536"/>
      <c r="I2536" s="33"/>
      <c r="J2536" s="21"/>
    </row>
    <row r="2537" spans="1:10" x14ac:dyDescent="0.25">
      <c r="A2537"/>
      <c r="B2537"/>
      <c r="I2537" s="33"/>
      <c r="J2537" s="21"/>
    </row>
    <row r="2538" spans="1:10" x14ac:dyDescent="0.25">
      <c r="A2538"/>
      <c r="B2538"/>
      <c r="I2538" s="33"/>
      <c r="J2538" s="21"/>
    </row>
    <row r="2539" spans="1:10" x14ac:dyDescent="0.25">
      <c r="A2539"/>
      <c r="B2539"/>
      <c r="I2539" s="33"/>
      <c r="J2539" s="21"/>
    </row>
    <row r="2540" spans="1:10" x14ac:dyDescent="0.25">
      <c r="A2540"/>
      <c r="B2540"/>
      <c r="I2540" s="33"/>
      <c r="J2540" s="21"/>
    </row>
    <row r="2541" spans="1:10" x14ac:dyDescent="0.25">
      <c r="A2541"/>
      <c r="B2541"/>
      <c r="I2541" s="33"/>
      <c r="J2541" s="21"/>
    </row>
    <row r="2542" spans="1:10" x14ac:dyDescent="0.25">
      <c r="A2542"/>
      <c r="B2542"/>
      <c r="I2542" s="33"/>
      <c r="J2542" s="21"/>
    </row>
    <row r="2543" spans="1:10" x14ac:dyDescent="0.25">
      <c r="A2543"/>
      <c r="B2543"/>
      <c r="I2543" s="33"/>
      <c r="J2543" s="21"/>
    </row>
    <row r="2544" spans="1:10" x14ac:dyDescent="0.25">
      <c r="A2544"/>
      <c r="B2544"/>
      <c r="I2544" s="33"/>
      <c r="J2544" s="21"/>
    </row>
    <row r="2545" spans="1:10" x14ac:dyDescent="0.25">
      <c r="A2545"/>
      <c r="B2545"/>
      <c r="I2545" s="33"/>
      <c r="J2545" s="21"/>
    </row>
    <row r="2546" spans="1:10" x14ac:dyDescent="0.25">
      <c r="A2546"/>
      <c r="B2546"/>
      <c r="I2546" s="33"/>
      <c r="J2546" s="21"/>
    </row>
    <row r="2547" spans="1:10" x14ac:dyDescent="0.25">
      <c r="A2547"/>
      <c r="B2547"/>
      <c r="I2547" s="33"/>
      <c r="J2547" s="21"/>
    </row>
    <row r="2548" spans="1:10" x14ac:dyDescent="0.25">
      <c r="A2548"/>
      <c r="B2548"/>
      <c r="I2548" s="33"/>
      <c r="J2548" s="21"/>
    </row>
    <row r="2549" spans="1:10" x14ac:dyDescent="0.25">
      <c r="A2549"/>
      <c r="B2549"/>
      <c r="I2549" s="33"/>
      <c r="J2549" s="21"/>
    </row>
    <row r="2550" spans="1:10" x14ac:dyDescent="0.25">
      <c r="A2550"/>
      <c r="B2550"/>
      <c r="I2550" s="33"/>
      <c r="J2550" s="21"/>
    </row>
    <row r="2551" spans="1:10" x14ac:dyDescent="0.25">
      <c r="A2551"/>
      <c r="B2551"/>
      <c r="I2551" s="33"/>
      <c r="J2551" s="21"/>
    </row>
    <row r="2552" spans="1:10" x14ac:dyDescent="0.25">
      <c r="A2552"/>
      <c r="B2552"/>
      <c r="I2552" s="33"/>
      <c r="J2552" s="21"/>
    </row>
    <row r="2553" spans="1:10" x14ac:dyDescent="0.25">
      <c r="A2553"/>
      <c r="B2553"/>
      <c r="I2553" s="33"/>
      <c r="J2553" s="21"/>
    </row>
    <row r="2554" spans="1:10" x14ac:dyDescent="0.25">
      <c r="A2554"/>
      <c r="B2554"/>
      <c r="I2554" s="33"/>
      <c r="J2554" s="21"/>
    </row>
    <row r="2555" spans="1:10" x14ac:dyDescent="0.25">
      <c r="A2555"/>
      <c r="B2555"/>
      <c r="I2555" s="33"/>
      <c r="J2555" s="21"/>
    </row>
    <row r="2556" spans="1:10" x14ac:dyDescent="0.25">
      <c r="A2556"/>
      <c r="B2556"/>
      <c r="I2556" s="33"/>
      <c r="J2556" s="21"/>
    </row>
    <row r="2557" spans="1:10" x14ac:dyDescent="0.25">
      <c r="A2557"/>
      <c r="B2557"/>
      <c r="I2557" s="33"/>
      <c r="J2557" s="21"/>
    </row>
    <row r="2558" spans="1:10" x14ac:dyDescent="0.25">
      <c r="A2558"/>
      <c r="B2558"/>
      <c r="I2558" s="33"/>
      <c r="J2558" s="21"/>
    </row>
    <row r="2559" spans="1:10" x14ac:dyDescent="0.25">
      <c r="A2559"/>
      <c r="B2559"/>
      <c r="I2559" s="33"/>
      <c r="J2559" s="21"/>
    </row>
    <row r="2560" spans="1:10" x14ac:dyDescent="0.25">
      <c r="A2560"/>
      <c r="B2560"/>
      <c r="I2560" s="33"/>
      <c r="J2560" s="21"/>
    </row>
    <row r="2561" spans="1:10" x14ac:dyDescent="0.25">
      <c r="A2561"/>
      <c r="B2561"/>
      <c r="I2561" s="33"/>
      <c r="J2561" s="21"/>
    </row>
    <row r="2562" spans="1:10" x14ac:dyDescent="0.25">
      <c r="A2562"/>
      <c r="B2562"/>
      <c r="I2562" s="33"/>
      <c r="J2562" s="21"/>
    </row>
    <row r="2563" spans="1:10" x14ac:dyDescent="0.25">
      <c r="A2563"/>
      <c r="B2563"/>
      <c r="I2563" s="33"/>
      <c r="J2563" s="21"/>
    </row>
    <row r="2564" spans="1:10" x14ac:dyDescent="0.25">
      <c r="A2564"/>
      <c r="B2564"/>
      <c r="I2564" s="33"/>
      <c r="J2564" s="21"/>
    </row>
    <row r="2565" spans="1:10" x14ac:dyDescent="0.25">
      <c r="A2565"/>
      <c r="B2565"/>
      <c r="I2565" s="33"/>
      <c r="J2565" s="21"/>
    </row>
    <row r="2566" spans="1:10" x14ac:dyDescent="0.25">
      <c r="A2566"/>
      <c r="B2566"/>
      <c r="I2566" s="33"/>
      <c r="J2566" s="21"/>
    </row>
    <row r="2567" spans="1:10" x14ac:dyDescent="0.25">
      <c r="A2567"/>
      <c r="B2567"/>
      <c r="I2567" s="33"/>
      <c r="J2567" s="21"/>
    </row>
    <row r="2568" spans="1:10" x14ac:dyDescent="0.25">
      <c r="A2568"/>
      <c r="B2568"/>
      <c r="I2568" s="33"/>
      <c r="J2568" s="21"/>
    </row>
    <row r="2569" spans="1:10" x14ac:dyDescent="0.25">
      <c r="A2569"/>
      <c r="B2569"/>
      <c r="I2569" s="33"/>
      <c r="J2569" s="21"/>
    </row>
    <row r="2570" spans="1:10" x14ac:dyDescent="0.25">
      <c r="A2570"/>
      <c r="B2570"/>
      <c r="I2570" s="33"/>
      <c r="J2570" s="21"/>
    </row>
    <row r="2571" spans="1:10" x14ac:dyDescent="0.25">
      <c r="A2571"/>
      <c r="B2571"/>
      <c r="I2571" s="33"/>
      <c r="J2571" s="21"/>
    </row>
    <row r="2572" spans="1:10" x14ac:dyDescent="0.25">
      <c r="A2572"/>
      <c r="B2572"/>
      <c r="I2572" s="33"/>
      <c r="J2572" s="21"/>
    </row>
    <row r="2573" spans="1:10" x14ac:dyDescent="0.25">
      <c r="A2573"/>
      <c r="B2573"/>
      <c r="I2573" s="33"/>
      <c r="J2573" s="21"/>
    </row>
    <row r="2574" spans="1:10" x14ac:dyDescent="0.25">
      <c r="A2574"/>
      <c r="B2574"/>
      <c r="I2574" s="33"/>
      <c r="J2574" s="21"/>
    </row>
    <row r="2575" spans="1:10" x14ac:dyDescent="0.25">
      <c r="A2575"/>
      <c r="B2575"/>
      <c r="I2575" s="33"/>
      <c r="J2575" s="21"/>
    </row>
    <row r="2576" spans="1:10" x14ac:dyDescent="0.25">
      <c r="A2576"/>
      <c r="B2576"/>
      <c r="I2576" s="33"/>
      <c r="J2576" s="21"/>
    </row>
    <row r="2577" spans="1:10" x14ac:dyDescent="0.25">
      <c r="A2577"/>
      <c r="B2577"/>
      <c r="I2577" s="33"/>
      <c r="J2577" s="21"/>
    </row>
    <row r="2578" spans="1:10" x14ac:dyDescent="0.25">
      <c r="A2578"/>
      <c r="B2578"/>
      <c r="I2578" s="33"/>
      <c r="J2578" s="21"/>
    </row>
    <row r="2579" spans="1:10" x14ac:dyDescent="0.25">
      <c r="A2579"/>
      <c r="B2579"/>
      <c r="I2579" s="33"/>
      <c r="J2579" s="21"/>
    </row>
    <row r="2580" spans="1:10" x14ac:dyDescent="0.25">
      <c r="A2580"/>
      <c r="B2580"/>
      <c r="I2580" s="33"/>
      <c r="J2580" s="21"/>
    </row>
    <row r="2581" spans="1:10" x14ac:dyDescent="0.25">
      <c r="A2581"/>
      <c r="B2581"/>
      <c r="I2581" s="33"/>
      <c r="J2581" s="21"/>
    </row>
    <row r="2582" spans="1:10" x14ac:dyDescent="0.25">
      <c r="A2582"/>
      <c r="B2582"/>
      <c r="I2582" s="33"/>
      <c r="J2582" s="21"/>
    </row>
    <row r="2583" spans="1:10" x14ac:dyDescent="0.25">
      <c r="A2583"/>
      <c r="B2583"/>
      <c r="I2583" s="33"/>
      <c r="J2583" s="21"/>
    </row>
    <row r="2584" spans="1:10" x14ac:dyDescent="0.25">
      <c r="A2584"/>
      <c r="B2584"/>
      <c r="I2584" s="33"/>
      <c r="J2584" s="21"/>
    </row>
    <row r="2585" spans="1:10" x14ac:dyDescent="0.25">
      <c r="A2585"/>
      <c r="B2585"/>
      <c r="I2585" s="33"/>
      <c r="J2585" s="21"/>
    </row>
    <row r="2586" spans="1:10" x14ac:dyDescent="0.25">
      <c r="A2586"/>
      <c r="B2586"/>
      <c r="I2586" s="33"/>
      <c r="J2586" s="21"/>
    </row>
    <row r="2587" spans="1:10" x14ac:dyDescent="0.25">
      <c r="A2587"/>
      <c r="B2587"/>
      <c r="I2587" s="33"/>
      <c r="J2587" s="21"/>
    </row>
    <row r="2588" spans="1:10" x14ac:dyDescent="0.25">
      <c r="A2588"/>
      <c r="B2588"/>
      <c r="I2588" s="33"/>
      <c r="J2588" s="21"/>
    </row>
    <row r="2589" spans="1:10" x14ac:dyDescent="0.25">
      <c r="A2589"/>
      <c r="B2589"/>
      <c r="I2589" s="33"/>
      <c r="J2589" s="21"/>
    </row>
    <row r="2590" spans="1:10" x14ac:dyDescent="0.25">
      <c r="A2590"/>
      <c r="B2590"/>
      <c r="I2590" s="33"/>
      <c r="J2590" s="21"/>
    </row>
    <row r="2591" spans="1:10" x14ac:dyDescent="0.25">
      <c r="A2591"/>
      <c r="B2591"/>
      <c r="I2591" s="33"/>
      <c r="J2591" s="21"/>
    </row>
    <row r="2592" spans="1:10" x14ac:dyDescent="0.25">
      <c r="A2592"/>
      <c r="B2592"/>
      <c r="I2592" s="33"/>
      <c r="J2592" s="21"/>
    </row>
    <row r="2593" spans="1:10" x14ac:dyDescent="0.25">
      <c r="A2593"/>
      <c r="B2593"/>
      <c r="I2593" s="33"/>
      <c r="J2593" s="21"/>
    </row>
    <row r="2594" spans="1:10" x14ac:dyDescent="0.25">
      <c r="A2594"/>
      <c r="B2594"/>
      <c r="I2594" s="33"/>
      <c r="J2594" s="21"/>
    </row>
    <row r="2595" spans="1:10" x14ac:dyDescent="0.25">
      <c r="A2595"/>
      <c r="B2595"/>
      <c r="I2595" s="33"/>
      <c r="J2595" s="21"/>
    </row>
    <row r="2596" spans="1:10" x14ac:dyDescent="0.25">
      <c r="A2596"/>
      <c r="B2596"/>
      <c r="I2596" s="33"/>
      <c r="J2596" s="21"/>
    </row>
    <row r="2597" spans="1:10" x14ac:dyDescent="0.25">
      <c r="A2597"/>
      <c r="B2597"/>
      <c r="I2597" s="33"/>
      <c r="J2597" s="21"/>
    </row>
    <row r="2598" spans="1:10" x14ac:dyDescent="0.25">
      <c r="A2598"/>
      <c r="B2598"/>
      <c r="I2598" s="33"/>
      <c r="J2598" s="21"/>
    </row>
    <row r="2599" spans="1:10" x14ac:dyDescent="0.25">
      <c r="A2599"/>
      <c r="B2599"/>
      <c r="I2599" s="33"/>
      <c r="J2599" s="21"/>
    </row>
    <row r="2600" spans="1:10" x14ac:dyDescent="0.25">
      <c r="A2600"/>
      <c r="B2600"/>
      <c r="I2600" s="33"/>
      <c r="J2600" s="21"/>
    </row>
    <row r="2601" spans="1:10" x14ac:dyDescent="0.25">
      <c r="A2601"/>
      <c r="B2601"/>
      <c r="I2601" s="33"/>
      <c r="J2601" s="21"/>
    </row>
    <row r="2602" spans="1:10" x14ac:dyDescent="0.25">
      <c r="A2602"/>
      <c r="B2602"/>
      <c r="I2602" s="33"/>
      <c r="J2602" s="21"/>
    </row>
    <row r="2603" spans="1:10" x14ac:dyDescent="0.25">
      <c r="A2603"/>
      <c r="B2603"/>
      <c r="I2603" s="33"/>
      <c r="J2603" s="21"/>
    </row>
    <row r="2604" spans="1:10" x14ac:dyDescent="0.25">
      <c r="A2604"/>
      <c r="B2604"/>
      <c r="I2604" s="33"/>
      <c r="J2604" s="21"/>
    </row>
    <row r="2605" spans="1:10" x14ac:dyDescent="0.25">
      <c r="A2605"/>
      <c r="B2605"/>
      <c r="I2605" s="33"/>
      <c r="J2605" s="21"/>
    </row>
    <row r="2606" spans="1:10" x14ac:dyDescent="0.25">
      <c r="A2606"/>
      <c r="B2606"/>
      <c r="I2606" s="33"/>
      <c r="J2606" s="21"/>
    </row>
    <row r="2607" spans="1:10" x14ac:dyDescent="0.25">
      <c r="A2607"/>
      <c r="B2607"/>
      <c r="I2607" s="33"/>
      <c r="J2607" s="21"/>
    </row>
    <row r="2608" spans="1:10" x14ac:dyDescent="0.25">
      <c r="A2608"/>
      <c r="B2608"/>
      <c r="I2608" s="33"/>
      <c r="J2608" s="21"/>
    </row>
    <row r="2609" spans="1:10" x14ac:dyDescent="0.25">
      <c r="A2609"/>
      <c r="B2609"/>
      <c r="I2609" s="33"/>
      <c r="J2609" s="21"/>
    </row>
    <row r="2610" spans="1:10" x14ac:dyDescent="0.25">
      <c r="A2610"/>
      <c r="B2610"/>
      <c r="I2610" s="33"/>
      <c r="J2610" s="21"/>
    </row>
    <row r="2611" spans="1:10" x14ac:dyDescent="0.25">
      <c r="A2611"/>
      <c r="B2611"/>
      <c r="I2611" s="33"/>
      <c r="J2611" s="21"/>
    </row>
    <row r="2612" spans="1:10" x14ac:dyDescent="0.25">
      <c r="A2612"/>
      <c r="B2612"/>
      <c r="I2612" s="33"/>
      <c r="J2612" s="21"/>
    </row>
    <row r="2613" spans="1:10" x14ac:dyDescent="0.25">
      <c r="A2613"/>
      <c r="B2613"/>
      <c r="I2613" s="33"/>
      <c r="J2613" s="21"/>
    </row>
    <row r="2614" spans="1:10" x14ac:dyDescent="0.25">
      <c r="A2614"/>
      <c r="B2614"/>
      <c r="I2614" s="33"/>
      <c r="J2614" s="21"/>
    </row>
    <row r="2615" spans="1:10" x14ac:dyDescent="0.25">
      <c r="A2615"/>
      <c r="B2615"/>
      <c r="I2615" s="33"/>
      <c r="J2615" s="21"/>
    </row>
    <row r="2616" spans="1:10" x14ac:dyDescent="0.25">
      <c r="A2616"/>
      <c r="B2616"/>
      <c r="I2616" s="33"/>
      <c r="J2616" s="21"/>
    </row>
    <row r="2617" spans="1:10" x14ac:dyDescent="0.25">
      <c r="A2617"/>
      <c r="B2617"/>
      <c r="I2617" s="33"/>
      <c r="J2617" s="21"/>
    </row>
    <row r="2618" spans="1:10" x14ac:dyDescent="0.25">
      <c r="A2618"/>
      <c r="B2618"/>
      <c r="I2618" s="33"/>
      <c r="J2618" s="21"/>
    </row>
    <row r="2619" spans="1:10" x14ac:dyDescent="0.25">
      <c r="A2619"/>
      <c r="B2619"/>
      <c r="I2619" s="33"/>
      <c r="J2619" s="21"/>
    </row>
    <row r="2620" spans="1:10" x14ac:dyDescent="0.25">
      <c r="A2620"/>
      <c r="B2620"/>
      <c r="I2620" s="33"/>
      <c r="J2620" s="21"/>
    </row>
    <row r="2621" spans="1:10" x14ac:dyDescent="0.25">
      <c r="A2621"/>
      <c r="B2621"/>
      <c r="I2621" s="33"/>
      <c r="J2621" s="21"/>
    </row>
    <row r="2622" spans="1:10" x14ac:dyDescent="0.25">
      <c r="A2622"/>
      <c r="B2622"/>
      <c r="I2622" s="33"/>
      <c r="J2622" s="21"/>
    </row>
    <row r="2623" spans="1:10" x14ac:dyDescent="0.25">
      <c r="A2623"/>
      <c r="B2623"/>
      <c r="I2623" s="33"/>
      <c r="J2623" s="21"/>
    </row>
    <row r="2624" spans="1:10" x14ac:dyDescent="0.25">
      <c r="A2624"/>
      <c r="B2624"/>
      <c r="I2624" s="33"/>
      <c r="J2624" s="21"/>
    </row>
    <row r="2625" spans="1:10" x14ac:dyDescent="0.25">
      <c r="A2625"/>
      <c r="B2625"/>
      <c r="I2625" s="33"/>
      <c r="J2625" s="21"/>
    </row>
    <row r="2626" spans="1:10" x14ac:dyDescent="0.25">
      <c r="A2626"/>
      <c r="B2626"/>
      <c r="I2626" s="33"/>
      <c r="J2626" s="21"/>
    </row>
    <row r="2627" spans="1:10" x14ac:dyDescent="0.25">
      <c r="A2627"/>
      <c r="B2627"/>
      <c r="I2627" s="33"/>
      <c r="J2627" s="21"/>
    </row>
    <row r="2628" spans="1:10" x14ac:dyDescent="0.25">
      <c r="A2628"/>
      <c r="B2628"/>
      <c r="I2628" s="33"/>
      <c r="J2628" s="21"/>
    </row>
    <row r="2629" spans="1:10" x14ac:dyDescent="0.25">
      <c r="A2629"/>
      <c r="B2629"/>
      <c r="I2629" s="33"/>
      <c r="J2629" s="21"/>
    </row>
    <row r="2630" spans="1:10" x14ac:dyDescent="0.25">
      <c r="A2630"/>
      <c r="B2630"/>
      <c r="I2630" s="33"/>
      <c r="J2630" s="21"/>
    </row>
    <row r="2631" spans="1:10" x14ac:dyDescent="0.25">
      <c r="A2631"/>
      <c r="B2631"/>
      <c r="I2631" s="33"/>
      <c r="J2631" s="21"/>
    </row>
    <row r="2632" spans="1:10" x14ac:dyDescent="0.25">
      <c r="A2632"/>
      <c r="B2632"/>
      <c r="I2632" s="33"/>
      <c r="J2632" s="21"/>
    </row>
    <row r="2633" spans="1:10" x14ac:dyDescent="0.25">
      <c r="A2633"/>
      <c r="B2633"/>
      <c r="I2633" s="33"/>
      <c r="J2633" s="21"/>
    </row>
    <row r="2634" spans="1:10" x14ac:dyDescent="0.25">
      <c r="A2634"/>
      <c r="B2634"/>
      <c r="I2634" s="33"/>
      <c r="J2634" s="21"/>
    </row>
    <row r="2635" spans="1:10" x14ac:dyDescent="0.25">
      <c r="A2635"/>
      <c r="B2635"/>
      <c r="I2635" s="33"/>
      <c r="J2635" s="21"/>
    </row>
    <row r="2636" spans="1:10" x14ac:dyDescent="0.25">
      <c r="A2636"/>
      <c r="B2636"/>
      <c r="I2636" s="33"/>
      <c r="J2636" s="21"/>
    </row>
    <row r="2637" spans="1:10" x14ac:dyDescent="0.25">
      <c r="A2637"/>
      <c r="B2637"/>
      <c r="I2637" s="33"/>
      <c r="J2637" s="21"/>
    </row>
    <row r="2638" spans="1:10" x14ac:dyDescent="0.25">
      <c r="A2638"/>
      <c r="B2638"/>
      <c r="I2638" s="33"/>
      <c r="J2638" s="21"/>
    </row>
    <row r="2639" spans="1:10" x14ac:dyDescent="0.25">
      <c r="A2639"/>
      <c r="B2639"/>
      <c r="I2639" s="33"/>
      <c r="J2639" s="21"/>
    </row>
    <row r="2640" spans="1:10" x14ac:dyDescent="0.25">
      <c r="A2640"/>
      <c r="B2640"/>
      <c r="I2640" s="33"/>
      <c r="J2640" s="21"/>
    </row>
    <row r="2641" spans="1:10" x14ac:dyDescent="0.25">
      <c r="A2641"/>
      <c r="B2641"/>
      <c r="I2641" s="33"/>
      <c r="J2641" s="21"/>
    </row>
    <row r="2642" spans="1:10" x14ac:dyDescent="0.25">
      <c r="A2642"/>
      <c r="B2642"/>
      <c r="I2642" s="33"/>
      <c r="J2642" s="21"/>
    </row>
    <row r="2643" spans="1:10" x14ac:dyDescent="0.25">
      <c r="A2643"/>
      <c r="B2643"/>
      <c r="I2643" s="33"/>
      <c r="J2643" s="21"/>
    </row>
    <row r="2644" spans="1:10" x14ac:dyDescent="0.25">
      <c r="A2644"/>
      <c r="B2644"/>
      <c r="I2644" s="33"/>
      <c r="J2644" s="21"/>
    </row>
    <row r="2645" spans="1:10" x14ac:dyDescent="0.25">
      <c r="A2645"/>
      <c r="B2645"/>
      <c r="I2645" s="33"/>
      <c r="J2645" s="21"/>
    </row>
    <row r="2646" spans="1:10" x14ac:dyDescent="0.25">
      <c r="A2646"/>
      <c r="B2646"/>
      <c r="I2646" s="33"/>
      <c r="J2646" s="21"/>
    </row>
    <row r="2647" spans="1:10" x14ac:dyDescent="0.25">
      <c r="A2647"/>
      <c r="B2647"/>
      <c r="I2647" s="33"/>
      <c r="J2647" s="21"/>
    </row>
    <row r="2648" spans="1:10" x14ac:dyDescent="0.25">
      <c r="A2648"/>
      <c r="B2648"/>
      <c r="I2648" s="33"/>
      <c r="J2648" s="21"/>
    </row>
    <row r="2649" spans="1:10" x14ac:dyDescent="0.25">
      <c r="A2649"/>
      <c r="B2649"/>
      <c r="I2649" s="33"/>
      <c r="J2649" s="21"/>
    </row>
    <row r="2650" spans="1:10" x14ac:dyDescent="0.25">
      <c r="A2650"/>
      <c r="B2650"/>
      <c r="I2650" s="33"/>
      <c r="J2650" s="21"/>
    </row>
    <row r="2651" spans="1:10" x14ac:dyDescent="0.25">
      <c r="A2651"/>
      <c r="B2651"/>
      <c r="I2651" s="33"/>
      <c r="J2651" s="21"/>
    </row>
    <row r="2652" spans="1:10" x14ac:dyDescent="0.25">
      <c r="A2652"/>
      <c r="B2652"/>
      <c r="I2652" s="33"/>
      <c r="J2652" s="21"/>
    </row>
    <row r="2653" spans="1:10" x14ac:dyDescent="0.25">
      <c r="A2653"/>
      <c r="B2653"/>
      <c r="I2653" s="33"/>
      <c r="J2653" s="21"/>
    </row>
    <row r="2654" spans="1:10" x14ac:dyDescent="0.25">
      <c r="A2654"/>
      <c r="B2654"/>
      <c r="I2654" s="33"/>
      <c r="J2654" s="21"/>
    </row>
    <row r="2655" spans="1:10" x14ac:dyDescent="0.25">
      <c r="A2655"/>
      <c r="B2655"/>
      <c r="I2655" s="33"/>
      <c r="J2655" s="21"/>
    </row>
    <row r="2656" spans="1:10" x14ac:dyDescent="0.25">
      <c r="A2656"/>
      <c r="B2656"/>
      <c r="I2656" s="33"/>
      <c r="J2656" s="21"/>
    </row>
    <row r="2657" spans="1:10" x14ac:dyDescent="0.25">
      <c r="A2657"/>
      <c r="B2657"/>
      <c r="I2657" s="33"/>
      <c r="J2657" s="21"/>
    </row>
    <row r="2658" spans="1:10" x14ac:dyDescent="0.25">
      <c r="A2658"/>
      <c r="B2658"/>
      <c r="I2658" s="33"/>
      <c r="J2658" s="21"/>
    </row>
    <row r="2659" spans="1:10" x14ac:dyDescent="0.25">
      <c r="A2659"/>
      <c r="B2659"/>
      <c r="I2659" s="33"/>
      <c r="J2659" s="21"/>
    </row>
    <row r="2660" spans="1:10" x14ac:dyDescent="0.25">
      <c r="A2660"/>
      <c r="B2660"/>
      <c r="I2660" s="33"/>
      <c r="J2660" s="21"/>
    </row>
    <row r="2661" spans="1:10" x14ac:dyDescent="0.25">
      <c r="A2661"/>
      <c r="B2661"/>
      <c r="I2661" s="33"/>
      <c r="J2661" s="21"/>
    </row>
    <row r="2662" spans="1:10" x14ac:dyDescent="0.25">
      <c r="A2662"/>
      <c r="B2662"/>
      <c r="I2662" s="33"/>
      <c r="J2662" s="21"/>
    </row>
    <row r="2663" spans="1:10" x14ac:dyDescent="0.25">
      <c r="A2663"/>
      <c r="B2663"/>
      <c r="I2663" s="33"/>
      <c r="J2663" s="21"/>
    </row>
    <row r="2664" spans="1:10" x14ac:dyDescent="0.25">
      <c r="A2664"/>
      <c r="B2664"/>
      <c r="I2664" s="33"/>
      <c r="J2664" s="21"/>
    </row>
    <row r="2665" spans="1:10" x14ac:dyDescent="0.25">
      <c r="A2665"/>
      <c r="B2665"/>
      <c r="I2665" s="33"/>
      <c r="J2665" s="21"/>
    </row>
    <row r="2666" spans="1:10" x14ac:dyDescent="0.25">
      <c r="A2666"/>
      <c r="B2666"/>
      <c r="I2666" s="33"/>
      <c r="J2666" s="21"/>
    </row>
    <row r="2667" spans="1:10" x14ac:dyDescent="0.25">
      <c r="A2667"/>
      <c r="B2667"/>
      <c r="I2667" s="33"/>
      <c r="J2667" s="21"/>
    </row>
    <row r="2668" spans="1:10" x14ac:dyDescent="0.25">
      <c r="A2668"/>
      <c r="B2668"/>
      <c r="I2668" s="33"/>
      <c r="J2668" s="21"/>
    </row>
    <row r="2669" spans="1:10" x14ac:dyDescent="0.25">
      <c r="A2669"/>
      <c r="B2669"/>
      <c r="I2669" s="33"/>
      <c r="J2669" s="21"/>
    </row>
    <row r="2670" spans="1:10" x14ac:dyDescent="0.25">
      <c r="A2670"/>
      <c r="B2670"/>
      <c r="I2670" s="33"/>
      <c r="J2670" s="21"/>
    </row>
    <row r="2671" spans="1:10" x14ac:dyDescent="0.25">
      <c r="A2671"/>
      <c r="B2671"/>
      <c r="I2671" s="33"/>
      <c r="J2671" s="21"/>
    </row>
    <row r="2672" spans="1:10" x14ac:dyDescent="0.25">
      <c r="A2672"/>
      <c r="B2672"/>
      <c r="I2672" s="33"/>
      <c r="J2672" s="21"/>
    </row>
    <row r="2673" spans="1:10" x14ac:dyDescent="0.25">
      <c r="A2673"/>
      <c r="B2673"/>
      <c r="I2673" s="33"/>
      <c r="J2673" s="21"/>
    </row>
    <row r="2674" spans="1:10" x14ac:dyDescent="0.25">
      <c r="A2674"/>
      <c r="B2674"/>
      <c r="I2674" s="33"/>
      <c r="J2674" s="21"/>
    </row>
    <row r="2675" spans="1:10" x14ac:dyDescent="0.25">
      <c r="A2675"/>
      <c r="B2675"/>
      <c r="I2675" s="33"/>
      <c r="J2675" s="21"/>
    </row>
    <row r="2676" spans="1:10" x14ac:dyDescent="0.25">
      <c r="A2676"/>
      <c r="B2676"/>
      <c r="I2676" s="33"/>
      <c r="J2676" s="21"/>
    </row>
    <row r="2677" spans="1:10" x14ac:dyDescent="0.25">
      <c r="A2677"/>
      <c r="B2677"/>
      <c r="I2677" s="33"/>
      <c r="J2677" s="21"/>
    </row>
    <row r="2678" spans="1:10" x14ac:dyDescent="0.25">
      <c r="A2678"/>
      <c r="B2678"/>
      <c r="I2678" s="33"/>
      <c r="J2678" s="21"/>
    </row>
    <row r="2679" spans="1:10" x14ac:dyDescent="0.25">
      <c r="A2679"/>
      <c r="B2679"/>
      <c r="I2679" s="33"/>
      <c r="J2679" s="21"/>
    </row>
    <row r="2680" spans="1:10" x14ac:dyDescent="0.25">
      <c r="A2680"/>
      <c r="B2680"/>
      <c r="I2680" s="33"/>
      <c r="J2680" s="21"/>
    </row>
    <row r="2681" spans="1:10" x14ac:dyDescent="0.25">
      <c r="A2681"/>
      <c r="B2681"/>
      <c r="I2681" s="33"/>
      <c r="J2681" s="21"/>
    </row>
    <row r="2682" spans="1:10" x14ac:dyDescent="0.25">
      <c r="A2682"/>
      <c r="B2682"/>
      <c r="I2682" s="33"/>
      <c r="J2682" s="21"/>
    </row>
    <row r="2683" spans="1:10" x14ac:dyDescent="0.25">
      <c r="A2683"/>
      <c r="B2683"/>
      <c r="I2683" s="33"/>
      <c r="J2683" s="21"/>
    </row>
    <row r="2684" spans="1:10" x14ac:dyDescent="0.25">
      <c r="A2684"/>
      <c r="B2684"/>
      <c r="I2684" s="33"/>
      <c r="J2684" s="21"/>
    </row>
    <row r="2685" spans="1:10" x14ac:dyDescent="0.25">
      <c r="A2685"/>
      <c r="B2685"/>
      <c r="I2685" s="33"/>
      <c r="J2685" s="21"/>
    </row>
    <row r="2686" spans="1:10" x14ac:dyDescent="0.25">
      <c r="A2686"/>
      <c r="B2686"/>
      <c r="I2686" s="33"/>
      <c r="J2686" s="21"/>
    </row>
    <row r="2687" spans="1:10" x14ac:dyDescent="0.25">
      <c r="A2687"/>
      <c r="B2687"/>
      <c r="I2687" s="33"/>
      <c r="J2687" s="21"/>
    </row>
    <row r="2688" spans="1:10" x14ac:dyDescent="0.25">
      <c r="A2688"/>
      <c r="B2688"/>
      <c r="I2688" s="33"/>
      <c r="J2688" s="21"/>
    </row>
    <row r="2689" spans="1:10" x14ac:dyDescent="0.25">
      <c r="A2689"/>
      <c r="B2689"/>
      <c r="I2689" s="33"/>
      <c r="J2689" s="21"/>
    </row>
    <row r="2690" spans="1:10" x14ac:dyDescent="0.25">
      <c r="A2690"/>
      <c r="B2690"/>
      <c r="I2690" s="33"/>
      <c r="J2690" s="21"/>
    </row>
    <row r="2691" spans="1:10" x14ac:dyDescent="0.25">
      <c r="A2691"/>
      <c r="B2691"/>
      <c r="I2691" s="33"/>
      <c r="J2691" s="21"/>
    </row>
    <row r="2692" spans="1:10" x14ac:dyDescent="0.25">
      <c r="A2692"/>
      <c r="B2692"/>
      <c r="I2692" s="33"/>
      <c r="J2692" s="21"/>
    </row>
    <row r="2693" spans="1:10" x14ac:dyDescent="0.25">
      <c r="A2693"/>
      <c r="B2693"/>
      <c r="I2693" s="33"/>
      <c r="J2693" s="21"/>
    </row>
    <row r="2694" spans="1:10" x14ac:dyDescent="0.25">
      <c r="A2694"/>
      <c r="B2694"/>
      <c r="I2694" s="33"/>
      <c r="J2694" s="21"/>
    </row>
    <row r="2695" spans="1:10" x14ac:dyDescent="0.25">
      <c r="A2695"/>
      <c r="B2695"/>
      <c r="I2695" s="33"/>
      <c r="J2695" s="21"/>
    </row>
    <row r="2696" spans="1:10" x14ac:dyDescent="0.25">
      <c r="A2696"/>
      <c r="B2696"/>
      <c r="I2696" s="33"/>
      <c r="J2696" s="21"/>
    </row>
    <row r="2697" spans="1:10" x14ac:dyDescent="0.25">
      <c r="A2697"/>
      <c r="B2697"/>
      <c r="I2697" s="33"/>
      <c r="J2697" s="21"/>
    </row>
    <row r="2698" spans="1:10" x14ac:dyDescent="0.25">
      <c r="A2698"/>
      <c r="B2698"/>
      <c r="I2698" s="33"/>
      <c r="J2698" s="21"/>
    </row>
    <row r="2699" spans="1:10" x14ac:dyDescent="0.25">
      <c r="A2699"/>
      <c r="B2699"/>
      <c r="I2699" s="33"/>
      <c r="J2699" s="21"/>
    </row>
    <row r="2700" spans="1:10" x14ac:dyDescent="0.25">
      <c r="A2700"/>
      <c r="B2700"/>
      <c r="I2700" s="33"/>
      <c r="J2700" s="21"/>
    </row>
    <row r="2701" spans="1:10" x14ac:dyDescent="0.25">
      <c r="A2701"/>
      <c r="B2701"/>
      <c r="I2701" s="33"/>
      <c r="J2701" s="21"/>
    </row>
    <row r="2702" spans="1:10" x14ac:dyDescent="0.25">
      <c r="A2702"/>
      <c r="B2702"/>
      <c r="I2702" s="33"/>
      <c r="J2702" s="21"/>
    </row>
    <row r="2703" spans="1:10" x14ac:dyDescent="0.25">
      <c r="A2703"/>
      <c r="B2703"/>
      <c r="I2703" s="33"/>
      <c r="J2703" s="21"/>
    </row>
    <row r="2704" spans="1:10" x14ac:dyDescent="0.25">
      <c r="A2704"/>
      <c r="B2704"/>
      <c r="I2704" s="33"/>
      <c r="J2704" s="21"/>
    </row>
    <row r="2705" spans="1:10" x14ac:dyDescent="0.25">
      <c r="A2705"/>
      <c r="B2705"/>
      <c r="I2705" s="33"/>
      <c r="J2705" s="21"/>
    </row>
    <row r="2706" spans="1:10" x14ac:dyDescent="0.25">
      <c r="A2706"/>
      <c r="B2706"/>
      <c r="I2706" s="33"/>
      <c r="J2706" s="21"/>
    </row>
    <row r="2707" spans="1:10" x14ac:dyDescent="0.25">
      <c r="A2707"/>
      <c r="B2707"/>
      <c r="I2707" s="33"/>
      <c r="J2707" s="21"/>
    </row>
    <row r="2708" spans="1:10" x14ac:dyDescent="0.25">
      <c r="A2708"/>
      <c r="B2708"/>
      <c r="I2708" s="33"/>
      <c r="J2708" s="21"/>
    </row>
    <row r="2709" spans="1:10" x14ac:dyDescent="0.25">
      <c r="A2709"/>
      <c r="B2709"/>
      <c r="I2709" s="33"/>
      <c r="J2709" s="21"/>
    </row>
    <row r="2710" spans="1:10" x14ac:dyDescent="0.25">
      <c r="A2710"/>
      <c r="B2710"/>
      <c r="I2710" s="33"/>
      <c r="J2710" s="21"/>
    </row>
    <row r="2711" spans="1:10" x14ac:dyDescent="0.25">
      <c r="A2711"/>
      <c r="B2711"/>
      <c r="I2711" s="33"/>
      <c r="J2711" s="21"/>
    </row>
    <row r="2712" spans="1:10" x14ac:dyDescent="0.25">
      <c r="A2712"/>
      <c r="B2712"/>
      <c r="I2712" s="33"/>
      <c r="J2712" s="21"/>
    </row>
    <row r="2713" spans="1:10" x14ac:dyDescent="0.25">
      <c r="A2713"/>
      <c r="B2713"/>
      <c r="I2713" s="33"/>
      <c r="J2713" s="21"/>
    </row>
    <row r="2714" spans="1:10" x14ac:dyDescent="0.25">
      <c r="A2714"/>
      <c r="B2714"/>
      <c r="I2714" s="33"/>
      <c r="J2714" s="21"/>
    </row>
    <row r="2715" spans="1:10" x14ac:dyDescent="0.25">
      <c r="A2715"/>
      <c r="B2715"/>
      <c r="I2715" s="33"/>
      <c r="J2715" s="21"/>
    </row>
    <row r="2716" spans="1:10" x14ac:dyDescent="0.25">
      <c r="A2716"/>
      <c r="B2716"/>
      <c r="I2716" s="33"/>
      <c r="J2716" s="21"/>
    </row>
    <row r="2717" spans="1:10" x14ac:dyDescent="0.25">
      <c r="A2717"/>
      <c r="B2717"/>
      <c r="I2717" s="33"/>
      <c r="J2717" s="21"/>
    </row>
    <row r="2718" spans="1:10" x14ac:dyDescent="0.25">
      <c r="A2718"/>
      <c r="B2718"/>
      <c r="I2718" s="33"/>
      <c r="J2718" s="21"/>
    </row>
    <row r="2719" spans="1:10" x14ac:dyDescent="0.25">
      <c r="A2719"/>
      <c r="B2719"/>
      <c r="I2719" s="33"/>
      <c r="J2719" s="21"/>
    </row>
    <row r="2720" spans="1:10" x14ac:dyDescent="0.25">
      <c r="A2720"/>
      <c r="B2720"/>
      <c r="I2720" s="33"/>
      <c r="J2720" s="21"/>
    </row>
    <row r="2721" spans="1:10" x14ac:dyDescent="0.25">
      <c r="A2721"/>
      <c r="B2721"/>
      <c r="I2721" s="33"/>
      <c r="J2721" s="21"/>
    </row>
    <row r="2722" spans="1:10" x14ac:dyDescent="0.25">
      <c r="A2722"/>
      <c r="B2722"/>
      <c r="I2722" s="33"/>
      <c r="J2722" s="21"/>
    </row>
    <row r="2723" spans="1:10" x14ac:dyDescent="0.25">
      <c r="A2723"/>
      <c r="B2723"/>
      <c r="I2723" s="33"/>
      <c r="J2723" s="21"/>
    </row>
    <row r="2724" spans="1:10" x14ac:dyDescent="0.25">
      <c r="A2724"/>
      <c r="B2724"/>
      <c r="I2724" s="33"/>
      <c r="J2724" s="21"/>
    </row>
    <row r="2725" spans="1:10" x14ac:dyDescent="0.25">
      <c r="A2725"/>
      <c r="B2725"/>
      <c r="I2725" s="33"/>
      <c r="J2725" s="21"/>
    </row>
    <row r="2726" spans="1:10" x14ac:dyDescent="0.25">
      <c r="A2726"/>
      <c r="B2726"/>
      <c r="I2726" s="33"/>
      <c r="J2726" s="21"/>
    </row>
    <row r="2727" spans="1:10" x14ac:dyDescent="0.25">
      <c r="A2727"/>
      <c r="B2727"/>
      <c r="I2727" s="33"/>
      <c r="J2727" s="21"/>
    </row>
    <row r="2728" spans="1:10" x14ac:dyDescent="0.25">
      <c r="A2728"/>
      <c r="B2728"/>
      <c r="I2728" s="33"/>
      <c r="J2728" s="21"/>
    </row>
    <row r="2729" spans="1:10" x14ac:dyDescent="0.25">
      <c r="A2729"/>
      <c r="B2729"/>
      <c r="I2729" s="33"/>
      <c r="J2729" s="21"/>
    </row>
    <row r="2730" spans="1:10" x14ac:dyDescent="0.25">
      <c r="A2730"/>
      <c r="B2730"/>
      <c r="I2730" s="33"/>
      <c r="J2730" s="21"/>
    </row>
    <row r="2731" spans="1:10" x14ac:dyDescent="0.25">
      <c r="A2731"/>
      <c r="B2731"/>
      <c r="I2731" s="33"/>
      <c r="J2731" s="21"/>
    </row>
    <row r="2732" spans="1:10" x14ac:dyDescent="0.25">
      <c r="A2732"/>
      <c r="B2732"/>
      <c r="I2732" s="33"/>
      <c r="J2732" s="21"/>
    </row>
    <row r="2733" spans="1:10" x14ac:dyDescent="0.25">
      <c r="A2733"/>
      <c r="B2733"/>
      <c r="I2733" s="33"/>
      <c r="J2733" s="21"/>
    </row>
    <row r="2734" spans="1:10" x14ac:dyDescent="0.25">
      <c r="A2734"/>
      <c r="B2734"/>
      <c r="I2734" s="33"/>
      <c r="J2734" s="21"/>
    </row>
    <row r="2735" spans="1:10" x14ac:dyDescent="0.25">
      <c r="A2735"/>
      <c r="B2735"/>
      <c r="I2735" s="33"/>
      <c r="J2735" s="21"/>
    </row>
    <row r="2736" spans="1:10" x14ac:dyDescent="0.25">
      <c r="A2736"/>
      <c r="B2736"/>
      <c r="I2736" s="33"/>
      <c r="J2736" s="21"/>
    </row>
    <row r="2737" spans="1:10" x14ac:dyDescent="0.25">
      <c r="A2737"/>
      <c r="B2737"/>
      <c r="I2737" s="33"/>
      <c r="J2737" s="21"/>
    </row>
    <row r="2738" spans="1:10" x14ac:dyDescent="0.25">
      <c r="A2738"/>
      <c r="B2738"/>
      <c r="I2738" s="33"/>
      <c r="J2738" s="21"/>
    </row>
    <row r="2739" spans="1:10" x14ac:dyDescent="0.25">
      <c r="A2739"/>
      <c r="B2739"/>
      <c r="I2739" s="33"/>
      <c r="J2739" s="21"/>
    </row>
    <row r="2740" spans="1:10" x14ac:dyDescent="0.25">
      <c r="A2740"/>
      <c r="B2740"/>
      <c r="I2740" s="33"/>
      <c r="J2740" s="21"/>
    </row>
    <row r="2741" spans="1:10" x14ac:dyDescent="0.25">
      <c r="A2741"/>
      <c r="B2741"/>
      <c r="I2741" s="33"/>
      <c r="J2741" s="21"/>
    </row>
    <row r="2742" spans="1:10" x14ac:dyDescent="0.25">
      <c r="A2742"/>
      <c r="B2742"/>
      <c r="I2742" s="33"/>
      <c r="J2742" s="21"/>
    </row>
    <row r="2743" spans="1:10" x14ac:dyDescent="0.25">
      <c r="A2743"/>
      <c r="B2743"/>
      <c r="I2743" s="33"/>
      <c r="J2743" s="21"/>
    </row>
    <row r="2744" spans="1:10" x14ac:dyDescent="0.25">
      <c r="A2744"/>
      <c r="B2744"/>
      <c r="I2744" s="33"/>
      <c r="J2744" s="21"/>
    </row>
    <row r="2745" spans="1:10" x14ac:dyDescent="0.25">
      <c r="A2745"/>
      <c r="B2745"/>
      <c r="I2745" s="33"/>
      <c r="J2745" s="21"/>
    </row>
    <row r="2746" spans="1:10" x14ac:dyDescent="0.25">
      <c r="A2746"/>
      <c r="B2746"/>
      <c r="I2746" s="33"/>
      <c r="J2746" s="21"/>
    </row>
    <row r="2747" spans="1:10" x14ac:dyDescent="0.25">
      <c r="A2747"/>
      <c r="B2747"/>
      <c r="I2747" s="33"/>
      <c r="J2747" s="21"/>
    </row>
    <row r="2748" spans="1:10" x14ac:dyDescent="0.25">
      <c r="A2748"/>
      <c r="B2748"/>
      <c r="I2748" s="33"/>
      <c r="J2748" s="21"/>
    </row>
    <row r="2749" spans="1:10" x14ac:dyDescent="0.25">
      <c r="A2749"/>
      <c r="B2749"/>
      <c r="I2749" s="33"/>
      <c r="J2749" s="21"/>
    </row>
    <row r="2750" spans="1:10" x14ac:dyDescent="0.25">
      <c r="A2750"/>
      <c r="B2750"/>
      <c r="I2750" s="33"/>
      <c r="J2750" s="21"/>
    </row>
    <row r="2751" spans="1:10" x14ac:dyDescent="0.25">
      <c r="A2751"/>
      <c r="B2751"/>
      <c r="I2751" s="33"/>
      <c r="J2751" s="21"/>
    </row>
    <row r="2752" spans="1:10" x14ac:dyDescent="0.25">
      <c r="A2752"/>
      <c r="B2752"/>
      <c r="I2752" s="33"/>
      <c r="J2752" s="21"/>
    </row>
    <row r="2753" spans="1:10" x14ac:dyDescent="0.25">
      <c r="A2753"/>
      <c r="B2753"/>
      <c r="I2753" s="33"/>
      <c r="J2753" s="21"/>
    </row>
    <row r="2754" spans="1:10" x14ac:dyDescent="0.25">
      <c r="A2754"/>
      <c r="B2754"/>
      <c r="I2754" s="33"/>
      <c r="J2754" s="21"/>
    </row>
    <row r="2755" spans="1:10" x14ac:dyDescent="0.25">
      <c r="A2755"/>
      <c r="B2755"/>
      <c r="I2755" s="33"/>
      <c r="J2755" s="21"/>
    </row>
    <row r="2756" spans="1:10" x14ac:dyDescent="0.25">
      <c r="A2756"/>
      <c r="B2756"/>
      <c r="I2756" s="33"/>
      <c r="J2756" s="21"/>
    </row>
    <row r="2757" spans="1:10" x14ac:dyDescent="0.25">
      <c r="A2757"/>
      <c r="B2757"/>
      <c r="I2757" s="33"/>
      <c r="J2757" s="21"/>
    </row>
    <row r="2758" spans="1:10" x14ac:dyDescent="0.25">
      <c r="A2758"/>
      <c r="B2758"/>
      <c r="I2758" s="33"/>
      <c r="J2758" s="21"/>
    </row>
    <row r="2759" spans="1:10" x14ac:dyDescent="0.25">
      <c r="A2759"/>
      <c r="B2759"/>
      <c r="I2759" s="33"/>
      <c r="J2759" s="21"/>
    </row>
    <row r="2760" spans="1:10" x14ac:dyDescent="0.25">
      <c r="A2760"/>
      <c r="B2760"/>
      <c r="I2760" s="33"/>
      <c r="J2760" s="21"/>
    </row>
    <row r="2761" spans="1:10" x14ac:dyDescent="0.25">
      <c r="A2761"/>
      <c r="B2761"/>
      <c r="I2761" s="33"/>
      <c r="J2761" s="21"/>
    </row>
    <row r="2762" spans="1:10" x14ac:dyDescent="0.25">
      <c r="A2762"/>
      <c r="B2762"/>
      <c r="I2762" s="33"/>
      <c r="J2762" s="21"/>
    </row>
    <row r="2763" spans="1:10" x14ac:dyDescent="0.25">
      <c r="A2763"/>
      <c r="B2763"/>
      <c r="I2763" s="33"/>
      <c r="J2763" s="21"/>
    </row>
    <row r="2764" spans="1:10" x14ac:dyDescent="0.25">
      <c r="A2764"/>
      <c r="B2764"/>
      <c r="I2764" s="33"/>
      <c r="J2764" s="21"/>
    </row>
    <row r="2765" spans="1:10" x14ac:dyDescent="0.25">
      <c r="A2765"/>
      <c r="B2765"/>
      <c r="I2765" s="33"/>
      <c r="J2765" s="21"/>
    </row>
    <row r="2766" spans="1:10" x14ac:dyDescent="0.25">
      <c r="A2766"/>
      <c r="B2766"/>
      <c r="I2766" s="33"/>
      <c r="J2766" s="21"/>
    </row>
    <row r="2767" spans="1:10" x14ac:dyDescent="0.25">
      <c r="A2767"/>
      <c r="B2767"/>
      <c r="I2767" s="33"/>
      <c r="J2767" s="21"/>
    </row>
    <row r="2768" spans="1:10" x14ac:dyDescent="0.25">
      <c r="A2768"/>
      <c r="B2768"/>
      <c r="I2768" s="33"/>
      <c r="J2768" s="21"/>
    </row>
    <row r="2769" spans="1:10" x14ac:dyDescent="0.25">
      <c r="A2769"/>
      <c r="B2769"/>
      <c r="I2769" s="33"/>
      <c r="J2769" s="21"/>
    </row>
    <row r="2770" spans="1:10" x14ac:dyDescent="0.25">
      <c r="A2770"/>
      <c r="B2770"/>
      <c r="I2770" s="33"/>
      <c r="J2770" s="21"/>
    </row>
    <row r="2771" spans="1:10" x14ac:dyDescent="0.25">
      <c r="A2771"/>
      <c r="B2771"/>
      <c r="I2771" s="33"/>
      <c r="J2771" s="21"/>
    </row>
    <row r="2772" spans="1:10" x14ac:dyDescent="0.25">
      <c r="A2772"/>
      <c r="B2772"/>
      <c r="I2772" s="33"/>
      <c r="J2772" s="21"/>
    </row>
    <row r="2773" spans="1:10" x14ac:dyDescent="0.25">
      <c r="A2773"/>
      <c r="B2773"/>
      <c r="I2773" s="33"/>
      <c r="J2773" s="21"/>
    </row>
    <row r="2774" spans="1:10" x14ac:dyDescent="0.25">
      <c r="A2774"/>
      <c r="B2774"/>
      <c r="I2774" s="33"/>
      <c r="J2774" s="21"/>
    </row>
    <row r="2775" spans="1:10" x14ac:dyDescent="0.25">
      <c r="A2775"/>
      <c r="B2775"/>
      <c r="I2775" s="33"/>
      <c r="J2775" s="21"/>
    </row>
    <row r="2776" spans="1:10" x14ac:dyDescent="0.25">
      <c r="A2776"/>
      <c r="B2776"/>
      <c r="I2776" s="33"/>
      <c r="J2776" s="21"/>
    </row>
    <row r="2777" spans="1:10" x14ac:dyDescent="0.25">
      <c r="A2777"/>
      <c r="B2777"/>
      <c r="I2777" s="33"/>
      <c r="J2777" s="21"/>
    </row>
    <row r="2778" spans="1:10" x14ac:dyDescent="0.25">
      <c r="A2778"/>
      <c r="B2778"/>
      <c r="I2778" s="33"/>
      <c r="J2778" s="21"/>
    </row>
    <row r="2779" spans="1:10" x14ac:dyDescent="0.25">
      <c r="A2779"/>
      <c r="B2779"/>
      <c r="I2779" s="33"/>
      <c r="J2779" s="21"/>
    </row>
    <row r="2780" spans="1:10" x14ac:dyDescent="0.25">
      <c r="A2780"/>
      <c r="B2780"/>
      <c r="I2780" s="33"/>
      <c r="J2780" s="21"/>
    </row>
    <row r="2781" spans="1:10" x14ac:dyDescent="0.25">
      <c r="A2781"/>
      <c r="B2781"/>
      <c r="I2781" s="33"/>
      <c r="J2781" s="21"/>
    </row>
    <row r="2782" spans="1:10" x14ac:dyDescent="0.25">
      <c r="A2782"/>
      <c r="B2782"/>
      <c r="I2782" s="33"/>
      <c r="J2782" s="21"/>
    </row>
    <row r="2783" spans="1:10" x14ac:dyDescent="0.25">
      <c r="A2783"/>
      <c r="B2783"/>
      <c r="I2783" s="33"/>
      <c r="J2783" s="21"/>
    </row>
    <row r="2784" spans="1:10" x14ac:dyDescent="0.25">
      <c r="A2784"/>
      <c r="B2784"/>
      <c r="I2784" s="33"/>
      <c r="J2784" s="21"/>
    </row>
    <row r="2785" spans="1:10" x14ac:dyDescent="0.25">
      <c r="A2785"/>
      <c r="B2785"/>
      <c r="I2785" s="33"/>
      <c r="J2785" s="21"/>
    </row>
    <row r="2786" spans="1:10" x14ac:dyDescent="0.25">
      <c r="A2786"/>
      <c r="B2786"/>
      <c r="I2786" s="33"/>
      <c r="J2786" s="21"/>
    </row>
    <row r="2787" spans="1:10" x14ac:dyDescent="0.25">
      <c r="A2787"/>
      <c r="B2787"/>
      <c r="I2787" s="33"/>
      <c r="J2787" s="21"/>
    </row>
    <row r="2788" spans="1:10" x14ac:dyDescent="0.25">
      <c r="A2788"/>
      <c r="B2788"/>
      <c r="I2788" s="33"/>
      <c r="J2788" s="21"/>
    </row>
    <row r="2789" spans="1:10" x14ac:dyDescent="0.25">
      <c r="A2789"/>
      <c r="B2789"/>
      <c r="I2789" s="33"/>
      <c r="J2789" s="21"/>
    </row>
    <row r="2790" spans="1:10" x14ac:dyDescent="0.25">
      <c r="A2790"/>
      <c r="B2790"/>
      <c r="I2790" s="33"/>
      <c r="J2790" s="21"/>
    </row>
    <row r="2791" spans="1:10" x14ac:dyDescent="0.25">
      <c r="A2791"/>
      <c r="B2791"/>
      <c r="I2791" s="33"/>
      <c r="J2791" s="21"/>
    </row>
    <row r="2792" spans="1:10" x14ac:dyDescent="0.25">
      <c r="A2792"/>
      <c r="B2792"/>
      <c r="I2792" s="33"/>
      <c r="J2792" s="21"/>
    </row>
    <row r="2793" spans="1:10" x14ac:dyDescent="0.25">
      <c r="A2793"/>
      <c r="B2793"/>
      <c r="I2793" s="33"/>
      <c r="J2793" s="21"/>
    </row>
    <row r="2794" spans="1:10" x14ac:dyDescent="0.25">
      <c r="A2794"/>
      <c r="B2794"/>
      <c r="I2794" s="33"/>
      <c r="J2794" s="21"/>
    </row>
    <row r="2795" spans="1:10" x14ac:dyDescent="0.25">
      <c r="A2795"/>
      <c r="B2795"/>
      <c r="I2795" s="33"/>
      <c r="J2795" s="21"/>
    </row>
    <row r="2796" spans="1:10" x14ac:dyDescent="0.25">
      <c r="A2796"/>
      <c r="B2796"/>
      <c r="I2796" s="33"/>
      <c r="J2796" s="21"/>
    </row>
    <row r="2797" spans="1:10" x14ac:dyDescent="0.25">
      <c r="A2797"/>
      <c r="B2797"/>
      <c r="I2797" s="33"/>
      <c r="J2797" s="21"/>
    </row>
    <row r="2798" spans="1:10" x14ac:dyDescent="0.25">
      <c r="A2798"/>
      <c r="B2798"/>
      <c r="I2798" s="33"/>
      <c r="J2798" s="21"/>
    </row>
    <row r="2799" spans="1:10" x14ac:dyDescent="0.25">
      <c r="A2799"/>
      <c r="B2799"/>
      <c r="I2799" s="33"/>
      <c r="J2799" s="21"/>
    </row>
    <row r="2800" spans="1:10" x14ac:dyDescent="0.25">
      <c r="A2800"/>
      <c r="B2800"/>
      <c r="I2800" s="33"/>
      <c r="J2800" s="21"/>
    </row>
    <row r="2801" spans="1:10" x14ac:dyDescent="0.25">
      <c r="A2801"/>
      <c r="B2801"/>
      <c r="I2801" s="33"/>
      <c r="J2801" s="21"/>
    </row>
    <row r="2802" spans="1:10" x14ac:dyDescent="0.25">
      <c r="A2802"/>
      <c r="B2802"/>
      <c r="I2802" s="33"/>
      <c r="J2802" s="21"/>
    </row>
    <row r="2803" spans="1:10" x14ac:dyDescent="0.25">
      <c r="A2803"/>
      <c r="B2803"/>
      <c r="I2803" s="33"/>
      <c r="J2803" s="21"/>
    </row>
    <row r="2804" spans="1:10" x14ac:dyDescent="0.25">
      <c r="A2804"/>
      <c r="B2804"/>
      <c r="I2804" s="33"/>
      <c r="J2804" s="21"/>
    </row>
    <row r="2805" spans="1:10" x14ac:dyDescent="0.25">
      <c r="A2805"/>
      <c r="B2805"/>
      <c r="I2805" s="33"/>
      <c r="J2805" s="21"/>
    </row>
    <row r="2806" spans="1:10" x14ac:dyDescent="0.25">
      <c r="A2806"/>
      <c r="B2806"/>
      <c r="I2806" s="33"/>
      <c r="J2806" s="21"/>
    </row>
    <row r="2807" spans="1:10" x14ac:dyDescent="0.25">
      <c r="A2807"/>
      <c r="B2807"/>
      <c r="I2807" s="33"/>
      <c r="J2807" s="21"/>
    </row>
    <row r="2808" spans="1:10" x14ac:dyDescent="0.25">
      <c r="A2808"/>
      <c r="B2808"/>
      <c r="I2808" s="33"/>
      <c r="J2808" s="21"/>
    </row>
    <row r="2809" spans="1:10" x14ac:dyDescent="0.25">
      <c r="A2809"/>
      <c r="B2809"/>
      <c r="I2809" s="33"/>
      <c r="J2809" s="21"/>
    </row>
    <row r="2810" spans="1:10" x14ac:dyDescent="0.25">
      <c r="A2810"/>
      <c r="B2810"/>
      <c r="I2810" s="33"/>
      <c r="J2810" s="21"/>
    </row>
    <row r="2811" spans="1:10" x14ac:dyDescent="0.25">
      <c r="A2811"/>
      <c r="B2811"/>
      <c r="I2811" s="33"/>
      <c r="J2811" s="21"/>
    </row>
    <row r="2812" spans="1:10" x14ac:dyDescent="0.25">
      <c r="A2812"/>
      <c r="B2812"/>
      <c r="I2812" s="33"/>
      <c r="J2812" s="21"/>
    </row>
    <row r="2813" spans="1:10" x14ac:dyDescent="0.25">
      <c r="A2813"/>
      <c r="B2813"/>
      <c r="I2813" s="33"/>
      <c r="J2813" s="21"/>
    </row>
    <row r="2814" spans="1:10" x14ac:dyDescent="0.25">
      <c r="A2814"/>
      <c r="B2814"/>
      <c r="I2814" s="33"/>
      <c r="J2814" s="21"/>
    </row>
    <row r="2815" spans="1:10" x14ac:dyDescent="0.25">
      <c r="A2815"/>
      <c r="B2815"/>
      <c r="I2815" s="33"/>
      <c r="J2815" s="21"/>
    </row>
    <row r="2816" spans="1:10" x14ac:dyDescent="0.25">
      <c r="A2816"/>
      <c r="B2816"/>
      <c r="I2816" s="33"/>
      <c r="J2816" s="21"/>
    </row>
    <row r="2817" spans="1:10" x14ac:dyDescent="0.25">
      <c r="A2817"/>
      <c r="B2817"/>
      <c r="I2817" s="33"/>
      <c r="J2817" s="21"/>
    </row>
    <row r="2818" spans="1:10" x14ac:dyDescent="0.25">
      <c r="A2818"/>
      <c r="B2818"/>
      <c r="I2818" s="33"/>
      <c r="J2818" s="21"/>
    </row>
    <row r="2819" spans="1:10" x14ac:dyDescent="0.25">
      <c r="A2819"/>
      <c r="B2819"/>
      <c r="I2819" s="33"/>
      <c r="J2819" s="21"/>
    </row>
    <row r="2820" spans="1:10" x14ac:dyDescent="0.25">
      <c r="A2820"/>
      <c r="B2820"/>
      <c r="I2820" s="33"/>
      <c r="J2820" s="21"/>
    </row>
    <row r="2821" spans="1:10" x14ac:dyDescent="0.25">
      <c r="A2821"/>
      <c r="B2821"/>
      <c r="I2821" s="33"/>
      <c r="J2821" s="21"/>
    </row>
    <row r="2822" spans="1:10" x14ac:dyDescent="0.25">
      <c r="A2822"/>
      <c r="B2822"/>
      <c r="I2822" s="33"/>
      <c r="J2822" s="21"/>
    </row>
    <row r="2823" spans="1:10" x14ac:dyDescent="0.25">
      <c r="A2823"/>
      <c r="B2823"/>
      <c r="I2823" s="33"/>
      <c r="J2823" s="21"/>
    </row>
    <row r="2824" spans="1:10" x14ac:dyDescent="0.25">
      <c r="A2824"/>
      <c r="B2824"/>
      <c r="I2824" s="33"/>
      <c r="J2824" s="21"/>
    </row>
    <row r="2825" spans="1:10" x14ac:dyDescent="0.25">
      <c r="A2825"/>
      <c r="B2825"/>
      <c r="I2825" s="33"/>
      <c r="J2825" s="21"/>
    </row>
    <row r="2826" spans="1:10" x14ac:dyDescent="0.25">
      <c r="A2826"/>
      <c r="B2826"/>
      <c r="I2826" s="33"/>
      <c r="J2826" s="21"/>
    </row>
    <row r="2827" spans="1:10" x14ac:dyDescent="0.25">
      <c r="A2827"/>
      <c r="B2827"/>
      <c r="I2827" s="33"/>
      <c r="J2827" s="21"/>
    </row>
    <row r="2828" spans="1:10" x14ac:dyDescent="0.25">
      <c r="A2828"/>
      <c r="B2828"/>
      <c r="I2828" s="33"/>
      <c r="J2828" s="21"/>
    </row>
    <row r="2829" spans="1:10" x14ac:dyDescent="0.25">
      <c r="A2829"/>
      <c r="B2829"/>
      <c r="I2829" s="33"/>
      <c r="J2829" s="21"/>
    </row>
    <row r="2830" spans="1:10" x14ac:dyDescent="0.25">
      <c r="A2830"/>
      <c r="B2830"/>
      <c r="I2830" s="33"/>
      <c r="J2830" s="21"/>
    </row>
    <row r="2831" spans="1:10" x14ac:dyDescent="0.25">
      <c r="A2831"/>
      <c r="B2831"/>
      <c r="I2831" s="33"/>
      <c r="J2831" s="21"/>
    </row>
    <row r="2832" spans="1:10" x14ac:dyDescent="0.25">
      <c r="A2832"/>
      <c r="B2832"/>
      <c r="I2832" s="33"/>
      <c r="J2832" s="21"/>
    </row>
    <row r="2833" spans="1:10" x14ac:dyDescent="0.25">
      <c r="A2833"/>
      <c r="B2833"/>
      <c r="I2833" s="33"/>
      <c r="J2833" s="21"/>
    </row>
    <row r="2834" spans="1:10" x14ac:dyDescent="0.25">
      <c r="A2834"/>
      <c r="B2834"/>
      <c r="I2834" s="33"/>
      <c r="J2834" s="21"/>
    </row>
    <row r="2835" spans="1:10" x14ac:dyDescent="0.25">
      <c r="A2835"/>
      <c r="B2835"/>
      <c r="I2835" s="33"/>
      <c r="J2835" s="21"/>
    </row>
    <row r="2836" spans="1:10" x14ac:dyDescent="0.25">
      <c r="A2836"/>
      <c r="B2836"/>
      <c r="I2836" s="33"/>
      <c r="J2836" s="21"/>
    </row>
    <row r="2837" spans="1:10" x14ac:dyDescent="0.25">
      <c r="A2837"/>
      <c r="B2837"/>
      <c r="I2837" s="33"/>
      <c r="J2837" s="21"/>
    </row>
    <row r="2838" spans="1:10" x14ac:dyDescent="0.25">
      <c r="A2838"/>
      <c r="B2838"/>
      <c r="I2838" s="33"/>
      <c r="J2838" s="21"/>
    </row>
    <row r="2839" spans="1:10" x14ac:dyDescent="0.25">
      <c r="A2839"/>
      <c r="B2839"/>
      <c r="I2839" s="33"/>
      <c r="J2839" s="21"/>
    </row>
    <row r="2840" spans="1:10" x14ac:dyDescent="0.25">
      <c r="A2840"/>
      <c r="B2840"/>
      <c r="I2840" s="33"/>
      <c r="J2840" s="21"/>
    </row>
    <row r="2841" spans="1:10" x14ac:dyDescent="0.25">
      <c r="A2841"/>
      <c r="B2841"/>
      <c r="I2841" s="33"/>
      <c r="J2841" s="21"/>
    </row>
    <row r="2842" spans="1:10" x14ac:dyDescent="0.25">
      <c r="A2842"/>
      <c r="B2842"/>
      <c r="I2842" s="33"/>
      <c r="J2842" s="21"/>
    </row>
    <row r="2843" spans="1:10" x14ac:dyDescent="0.25">
      <c r="A2843"/>
      <c r="B2843"/>
      <c r="I2843" s="33"/>
      <c r="J2843" s="21"/>
    </row>
    <row r="2844" spans="1:10" x14ac:dyDescent="0.25">
      <c r="A2844"/>
      <c r="B2844"/>
      <c r="I2844" s="33"/>
      <c r="J2844" s="21"/>
    </row>
    <row r="2845" spans="1:10" x14ac:dyDescent="0.25">
      <c r="A2845"/>
      <c r="B2845"/>
      <c r="I2845" s="33"/>
      <c r="J2845" s="21"/>
    </row>
    <row r="2846" spans="1:10" x14ac:dyDescent="0.25">
      <c r="A2846"/>
      <c r="B2846"/>
      <c r="I2846" s="33"/>
      <c r="J2846" s="21"/>
    </row>
    <row r="2847" spans="1:10" x14ac:dyDescent="0.25">
      <c r="A2847"/>
      <c r="B2847"/>
      <c r="I2847" s="33"/>
      <c r="J2847" s="21"/>
    </row>
    <row r="2848" spans="1:10" x14ac:dyDescent="0.25">
      <c r="A2848"/>
      <c r="B2848"/>
      <c r="I2848" s="33"/>
      <c r="J2848" s="21"/>
    </row>
    <row r="2849" spans="1:10" x14ac:dyDescent="0.25">
      <c r="A2849"/>
      <c r="B2849"/>
      <c r="I2849" s="33"/>
      <c r="J2849" s="21"/>
    </row>
    <row r="2850" spans="1:10" x14ac:dyDescent="0.25">
      <c r="A2850"/>
      <c r="B2850"/>
      <c r="I2850" s="33"/>
      <c r="J2850" s="21"/>
    </row>
    <row r="2851" spans="1:10" x14ac:dyDescent="0.25">
      <c r="A2851"/>
      <c r="B2851"/>
      <c r="I2851" s="33"/>
      <c r="J2851" s="21"/>
    </row>
    <row r="2852" spans="1:10" x14ac:dyDescent="0.25">
      <c r="A2852"/>
      <c r="B2852"/>
      <c r="I2852" s="33"/>
      <c r="J2852" s="21"/>
    </row>
    <row r="2853" spans="1:10" x14ac:dyDescent="0.25">
      <c r="A2853"/>
      <c r="B2853"/>
      <c r="I2853" s="33"/>
      <c r="J2853" s="21"/>
    </row>
    <row r="2854" spans="1:10" x14ac:dyDescent="0.25">
      <c r="A2854"/>
      <c r="B2854"/>
      <c r="I2854" s="33"/>
      <c r="J2854" s="21"/>
    </row>
    <row r="2855" spans="1:10" x14ac:dyDescent="0.25">
      <c r="A2855"/>
      <c r="B2855"/>
      <c r="I2855" s="33"/>
      <c r="J2855" s="21"/>
    </row>
    <row r="2856" spans="1:10" x14ac:dyDescent="0.25">
      <c r="A2856"/>
      <c r="B2856"/>
      <c r="I2856" s="33"/>
      <c r="J2856" s="21"/>
    </row>
    <row r="2857" spans="1:10" x14ac:dyDescent="0.25">
      <c r="A2857"/>
      <c r="B2857"/>
      <c r="I2857" s="33"/>
      <c r="J2857" s="21"/>
    </row>
    <row r="2858" spans="1:10" x14ac:dyDescent="0.25">
      <c r="A2858"/>
      <c r="B2858"/>
      <c r="I2858" s="33"/>
      <c r="J2858" s="21"/>
    </row>
    <row r="2859" spans="1:10" x14ac:dyDescent="0.25">
      <c r="A2859"/>
      <c r="B2859"/>
      <c r="I2859" s="33"/>
      <c r="J2859" s="21"/>
    </row>
    <row r="2860" spans="1:10" x14ac:dyDescent="0.25">
      <c r="A2860"/>
      <c r="B2860"/>
      <c r="I2860" s="33"/>
      <c r="J2860" s="21"/>
    </row>
    <row r="2861" spans="1:10" x14ac:dyDescent="0.25">
      <c r="A2861"/>
      <c r="B2861"/>
      <c r="I2861" s="33"/>
      <c r="J2861" s="21"/>
    </row>
    <row r="2862" spans="1:10" x14ac:dyDescent="0.25">
      <c r="A2862"/>
      <c r="B2862"/>
      <c r="I2862" s="33"/>
      <c r="J2862" s="21"/>
    </row>
    <row r="2863" spans="1:10" x14ac:dyDescent="0.25">
      <c r="A2863"/>
      <c r="B2863"/>
      <c r="I2863" s="33"/>
      <c r="J2863" s="21"/>
    </row>
    <row r="2864" spans="1:10" x14ac:dyDescent="0.25">
      <c r="A2864"/>
      <c r="B2864"/>
      <c r="I2864" s="33"/>
      <c r="J2864" s="21"/>
    </row>
    <row r="2865" spans="1:10" x14ac:dyDescent="0.25">
      <c r="A2865"/>
      <c r="B2865"/>
      <c r="I2865" s="33"/>
      <c r="J2865" s="21"/>
    </row>
    <row r="2866" spans="1:10" x14ac:dyDescent="0.25">
      <c r="A2866"/>
      <c r="B2866"/>
      <c r="I2866" s="33"/>
      <c r="J2866" s="21"/>
    </row>
    <row r="2867" spans="1:10" x14ac:dyDescent="0.25">
      <c r="A2867"/>
      <c r="B2867"/>
      <c r="I2867" s="33"/>
      <c r="J2867" s="21"/>
    </row>
    <row r="2868" spans="1:10" x14ac:dyDescent="0.25">
      <c r="A2868"/>
      <c r="B2868"/>
      <c r="I2868" s="33"/>
      <c r="J2868" s="21"/>
    </row>
    <row r="2869" spans="1:10" x14ac:dyDescent="0.25">
      <c r="A2869"/>
      <c r="B2869"/>
      <c r="I2869" s="33"/>
      <c r="J2869" s="21"/>
    </row>
    <row r="2870" spans="1:10" x14ac:dyDescent="0.25">
      <c r="A2870"/>
      <c r="B2870"/>
      <c r="I2870" s="33"/>
      <c r="J2870" s="21"/>
    </row>
    <row r="2871" spans="1:10" x14ac:dyDescent="0.25">
      <c r="A2871"/>
      <c r="B2871"/>
      <c r="I2871" s="33"/>
      <c r="J2871" s="21"/>
    </row>
    <row r="2872" spans="1:10" x14ac:dyDescent="0.25">
      <c r="A2872"/>
      <c r="B2872"/>
      <c r="I2872" s="33"/>
      <c r="J2872" s="21"/>
    </row>
    <row r="2873" spans="1:10" x14ac:dyDescent="0.25">
      <c r="A2873"/>
      <c r="B2873"/>
      <c r="I2873" s="33"/>
      <c r="J2873" s="21"/>
    </row>
    <row r="2874" spans="1:10" x14ac:dyDescent="0.25">
      <c r="A2874"/>
      <c r="B2874"/>
      <c r="I2874" s="33"/>
      <c r="J2874" s="21"/>
    </row>
    <row r="2875" spans="1:10" x14ac:dyDescent="0.25">
      <c r="A2875"/>
      <c r="B2875"/>
      <c r="I2875" s="33"/>
      <c r="J2875" s="21"/>
    </row>
    <row r="2876" spans="1:10" x14ac:dyDescent="0.25">
      <c r="A2876"/>
      <c r="B2876"/>
      <c r="I2876" s="33"/>
      <c r="J2876" s="21"/>
    </row>
    <row r="2877" spans="1:10" x14ac:dyDescent="0.25">
      <c r="A2877"/>
      <c r="B2877"/>
      <c r="I2877" s="33"/>
      <c r="J2877" s="21"/>
    </row>
    <row r="2878" spans="1:10" x14ac:dyDescent="0.25">
      <c r="A2878"/>
      <c r="B2878"/>
      <c r="I2878" s="33"/>
      <c r="J2878" s="21"/>
    </row>
    <row r="2879" spans="1:10" x14ac:dyDescent="0.25">
      <c r="A2879"/>
      <c r="B2879"/>
      <c r="I2879" s="33"/>
      <c r="J2879" s="21"/>
    </row>
    <row r="2880" spans="1:10" x14ac:dyDescent="0.25">
      <c r="A2880"/>
      <c r="B2880"/>
      <c r="I2880" s="33"/>
      <c r="J2880" s="21"/>
    </row>
    <row r="2881" spans="1:10" x14ac:dyDescent="0.25">
      <c r="A2881"/>
      <c r="B2881"/>
      <c r="I2881" s="33"/>
      <c r="J2881" s="21"/>
    </row>
    <row r="2882" spans="1:10" x14ac:dyDescent="0.25">
      <c r="A2882"/>
      <c r="B2882"/>
      <c r="I2882" s="33"/>
      <c r="J2882" s="21"/>
    </row>
    <row r="2883" spans="1:10" x14ac:dyDescent="0.25">
      <c r="A2883"/>
      <c r="B2883"/>
      <c r="I2883" s="33"/>
      <c r="J2883" s="21"/>
    </row>
    <row r="2884" spans="1:10" x14ac:dyDescent="0.25">
      <c r="A2884"/>
      <c r="B2884"/>
      <c r="I2884" s="33"/>
      <c r="J2884" s="21"/>
    </row>
    <row r="2885" spans="1:10" x14ac:dyDescent="0.25">
      <c r="A2885"/>
      <c r="B2885"/>
      <c r="I2885" s="33"/>
      <c r="J2885" s="21"/>
    </row>
    <row r="2886" spans="1:10" x14ac:dyDescent="0.25">
      <c r="A2886"/>
      <c r="B2886"/>
      <c r="I2886" s="33"/>
      <c r="J2886" s="21"/>
    </row>
    <row r="2887" spans="1:10" x14ac:dyDescent="0.25">
      <c r="A2887"/>
      <c r="B2887"/>
      <c r="I2887" s="33"/>
      <c r="J2887" s="21"/>
    </row>
    <row r="2888" spans="1:10" x14ac:dyDescent="0.25">
      <c r="A2888"/>
      <c r="B2888"/>
      <c r="I2888" s="33"/>
      <c r="J2888" s="21"/>
    </row>
    <row r="2889" spans="1:10" x14ac:dyDescent="0.25">
      <c r="A2889"/>
      <c r="B2889"/>
      <c r="I2889" s="33"/>
      <c r="J2889" s="21"/>
    </row>
    <row r="2890" spans="1:10" x14ac:dyDescent="0.25">
      <c r="A2890"/>
      <c r="B2890"/>
      <c r="I2890" s="33"/>
      <c r="J2890" s="21"/>
    </row>
    <row r="2891" spans="1:10" x14ac:dyDescent="0.25">
      <c r="A2891"/>
      <c r="B2891"/>
      <c r="I2891" s="33"/>
      <c r="J2891" s="21"/>
    </row>
    <row r="2892" spans="1:10" x14ac:dyDescent="0.25">
      <c r="A2892"/>
      <c r="B2892"/>
      <c r="I2892" s="33"/>
      <c r="J2892" s="21"/>
    </row>
    <row r="2893" spans="1:10" x14ac:dyDescent="0.25">
      <c r="A2893"/>
      <c r="B2893"/>
      <c r="I2893" s="33"/>
      <c r="J2893" s="21"/>
    </row>
    <row r="2894" spans="1:10" x14ac:dyDescent="0.25">
      <c r="A2894"/>
      <c r="B2894"/>
      <c r="I2894" s="33"/>
      <c r="J2894" s="21"/>
    </row>
    <row r="2895" spans="1:10" x14ac:dyDescent="0.25">
      <c r="A2895"/>
      <c r="B2895"/>
      <c r="I2895" s="33"/>
      <c r="J2895" s="21"/>
    </row>
    <row r="2896" spans="1:10" x14ac:dyDescent="0.25">
      <c r="A2896"/>
      <c r="B2896"/>
      <c r="I2896" s="33"/>
      <c r="J2896" s="21"/>
    </row>
    <row r="2897" spans="1:10" x14ac:dyDescent="0.25">
      <c r="A2897"/>
      <c r="B2897"/>
      <c r="I2897" s="33"/>
      <c r="J2897" s="21"/>
    </row>
    <row r="2898" spans="1:10" x14ac:dyDescent="0.25">
      <c r="A2898"/>
      <c r="B2898"/>
      <c r="I2898" s="33"/>
      <c r="J2898" s="21"/>
    </row>
    <row r="2899" spans="1:10" x14ac:dyDescent="0.25">
      <c r="A2899"/>
      <c r="B2899"/>
      <c r="I2899" s="33"/>
      <c r="J2899" s="21"/>
    </row>
    <row r="2900" spans="1:10" x14ac:dyDescent="0.25">
      <c r="A2900"/>
      <c r="B2900"/>
      <c r="I2900" s="33"/>
      <c r="J2900" s="21"/>
    </row>
    <row r="2901" spans="1:10" x14ac:dyDescent="0.25">
      <c r="A2901"/>
      <c r="B2901"/>
      <c r="I2901" s="33"/>
      <c r="J2901" s="21"/>
    </row>
    <row r="2902" spans="1:10" x14ac:dyDescent="0.25">
      <c r="A2902"/>
      <c r="B2902"/>
      <c r="I2902" s="33"/>
      <c r="J2902" s="21"/>
    </row>
    <row r="2903" spans="1:10" x14ac:dyDescent="0.25">
      <c r="A2903"/>
      <c r="B2903"/>
      <c r="I2903" s="33"/>
      <c r="J2903" s="21"/>
    </row>
    <row r="2904" spans="1:10" x14ac:dyDescent="0.25">
      <c r="A2904"/>
      <c r="B2904"/>
      <c r="I2904" s="33"/>
      <c r="J2904" s="21"/>
    </row>
    <row r="2905" spans="1:10" x14ac:dyDescent="0.25">
      <c r="A2905"/>
      <c r="B2905"/>
      <c r="I2905" s="33"/>
      <c r="J2905" s="21"/>
    </row>
    <row r="2906" spans="1:10" x14ac:dyDescent="0.25">
      <c r="A2906"/>
      <c r="B2906"/>
      <c r="I2906" s="33"/>
      <c r="J2906" s="21"/>
    </row>
    <row r="2907" spans="1:10" x14ac:dyDescent="0.25">
      <c r="A2907"/>
      <c r="B2907"/>
      <c r="I2907" s="33"/>
      <c r="J2907" s="21"/>
    </row>
    <row r="2908" spans="1:10" x14ac:dyDescent="0.25">
      <c r="A2908"/>
      <c r="B2908"/>
      <c r="I2908" s="33"/>
      <c r="J2908" s="21"/>
    </row>
    <row r="2909" spans="1:10" x14ac:dyDescent="0.25">
      <c r="A2909"/>
      <c r="B2909"/>
      <c r="I2909" s="33"/>
      <c r="J2909" s="21"/>
    </row>
    <row r="2910" spans="1:10" x14ac:dyDescent="0.25">
      <c r="A2910"/>
      <c r="B2910"/>
      <c r="I2910" s="33"/>
      <c r="J2910" s="21"/>
    </row>
    <row r="2911" spans="1:10" x14ac:dyDescent="0.25">
      <c r="A2911"/>
      <c r="B2911"/>
      <c r="I2911" s="33"/>
      <c r="J2911" s="21"/>
    </row>
    <row r="2912" spans="1:10" x14ac:dyDescent="0.25">
      <c r="A2912"/>
      <c r="B2912"/>
      <c r="I2912" s="33"/>
      <c r="J2912" s="21"/>
    </row>
    <row r="2913" spans="1:10" x14ac:dyDescent="0.25">
      <c r="A2913"/>
      <c r="B2913"/>
      <c r="I2913" s="33"/>
      <c r="J2913" s="21"/>
    </row>
    <row r="2914" spans="1:10" x14ac:dyDescent="0.25">
      <c r="A2914"/>
      <c r="B2914"/>
      <c r="I2914" s="33"/>
      <c r="J2914" s="21"/>
    </row>
    <row r="2915" spans="1:10" x14ac:dyDescent="0.25">
      <c r="A2915"/>
      <c r="B2915"/>
      <c r="I2915" s="33"/>
      <c r="J2915" s="21"/>
    </row>
    <row r="2916" spans="1:10" x14ac:dyDescent="0.25">
      <c r="A2916"/>
      <c r="B2916"/>
      <c r="I2916" s="33"/>
      <c r="J2916" s="21"/>
    </row>
    <row r="2917" spans="1:10" x14ac:dyDescent="0.25">
      <c r="A2917"/>
      <c r="B2917"/>
      <c r="I2917" s="33"/>
      <c r="J2917" s="21"/>
    </row>
    <row r="2918" spans="1:10" x14ac:dyDescent="0.25">
      <c r="A2918"/>
      <c r="B2918"/>
      <c r="I2918" s="33"/>
      <c r="J2918" s="21"/>
    </row>
    <row r="2919" spans="1:10" x14ac:dyDescent="0.25">
      <c r="A2919"/>
      <c r="B2919"/>
      <c r="I2919" s="33"/>
      <c r="J2919" s="21"/>
    </row>
    <row r="2920" spans="1:10" x14ac:dyDescent="0.25">
      <c r="A2920"/>
      <c r="B2920"/>
      <c r="I2920" s="33"/>
      <c r="J2920" s="21"/>
    </row>
    <row r="2921" spans="1:10" x14ac:dyDescent="0.25">
      <c r="A2921"/>
      <c r="B2921"/>
      <c r="I2921" s="33"/>
      <c r="J2921" s="21"/>
    </row>
    <row r="2922" spans="1:10" x14ac:dyDescent="0.25">
      <c r="A2922"/>
      <c r="B2922"/>
      <c r="I2922" s="33"/>
      <c r="J2922" s="21"/>
    </row>
    <row r="2923" spans="1:10" x14ac:dyDescent="0.25">
      <c r="A2923"/>
      <c r="B2923"/>
      <c r="I2923" s="33"/>
      <c r="J2923" s="21"/>
    </row>
    <row r="2924" spans="1:10" x14ac:dyDescent="0.25">
      <c r="A2924"/>
      <c r="B2924"/>
      <c r="I2924" s="33"/>
      <c r="J2924" s="21"/>
    </row>
    <row r="2925" spans="1:10" x14ac:dyDescent="0.25">
      <c r="A2925"/>
      <c r="B2925"/>
      <c r="I2925" s="33"/>
      <c r="J2925" s="21"/>
    </row>
    <row r="2926" spans="1:10" x14ac:dyDescent="0.25">
      <c r="A2926"/>
      <c r="B2926"/>
      <c r="I2926" s="33"/>
      <c r="J2926" s="21"/>
    </row>
    <row r="2927" spans="1:10" x14ac:dyDescent="0.25">
      <c r="A2927"/>
      <c r="B2927"/>
      <c r="I2927" s="33"/>
      <c r="J2927" s="21"/>
    </row>
    <row r="2928" spans="1:10" x14ac:dyDescent="0.25">
      <c r="A2928"/>
      <c r="B2928"/>
      <c r="I2928" s="33"/>
      <c r="J2928" s="21"/>
    </row>
    <row r="2929" spans="1:10" x14ac:dyDescent="0.25">
      <c r="A2929"/>
      <c r="B2929"/>
      <c r="I2929" s="33"/>
      <c r="J2929" s="21"/>
    </row>
    <row r="2930" spans="1:10" x14ac:dyDescent="0.25">
      <c r="A2930"/>
      <c r="B2930"/>
      <c r="I2930" s="33"/>
      <c r="J2930" s="21"/>
    </row>
    <row r="2931" spans="1:10" x14ac:dyDescent="0.25">
      <c r="A2931"/>
      <c r="B2931"/>
      <c r="I2931" s="33"/>
      <c r="J2931" s="21"/>
    </row>
    <row r="2932" spans="1:10" x14ac:dyDescent="0.25">
      <c r="A2932"/>
      <c r="B2932"/>
      <c r="I2932" s="33"/>
      <c r="J2932" s="21"/>
    </row>
    <row r="2933" spans="1:10" x14ac:dyDescent="0.25">
      <c r="A2933"/>
      <c r="B2933"/>
      <c r="I2933" s="33"/>
      <c r="J2933" s="21"/>
    </row>
    <row r="2934" spans="1:10" x14ac:dyDescent="0.25">
      <c r="A2934"/>
      <c r="B2934"/>
      <c r="I2934" s="33"/>
      <c r="J2934" s="21"/>
    </row>
    <row r="2935" spans="1:10" x14ac:dyDescent="0.25">
      <c r="A2935"/>
      <c r="B2935"/>
      <c r="I2935" s="33"/>
      <c r="J2935" s="21"/>
    </row>
    <row r="2936" spans="1:10" x14ac:dyDescent="0.25">
      <c r="A2936"/>
      <c r="B2936"/>
      <c r="I2936" s="33"/>
      <c r="J2936" s="21"/>
    </row>
    <row r="2937" spans="1:10" x14ac:dyDescent="0.25">
      <c r="A2937"/>
      <c r="B2937"/>
      <c r="I2937" s="33"/>
      <c r="J2937" s="21"/>
    </row>
    <row r="2938" spans="1:10" x14ac:dyDescent="0.25">
      <c r="A2938"/>
      <c r="B2938"/>
      <c r="I2938" s="33"/>
      <c r="J2938" s="21"/>
    </row>
    <row r="2939" spans="1:10" x14ac:dyDescent="0.25">
      <c r="A2939"/>
      <c r="B2939"/>
      <c r="I2939" s="33"/>
      <c r="J2939" s="21"/>
    </row>
    <row r="2940" spans="1:10" x14ac:dyDescent="0.25">
      <c r="A2940"/>
      <c r="B2940"/>
      <c r="I2940" s="33"/>
      <c r="J2940" s="21"/>
    </row>
    <row r="2941" spans="1:10" x14ac:dyDescent="0.25">
      <c r="A2941"/>
      <c r="B2941"/>
      <c r="I2941" s="33"/>
      <c r="J2941" s="21"/>
    </row>
    <row r="2942" spans="1:10" x14ac:dyDescent="0.25">
      <c r="A2942"/>
      <c r="B2942"/>
      <c r="I2942" s="33"/>
      <c r="J2942" s="21"/>
    </row>
    <row r="2943" spans="1:10" x14ac:dyDescent="0.25">
      <c r="A2943"/>
      <c r="B2943"/>
      <c r="I2943" s="33"/>
      <c r="J2943" s="21"/>
    </row>
    <row r="2944" spans="1:10" x14ac:dyDescent="0.25">
      <c r="A2944"/>
      <c r="B2944"/>
      <c r="I2944" s="33"/>
      <c r="J2944" s="21"/>
    </row>
    <row r="2945" spans="1:10" x14ac:dyDescent="0.25">
      <c r="A2945"/>
      <c r="B2945"/>
      <c r="I2945" s="33"/>
      <c r="J2945" s="21"/>
    </row>
    <row r="2946" spans="1:10" x14ac:dyDescent="0.25">
      <c r="A2946"/>
      <c r="B2946"/>
      <c r="I2946" s="33"/>
      <c r="J2946" s="21"/>
    </row>
    <row r="2947" spans="1:10" x14ac:dyDescent="0.25">
      <c r="A2947"/>
      <c r="B2947"/>
      <c r="I2947" s="33"/>
      <c r="J2947" s="21"/>
    </row>
    <row r="2948" spans="1:10" x14ac:dyDescent="0.25">
      <c r="A2948"/>
      <c r="B2948"/>
      <c r="I2948" s="33"/>
      <c r="J2948" s="21"/>
    </row>
    <row r="2949" spans="1:10" x14ac:dyDescent="0.25">
      <c r="A2949"/>
      <c r="B2949"/>
      <c r="I2949" s="33"/>
      <c r="J2949" s="21"/>
    </row>
    <row r="2950" spans="1:10" x14ac:dyDescent="0.25">
      <c r="A2950"/>
      <c r="B2950"/>
      <c r="I2950" s="33"/>
      <c r="J2950" s="21"/>
    </row>
    <row r="2951" spans="1:10" x14ac:dyDescent="0.25">
      <c r="A2951"/>
      <c r="B2951"/>
      <c r="I2951" s="33"/>
      <c r="J2951" s="21"/>
    </row>
    <row r="2952" spans="1:10" x14ac:dyDescent="0.25">
      <c r="A2952"/>
      <c r="B2952"/>
      <c r="I2952" s="33"/>
      <c r="J2952" s="21"/>
    </row>
    <row r="2953" spans="1:10" x14ac:dyDescent="0.25">
      <c r="A2953"/>
      <c r="B2953"/>
      <c r="I2953" s="33"/>
      <c r="J2953" s="21"/>
    </row>
    <row r="2954" spans="1:10" x14ac:dyDescent="0.25">
      <c r="A2954"/>
      <c r="B2954"/>
      <c r="I2954" s="33"/>
      <c r="J2954" s="21"/>
    </row>
    <row r="2955" spans="1:10" x14ac:dyDescent="0.25">
      <c r="A2955"/>
      <c r="B2955"/>
      <c r="I2955" s="33"/>
      <c r="J2955" s="21"/>
    </row>
    <row r="2956" spans="1:10" x14ac:dyDescent="0.25">
      <c r="A2956"/>
      <c r="B2956"/>
      <c r="I2956" s="33"/>
      <c r="J2956" s="21"/>
    </row>
    <row r="2957" spans="1:10" x14ac:dyDescent="0.25">
      <c r="A2957"/>
      <c r="B2957"/>
      <c r="I2957" s="33"/>
      <c r="J2957" s="21"/>
    </row>
    <row r="2958" spans="1:10" x14ac:dyDescent="0.25">
      <c r="A2958"/>
      <c r="B2958"/>
      <c r="I2958" s="33"/>
      <c r="J2958" s="21"/>
    </row>
    <row r="2959" spans="1:10" x14ac:dyDescent="0.25">
      <c r="A2959"/>
      <c r="B2959"/>
      <c r="I2959" s="33"/>
      <c r="J2959" s="21"/>
    </row>
    <row r="2960" spans="1:10" x14ac:dyDescent="0.25">
      <c r="A2960"/>
      <c r="B2960"/>
      <c r="I2960" s="33"/>
      <c r="J2960" s="21"/>
    </row>
    <row r="2961" spans="1:10" x14ac:dyDescent="0.25">
      <c r="A2961"/>
      <c r="B2961"/>
      <c r="I2961" s="33"/>
      <c r="J2961" s="21"/>
    </row>
    <row r="2962" spans="1:10" x14ac:dyDescent="0.25">
      <c r="A2962"/>
      <c r="B2962"/>
      <c r="I2962" s="33"/>
      <c r="J2962" s="21"/>
    </row>
    <row r="2963" spans="1:10" x14ac:dyDescent="0.25">
      <c r="A2963"/>
      <c r="B2963"/>
      <c r="I2963" s="33"/>
      <c r="J2963" s="21"/>
    </row>
    <row r="2964" spans="1:10" x14ac:dyDescent="0.25">
      <c r="A2964"/>
      <c r="B2964"/>
      <c r="I2964" s="33"/>
      <c r="J2964" s="21"/>
    </row>
    <row r="2965" spans="1:10" x14ac:dyDescent="0.25">
      <c r="A2965"/>
      <c r="B2965"/>
      <c r="I2965" s="33"/>
      <c r="J2965" s="21"/>
    </row>
    <row r="2966" spans="1:10" x14ac:dyDescent="0.25">
      <c r="A2966"/>
      <c r="B2966"/>
      <c r="I2966" s="33"/>
      <c r="J2966" s="21"/>
    </row>
    <row r="2967" spans="1:10" x14ac:dyDescent="0.25">
      <c r="A2967"/>
      <c r="B2967"/>
      <c r="I2967" s="33"/>
      <c r="J2967" s="21"/>
    </row>
    <row r="2968" spans="1:10" x14ac:dyDescent="0.25">
      <c r="A2968"/>
      <c r="B2968"/>
      <c r="I2968" s="33"/>
      <c r="J2968" s="21"/>
    </row>
    <row r="2969" spans="1:10" x14ac:dyDescent="0.25">
      <c r="A2969"/>
      <c r="B2969"/>
      <c r="I2969" s="33"/>
      <c r="J2969" s="21"/>
    </row>
    <row r="2970" spans="1:10" x14ac:dyDescent="0.25">
      <c r="A2970"/>
      <c r="B2970"/>
      <c r="I2970" s="33"/>
      <c r="J2970" s="21"/>
    </row>
    <row r="2971" spans="1:10" x14ac:dyDescent="0.25">
      <c r="A2971"/>
      <c r="B2971"/>
      <c r="I2971" s="33"/>
      <c r="J2971" s="21"/>
    </row>
    <row r="2972" spans="1:10" x14ac:dyDescent="0.25">
      <c r="A2972"/>
      <c r="B2972"/>
      <c r="I2972" s="33"/>
      <c r="J2972" s="21"/>
    </row>
    <row r="2973" spans="1:10" x14ac:dyDescent="0.25">
      <c r="A2973"/>
      <c r="B2973"/>
      <c r="I2973" s="33"/>
      <c r="J2973" s="21"/>
    </row>
    <row r="2974" spans="1:10" x14ac:dyDescent="0.25">
      <c r="A2974"/>
      <c r="B2974"/>
      <c r="I2974" s="33"/>
      <c r="J2974" s="21"/>
    </row>
    <row r="2975" spans="1:10" x14ac:dyDescent="0.25">
      <c r="A2975"/>
      <c r="B2975"/>
      <c r="I2975" s="33"/>
      <c r="J2975" s="21"/>
    </row>
    <row r="2976" spans="1:10" x14ac:dyDescent="0.25">
      <c r="A2976"/>
      <c r="B2976"/>
      <c r="I2976" s="33"/>
      <c r="J2976" s="21"/>
    </row>
    <row r="2977" spans="1:10" x14ac:dyDescent="0.25">
      <c r="A2977"/>
      <c r="B2977"/>
      <c r="I2977" s="33"/>
      <c r="J2977" s="21"/>
    </row>
    <row r="2978" spans="1:10" x14ac:dyDescent="0.25">
      <c r="A2978"/>
      <c r="B2978"/>
      <c r="I2978" s="33"/>
      <c r="J2978" s="21"/>
    </row>
    <row r="2979" spans="1:10" x14ac:dyDescent="0.25">
      <c r="A2979"/>
      <c r="B2979"/>
      <c r="I2979" s="33"/>
      <c r="J2979" s="21"/>
    </row>
    <row r="2980" spans="1:10" x14ac:dyDescent="0.25">
      <c r="A2980"/>
      <c r="B2980"/>
      <c r="I2980" s="33"/>
      <c r="J2980" s="21"/>
    </row>
    <row r="2981" spans="1:10" x14ac:dyDescent="0.25">
      <c r="A2981"/>
      <c r="B2981"/>
      <c r="I2981" s="33"/>
      <c r="J2981" s="21"/>
    </row>
    <row r="2982" spans="1:10" x14ac:dyDescent="0.25">
      <c r="A2982"/>
      <c r="B2982"/>
      <c r="I2982" s="33"/>
      <c r="J2982" s="21"/>
    </row>
    <row r="2983" spans="1:10" x14ac:dyDescent="0.25">
      <c r="A2983"/>
      <c r="B2983"/>
      <c r="I2983" s="33"/>
      <c r="J2983" s="21"/>
    </row>
    <row r="2984" spans="1:10" x14ac:dyDescent="0.25">
      <c r="A2984"/>
      <c r="B2984"/>
      <c r="I2984" s="33"/>
      <c r="J2984" s="21"/>
    </row>
    <row r="2985" spans="1:10" x14ac:dyDescent="0.25">
      <c r="A2985"/>
      <c r="B2985"/>
      <c r="I2985" s="33"/>
      <c r="J2985" s="21"/>
    </row>
    <row r="2986" spans="1:10" x14ac:dyDescent="0.25">
      <c r="A2986"/>
      <c r="B2986"/>
      <c r="I2986" s="33"/>
      <c r="J2986" s="21"/>
    </row>
    <row r="2987" spans="1:10" x14ac:dyDescent="0.25">
      <c r="A2987"/>
      <c r="B2987"/>
      <c r="I2987" s="33"/>
      <c r="J2987" s="21"/>
    </row>
    <row r="2988" spans="1:10" x14ac:dyDescent="0.25">
      <c r="A2988"/>
      <c r="B2988"/>
      <c r="I2988" s="33"/>
      <c r="J2988" s="21"/>
    </row>
    <row r="2989" spans="1:10" x14ac:dyDescent="0.25">
      <c r="A2989"/>
      <c r="B2989"/>
      <c r="I2989" s="33"/>
      <c r="J2989" s="21"/>
    </row>
    <row r="2990" spans="1:10" x14ac:dyDescent="0.25">
      <c r="A2990"/>
      <c r="B2990"/>
      <c r="I2990" s="33"/>
      <c r="J2990" s="21"/>
    </row>
    <row r="2991" spans="1:10" x14ac:dyDescent="0.25">
      <c r="A2991"/>
      <c r="B2991"/>
      <c r="I2991" s="33"/>
      <c r="J2991" s="21"/>
    </row>
    <row r="2992" spans="1:10" x14ac:dyDescent="0.25">
      <c r="A2992"/>
      <c r="B2992"/>
      <c r="I2992" s="33"/>
      <c r="J2992" s="21"/>
    </row>
    <row r="2993" spans="1:10" x14ac:dyDescent="0.25">
      <c r="A2993"/>
      <c r="B2993"/>
      <c r="I2993" s="33"/>
      <c r="J2993" s="21"/>
    </row>
    <row r="2994" spans="1:10" x14ac:dyDescent="0.25">
      <c r="A2994"/>
      <c r="B2994"/>
      <c r="I2994" s="33"/>
      <c r="J2994" s="21"/>
    </row>
    <row r="2995" spans="1:10" x14ac:dyDescent="0.25">
      <c r="A2995"/>
      <c r="B2995"/>
      <c r="I2995" s="33"/>
      <c r="J2995" s="21"/>
    </row>
    <row r="2996" spans="1:10" x14ac:dyDescent="0.25">
      <c r="A2996"/>
      <c r="B2996"/>
      <c r="I2996" s="33"/>
      <c r="J2996" s="21"/>
    </row>
    <row r="2997" spans="1:10" x14ac:dyDescent="0.25">
      <c r="A2997"/>
      <c r="B2997"/>
      <c r="I2997" s="33"/>
      <c r="J2997" s="21"/>
    </row>
    <row r="2998" spans="1:10" x14ac:dyDescent="0.25">
      <c r="A2998"/>
      <c r="B2998"/>
      <c r="I2998" s="33"/>
      <c r="J2998" s="21"/>
    </row>
    <row r="2999" spans="1:10" x14ac:dyDescent="0.25">
      <c r="A2999"/>
      <c r="B2999"/>
      <c r="I2999" s="33"/>
      <c r="J2999" s="21"/>
    </row>
    <row r="3000" spans="1:10" x14ac:dyDescent="0.25">
      <c r="A3000"/>
      <c r="B3000"/>
      <c r="I3000" s="33"/>
      <c r="J3000" s="21"/>
    </row>
    <row r="3001" spans="1:10" x14ac:dyDescent="0.25">
      <c r="A3001"/>
      <c r="B3001"/>
      <c r="I3001" s="33"/>
      <c r="J3001" s="21"/>
    </row>
    <row r="3002" spans="1:10" x14ac:dyDescent="0.25">
      <c r="A3002"/>
      <c r="B3002"/>
      <c r="I3002" s="33"/>
      <c r="J3002" s="21"/>
    </row>
    <row r="3003" spans="1:10" x14ac:dyDescent="0.25">
      <c r="A3003"/>
      <c r="B3003"/>
      <c r="I3003" s="33"/>
      <c r="J3003" s="21"/>
    </row>
    <row r="3004" spans="1:10" x14ac:dyDescent="0.25">
      <c r="A3004"/>
      <c r="B3004"/>
      <c r="I3004" s="33"/>
      <c r="J3004" s="21"/>
    </row>
    <row r="3005" spans="1:10" x14ac:dyDescent="0.25">
      <c r="A3005"/>
      <c r="B3005"/>
      <c r="I3005" s="33"/>
      <c r="J3005" s="21"/>
    </row>
    <row r="3006" spans="1:10" x14ac:dyDescent="0.25">
      <c r="A3006"/>
      <c r="B3006"/>
      <c r="I3006" s="33"/>
      <c r="J3006" s="21"/>
    </row>
    <row r="3007" spans="1:10" x14ac:dyDescent="0.25">
      <c r="A3007"/>
      <c r="B3007"/>
      <c r="I3007" s="33"/>
      <c r="J3007" s="21"/>
    </row>
    <row r="3008" spans="1:10" x14ac:dyDescent="0.25">
      <c r="A3008"/>
      <c r="B3008"/>
      <c r="I3008" s="33"/>
      <c r="J3008" s="21"/>
    </row>
    <row r="3009" spans="1:10" x14ac:dyDescent="0.25">
      <c r="A3009"/>
      <c r="B3009"/>
      <c r="I3009" s="33"/>
      <c r="J3009" s="21"/>
    </row>
    <row r="3010" spans="1:10" x14ac:dyDescent="0.25">
      <c r="A3010"/>
      <c r="B3010"/>
      <c r="I3010" s="33"/>
      <c r="J3010" s="21"/>
    </row>
    <row r="3011" spans="1:10" x14ac:dyDescent="0.25">
      <c r="A3011"/>
      <c r="B3011"/>
      <c r="I3011" s="33"/>
      <c r="J3011" s="21"/>
    </row>
    <row r="3012" spans="1:10" x14ac:dyDescent="0.25">
      <c r="A3012"/>
      <c r="B3012"/>
      <c r="I3012" s="33"/>
      <c r="J3012" s="21"/>
    </row>
    <row r="3013" spans="1:10" x14ac:dyDescent="0.25">
      <c r="A3013"/>
      <c r="B3013"/>
      <c r="I3013" s="33"/>
      <c r="J3013" s="21"/>
    </row>
    <row r="3014" spans="1:10" x14ac:dyDescent="0.25">
      <c r="A3014"/>
      <c r="B3014"/>
      <c r="I3014" s="33"/>
      <c r="J3014" s="21"/>
    </row>
    <row r="3015" spans="1:10" x14ac:dyDescent="0.25">
      <c r="A3015"/>
      <c r="B3015"/>
      <c r="I3015" s="33"/>
      <c r="J3015" s="21"/>
    </row>
    <row r="3016" spans="1:10" x14ac:dyDescent="0.25">
      <c r="A3016"/>
      <c r="B3016"/>
      <c r="I3016" s="33"/>
      <c r="J3016" s="21"/>
    </row>
    <row r="3017" spans="1:10" x14ac:dyDescent="0.25">
      <c r="A3017"/>
      <c r="B3017"/>
      <c r="I3017" s="33"/>
      <c r="J3017" s="21"/>
    </row>
    <row r="3018" spans="1:10" x14ac:dyDescent="0.25">
      <c r="A3018"/>
      <c r="B3018"/>
      <c r="I3018" s="33"/>
      <c r="J3018" s="21"/>
    </row>
    <row r="3019" spans="1:10" x14ac:dyDescent="0.25">
      <c r="A3019"/>
      <c r="B3019"/>
      <c r="I3019" s="33"/>
      <c r="J3019" s="21"/>
    </row>
    <row r="3020" spans="1:10" x14ac:dyDescent="0.25">
      <c r="A3020"/>
      <c r="B3020"/>
      <c r="I3020" s="33"/>
      <c r="J3020" s="21"/>
    </row>
    <row r="3021" spans="1:10" x14ac:dyDescent="0.25">
      <c r="A3021"/>
      <c r="B3021"/>
      <c r="I3021" s="33"/>
      <c r="J3021" s="21"/>
    </row>
    <row r="3022" spans="1:10" x14ac:dyDescent="0.25">
      <c r="A3022"/>
      <c r="B3022"/>
      <c r="I3022" s="33"/>
      <c r="J3022" s="21"/>
    </row>
    <row r="3023" spans="1:10" x14ac:dyDescent="0.25">
      <c r="A3023"/>
      <c r="B3023"/>
      <c r="I3023" s="33"/>
      <c r="J3023" s="21"/>
    </row>
    <row r="3024" spans="1:10" x14ac:dyDescent="0.25">
      <c r="A3024"/>
      <c r="B3024"/>
      <c r="I3024" s="33"/>
      <c r="J3024" s="21"/>
    </row>
    <row r="3025" spans="1:10" x14ac:dyDescent="0.25">
      <c r="A3025"/>
      <c r="B3025"/>
      <c r="I3025" s="33"/>
      <c r="J3025" s="21"/>
    </row>
    <row r="3026" spans="1:10" x14ac:dyDescent="0.25">
      <c r="A3026"/>
      <c r="B3026"/>
      <c r="I3026" s="33"/>
      <c r="J3026" s="21"/>
    </row>
    <row r="3027" spans="1:10" x14ac:dyDescent="0.25">
      <c r="A3027"/>
      <c r="B3027"/>
      <c r="I3027" s="33"/>
      <c r="J3027" s="21"/>
    </row>
    <row r="3028" spans="1:10" x14ac:dyDescent="0.25">
      <c r="A3028"/>
      <c r="B3028"/>
      <c r="I3028" s="33"/>
      <c r="J3028" s="21"/>
    </row>
    <row r="3029" spans="1:10" x14ac:dyDescent="0.25">
      <c r="A3029"/>
      <c r="B3029"/>
      <c r="I3029" s="33"/>
      <c r="J3029" s="21"/>
    </row>
    <row r="3030" spans="1:10" x14ac:dyDescent="0.25">
      <c r="A3030"/>
      <c r="B3030"/>
      <c r="I3030" s="33"/>
      <c r="J3030" s="21"/>
    </row>
    <row r="3031" spans="1:10" x14ac:dyDescent="0.25">
      <c r="A3031"/>
      <c r="B3031"/>
      <c r="I3031" s="33"/>
      <c r="J3031" s="21"/>
    </row>
    <row r="3032" spans="1:10" x14ac:dyDescent="0.25">
      <c r="A3032"/>
      <c r="B3032"/>
      <c r="I3032" s="33"/>
      <c r="J3032" s="21"/>
    </row>
    <row r="3033" spans="1:10" x14ac:dyDescent="0.25">
      <c r="A3033"/>
      <c r="B3033"/>
      <c r="I3033" s="33"/>
      <c r="J3033" s="21"/>
    </row>
    <row r="3034" spans="1:10" x14ac:dyDescent="0.25">
      <c r="A3034"/>
      <c r="B3034"/>
      <c r="I3034" s="33"/>
      <c r="J3034" s="21"/>
    </row>
    <row r="3035" spans="1:10" x14ac:dyDescent="0.25">
      <c r="A3035"/>
      <c r="B3035"/>
      <c r="I3035" s="33"/>
      <c r="J3035" s="21"/>
    </row>
    <row r="3036" spans="1:10" x14ac:dyDescent="0.25">
      <c r="A3036"/>
      <c r="B3036"/>
      <c r="I3036" s="33"/>
      <c r="J3036" s="21"/>
    </row>
    <row r="3037" spans="1:10" x14ac:dyDescent="0.25">
      <c r="A3037"/>
      <c r="B3037"/>
      <c r="I3037" s="33"/>
      <c r="J3037" s="21"/>
    </row>
    <row r="3038" spans="1:10" x14ac:dyDescent="0.25">
      <c r="A3038"/>
      <c r="B3038"/>
      <c r="I3038" s="33"/>
      <c r="J3038" s="21"/>
    </row>
    <row r="3039" spans="1:10" x14ac:dyDescent="0.25">
      <c r="A3039"/>
      <c r="B3039"/>
      <c r="I3039" s="33"/>
      <c r="J3039" s="21"/>
    </row>
    <row r="3040" spans="1:10" x14ac:dyDescent="0.25">
      <c r="A3040"/>
      <c r="B3040"/>
      <c r="I3040" s="33"/>
      <c r="J3040" s="21"/>
    </row>
    <row r="3041" spans="1:10" x14ac:dyDescent="0.25">
      <c r="A3041"/>
      <c r="B3041"/>
      <c r="I3041" s="33"/>
      <c r="J3041" s="21"/>
    </row>
    <row r="3042" spans="1:10" x14ac:dyDescent="0.25">
      <c r="A3042"/>
      <c r="B3042"/>
      <c r="I3042" s="33"/>
      <c r="J3042" s="21"/>
    </row>
    <row r="3043" spans="1:10" x14ac:dyDescent="0.25">
      <c r="A3043"/>
      <c r="B3043"/>
      <c r="I3043" s="33"/>
      <c r="J3043" s="21"/>
    </row>
    <row r="3044" spans="1:10" x14ac:dyDescent="0.25">
      <c r="A3044"/>
      <c r="B3044"/>
      <c r="I3044" s="33"/>
      <c r="J3044" s="21"/>
    </row>
    <row r="3045" spans="1:10" x14ac:dyDescent="0.25">
      <c r="A3045"/>
      <c r="B3045"/>
      <c r="I3045" s="33"/>
      <c r="J3045" s="21"/>
    </row>
    <row r="3046" spans="1:10" x14ac:dyDescent="0.25">
      <c r="A3046"/>
      <c r="B3046"/>
      <c r="I3046" s="33"/>
      <c r="J3046" s="21"/>
    </row>
    <row r="3047" spans="1:10" x14ac:dyDescent="0.25">
      <c r="A3047"/>
      <c r="B3047"/>
      <c r="I3047" s="33"/>
      <c r="J3047" s="21"/>
    </row>
    <row r="3048" spans="1:10" x14ac:dyDescent="0.25">
      <c r="A3048"/>
      <c r="B3048"/>
      <c r="I3048" s="33"/>
      <c r="J3048" s="21"/>
    </row>
    <row r="3049" spans="1:10" x14ac:dyDescent="0.25">
      <c r="A3049"/>
      <c r="B3049"/>
      <c r="I3049" s="33"/>
      <c r="J3049" s="21"/>
    </row>
    <row r="3050" spans="1:10" x14ac:dyDescent="0.25">
      <c r="A3050"/>
      <c r="B3050"/>
      <c r="I3050" s="33"/>
      <c r="J3050" s="21"/>
    </row>
    <row r="3051" spans="1:10" x14ac:dyDescent="0.25">
      <c r="A3051"/>
      <c r="B3051"/>
      <c r="I3051" s="33"/>
      <c r="J3051" s="21"/>
    </row>
    <row r="3052" spans="1:10" x14ac:dyDescent="0.25">
      <c r="A3052"/>
      <c r="B3052"/>
      <c r="I3052" s="33"/>
      <c r="J3052" s="21"/>
    </row>
    <row r="3053" spans="1:10" x14ac:dyDescent="0.25">
      <c r="A3053"/>
      <c r="B3053"/>
      <c r="I3053" s="33"/>
      <c r="J3053" s="21"/>
    </row>
    <row r="3054" spans="1:10" x14ac:dyDescent="0.25">
      <c r="A3054"/>
      <c r="B3054"/>
      <c r="I3054" s="33"/>
      <c r="J3054" s="21"/>
    </row>
    <row r="3055" spans="1:10" x14ac:dyDescent="0.25">
      <c r="A3055"/>
      <c r="B3055"/>
      <c r="I3055" s="33"/>
      <c r="J3055" s="21"/>
    </row>
    <row r="3056" spans="1:10" x14ac:dyDescent="0.25">
      <c r="A3056"/>
      <c r="B3056"/>
      <c r="I3056" s="33"/>
      <c r="J3056" s="21"/>
    </row>
    <row r="3057" spans="1:10" x14ac:dyDescent="0.25">
      <c r="A3057"/>
      <c r="B3057"/>
      <c r="I3057" s="33"/>
      <c r="J3057" s="21"/>
    </row>
    <row r="3058" spans="1:10" x14ac:dyDescent="0.25">
      <c r="A3058"/>
      <c r="B3058"/>
      <c r="I3058" s="33"/>
      <c r="J3058" s="21"/>
    </row>
    <row r="3059" spans="1:10" x14ac:dyDescent="0.25">
      <c r="A3059"/>
      <c r="B3059"/>
      <c r="I3059" s="33"/>
      <c r="J3059" s="21"/>
    </row>
    <row r="3060" spans="1:10" x14ac:dyDescent="0.25">
      <c r="A3060"/>
      <c r="B3060"/>
      <c r="I3060" s="33"/>
      <c r="J3060" s="21"/>
    </row>
    <row r="3061" spans="1:10" x14ac:dyDescent="0.25">
      <c r="A3061"/>
      <c r="B3061"/>
      <c r="I3061" s="33"/>
      <c r="J3061" s="21"/>
    </row>
    <row r="3062" spans="1:10" x14ac:dyDescent="0.25">
      <c r="A3062"/>
      <c r="B3062"/>
      <c r="I3062" s="33"/>
      <c r="J3062" s="21"/>
    </row>
    <row r="3063" spans="1:10" x14ac:dyDescent="0.25">
      <c r="A3063"/>
      <c r="B3063"/>
      <c r="I3063" s="33"/>
      <c r="J3063" s="21"/>
    </row>
    <row r="3064" spans="1:10" x14ac:dyDescent="0.25">
      <c r="A3064"/>
      <c r="B3064"/>
      <c r="I3064" s="33"/>
      <c r="J3064" s="21"/>
    </row>
    <row r="3065" spans="1:10" x14ac:dyDescent="0.25">
      <c r="A3065"/>
      <c r="B3065"/>
      <c r="I3065" s="33"/>
      <c r="J3065" s="21"/>
    </row>
    <row r="3066" spans="1:10" x14ac:dyDescent="0.25">
      <c r="A3066"/>
      <c r="B3066"/>
      <c r="I3066" s="33"/>
      <c r="J3066" s="21"/>
    </row>
    <row r="3067" spans="1:10" x14ac:dyDescent="0.25">
      <c r="A3067"/>
      <c r="B3067"/>
      <c r="I3067" s="33"/>
      <c r="J3067" s="21"/>
    </row>
    <row r="3068" spans="1:10" x14ac:dyDescent="0.25">
      <c r="A3068"/>
      <c r="B3068"/>
      <c r="I3068" s="33"/>
      <c r="J3068" s="21"/>
    </row>
    <row r="3069" spans="1:10" x14ac:dyDescent="0.25">
      <c r="A3069"/>
      <c r="B3069"/>
      <c r="I3069" s="33"/>
      <c r="J3069" s="21"/>
    </row>
    <row r="3070" spans="1:10" x14ac:dyDescent="0.25">
      <c r="A3070"/>
      <c r="B3070"/>
      <c r="I3070" s="33"/>
      <c r="J3070" s="21"/>
    </row>
    <row r="3071" spans="1:10" x14ac:dyDescent="0.25">
      <c r="A3071"/>
      <c r="B3071"/>
      <c r="I3071" s="33"/>
      <c r="J3071" s="21"/>
    </row>
    <row r="3072" spans="1:10" x14ac:dyDescent="0.25">
      <c r="A3072"/>
      <c r="B3072"/>
      <c r="I3072" s="33"/>
      <c r="J3072" s="21"/>
    </row>
    <row r="3073" spans="1:10" x14ac:dyDescent="0.25">
      <c r="A3073"/>
      <c r="B3073"/>
      <c r="I3073" s="33"/>
      <c r="J3073" s="21"/>
    </row>
    <row r="3074" spans="1:10" x14ac:dyDescent="0.25">
      <c r="A3074"/>
      <c r="B3074"/>
      <c r="I3074" s="33"/>
      <c r="J3074" s="21"/>
    </row>
    <row r="3075" spans="1:10" x14ac:dyDescent="0.25">
      <c r="A3075"/>
      <c r="B3075"/>
      <c r="I3075" s="33"/>
      <c r="J3075" s="21"/>
    </row>
    <row r="3076" spans="1:10" x14ac:dyDescent="0.25">
      <c r="A3076"/>
      <c r="B3076"/>
      <c r="I3076" s="33"/>
      <c r="J3076" s="21"/>
    </row>
    <row r="3077" spans="1:10" x14ac:dyDescent="0.25">
      <c r="A3077"/>
      <c r="B3077"/>
      <c r="I3077" s="33"/>
      <c r="J3077" s="21"/>
    </row>
    <row r="3078" spans="1:10" x14ac:dyDescent="0.25">
      <c r="A3078"/>
      <c r="B3078"/>
      <c r="I3078" s="33"/>
      <c r="J3078" s="21"/>
    </row>
    <row r="3079" spans="1:10" x14ac:dyDescent="0.25">
      <c r="A3079"/>
      <c r="B3079"/>
      <c r="I3079" s="33"/>
      <c r="J3079" s="21"/>
    </row>
    <row r="3080" spans="1:10" x14ac:dyDescent="0.25">
      <c r="A3080"/>
      <c r="B3080"/>
      <c r="I3080" s="33"/>
      <c r="J3080" s="21"/>
    </row>
    <row r="3081" spans="1:10" x14ac:dyDescent="0.25">
      <c r="A3081"/>
      <c r="B3081"/>
      <c r="I3081" s="33"/>
      <c r="J3081" s="21"/>
    </row>
    <row r="3082" spans="1:10" x14ac:dyDescent="0.25">
      <c r="A3082"/>
      <c r="B3082"/>
      <c r="I3082" s="33"/>
      <c r="J3082" s="21"/>
    </row>
    <row r="3083" spans="1:10" x14ac:dyDescent="0.25">
      <c r="A3083"/>
      <c r="B3083"/>
      <c r="I3083" s="33"/>
      <c r="J3083" s="21"/>
    </row>
    <row r="3084" spans="1:10" x14ac:dyDescent="0.25">
      <c r="A3084"/>
      <c r="B3084"/>
      <c r="I3084" s="33"/>
      <c r="J3084" s="21"/>
    </row>
    <row r="3085" spans="1:10" x14ac:dyDescent="0.25">
      <c r="A3085"/>
      <c r="B3085"/>
      <c r="I3085" s="33"/>
      <c r="J3085" s="21"/>
    </row>
    <row r="3086" spans="1:10" x14ac:dyDescent="0.25">
      <c r="A3086"/>
      <c r="B3086"/>
      <c r="I3086" s="33"/>
      <c r="J3086" s="21"/>
    </row>
    <row r="3087" spans="1:10" x14ac:dyDescent="0.25">
      <c r="A3087"/>
      <c r="B3087"/>
      <c r="I3087" s="33"/>
      <c r="J3087" s="21"/>
    </row>
    <row r="3088" spans="1:10" x14ac:dyDescent="0.25">
      <c r="A3088"/>
      <c r="B3088"/>
      <c r="I3088" s="33"/>
      <c r="J3088" s="21"/>
    </row>
    <row r="3089" spans="1:10" x14ac:dyDescent="0.25">
      <c r="A3089"/>
      <c r="B3089"/>
      <c r="I3089" s="33"/>
      <c r="J3089" s="21"/>
    </row>
    <row r="3090" spans="1:10" x14ac:dyDescent="0.25">
      <c r="A3090"/>
      <c r="B3090"/>
      <c r="I3090" s="33"/>
      <c r="J3090" s="21"/>
    </row>
    <row r="3091" spans="1:10" x14ac:dyDescent="0.25">
      <c r="A3091"/>
      <c r="B3091"/>
      <c r="I3091" s="33"/>
      <c r="J3091" s="21"/>
    </row>
    <row r="3092" spans="1:10" x14ac:dyDescent="0.25">
      <c r="A3092"/>
      <c r="B3092"/>
      <c r="I3092" s="33"/>
      <c r="J3092" s="21"/>
    </row>
    <row r="3093" spans="1:10" x14ac:dyDescent="0.25">
      <c r="A3093"/>
      <c r="B3093"/>
      <c r="I3093" s="33"/>
      <c r="J3093" s="21"/>
    </row>
    <row r="3094" spans="1:10" x14ac:dyDescent="0.25">
      <c r="A3094"/>
      <c r="B3094"/>
      <c r="I3094" s="33"/>
      <c r="J3094" s="21"/>
    </row>
    <row r="3095" spans="1:10" x14ac:dyDescent="0.25">
      <c r="A3095"/>
      <c r="B3095"/>
      <c r="I3095" s="33"/>
      <c r="J3095" s="21"/>
    </row>
    <row r="3096" spans="1:10" x14ac:dyDescent="0.25">
      <c r="A3096"/>
      <c r="B3096"/>
      <c r="I3096" s="33"/>
      <c r="J3096" s="21"/>
    </row>
    <row r="3097" spans="1:10" x14ac:dyDescent="0.25">
      <c r="A3097"/>
      <c r="B3097"/>
      <c r="I3097" s="33"/>
      <c r="J3097" s="21"/>
    </row>
    <row r="3098" spans="1:10" x14ac:dyDescent="0.25">
      <c r="A3098"/>
      <c r="B3098"/>
      <c r="I3098" s="33"/>
      <c r="J3098" s="21"/>
    </row>
    <row r="3099" spans="1:10" x14ac:dyDescent="0.25">
      <c r="A3099"/>
      <c r="B3099"/>
      <c r="I3099" s="33"/>
      <c r="J3099" s="21"/>
    </row>
    <row r="3100" spans="1:10" x14ac:dyDescent="0.25">
      <c r="A3100"/>
      <c r="B3100"/>
      <c r="I3100" s="33"/>
      <c r="J3100" s="21"/>
    </row>
    <row r="3101" spans="1:10" x14ac:dyDescent="0.25">
      <c r="A3101"/>
      <c r="B3101"/>
      <c r="I3101" s="33"/>
      <c r="J3101" s="21"/>
    </row>
    <row r="3102" spans="1:10" x14ac:dyDescent="0.25">
      <c r="A3102"/>
      <c r="B3102"/>
      <c r="I3102" s="33"/>
      <c r="J3102" s="21"/>
    </row>
    <row r="3103" spans="1:10" x14ac:dyDescent="0.25">
      <c r="A3103"/>
      <c r="B3103"/>
      <c r="I3103" s="33"/>
      <c r="J3103" s="21"/>
    </row>
    <row r="3104" spans="1:10" x14ac:dyDescent="0.25">
      <c r="A3104"/>
      <c r="B3104"/>
      <c r="I3104" s="33"/>
      <c r="J3104" s="21"/>
    </row>
    <row r="3105" spans="1:10" x14ac:dyDescent="0.25">
      <c r="A3105"/>
      <c r="B3105"/>
      <c r="I3105" s="33"/>
      <c r="J3105" s="21"/>
    </row>
    <row r="3106" spans="1:10" x14ac:dyDescent="0.25">
      <c r="A3106"/>
      <c r="B3106"/>
      <c r="I3106" s="33"/>
      <c r="J3106" s="21"/>
    </row>
    <row r="3107" spans="1:10" x14ac:dyDescent="0.25">
      <c r="A3107"/>
      <c r="B3107"/>
      <c r="I3107" s="33"/>
      <c r="J3107" s="21"/>
    </row>
    <row r="3108" spans="1:10" x14ac:dyDescent="0.25">
      <c r="A3108"/>
      <c r="B3108"/>
      <c r="I3108" s="33"/>
      <c r="J3108" s="21"/>
    </row>
    <row r="3109" spans="1:10" x14ac:dyDescent="0.25">
      <c r="A3109"/>
      <c r="B3109"/>
      <c r="I3109" s="33"/>
      <c r="J3109" s="21"/>
    </row>
    <row r="3110" spans="1:10" x14ac:dyDescent="0.25">
      <c r="A3110"/>
      <c r="B3110"/>
      <c r="I3110" s="33"/>
      <c r="J3110" s="21"/>
    </row>
    <row r="3111" spans="1:10" x14ac:dyDescent="0.25">
      <c r="A3111"/>
      <c r="B3111"/>
      <c r="I3111" s="33"/>
      <c r="J3111" s="21"/>
    </row>
    <row r="3112" spans="1:10" x14ac:dyDescent="0.25">
      <c r="A3112"/>
      <c r="B3112"/>
      <c r="I3112" s="33"/>
      <c r="J3112" s="21"/>
    </row>
    <row r="3113" spans="1:10" x14ac:dyDescent="0.25">
      <c r="A3113"/>
      <c r="B3113"/>
      <c r="I3113" s="33"/>
      <c r="J3113" s="21"/>
    </row>
    <row r="3114" spans="1:10" x14ac:dyDescent="0.25">
      <c r="A3114"/>
      <c r="B3114"/>
      <c r="I3114" s="33"/>
      <c r="J3114" s="21"/>
    </row>
    <row r="3115" spans="1:10" x14ac:dyDescent="0.25">
      <c r="A3115"/>
      <c r="B3115"/>
      <c r="I3115" s="33"/>
      <c r="J3115" s="21"/>
    </row>
    <row r="3116" spans="1:10" x14ac:dyDescent="0.25">
      <c r="A3116"/>
      <c r="B3116"/>
      <c r="I3116" s="33"/>
      <c r="J3116" s="21"/>
    </row>
    <row r="3117" spans="1:10" x14ac:dyDescent="0.25">
      <c r="A3117"/>
      <c r="B3117"/>
      <c r="I3117" s="33"/>
      <c r="J3117" s="21"/>
    </row>
    <row r="3118" spans="1:10" x14ac:dyDescent="0.25">
      <c r="A3118"/>
      <c r="B3118"/>
      <c r="I3118" s="33"/>
      <c r="J3118" s="21"/>
    </row>
    <row r="3119" spans="1:10" x14ac:dyDescent="0.25">
      <c r="A3119"/>
      <c r="B3119"/>
      <c r="I3119" s="33"/>
      <c r="J3119" s="21"/>
    </row>
    <row r="3120" spans="1:10" x14ac:dyDescent="0.25">
      <c r="A3120"/>
      <c r="B3120"/>
      <c r="I3120" s="33"/>
      <c r="J3120" s="21"/>
    </row>
    <row r="3121" spans="1:10" x14ac:dyDescent="0.25">
      <c r="A3121"/>
      <c r="B3121"/>
      <c r="I3121" s="33"/>
      <c r="J3121" s="21"/>
    </row>
    <row r="3122" spans="1:10" x14ac:dyDescent="0.25">
      <c r="A3122"/>
      <c r="B3122"/>
      <c r="I3122" s="33"/>
      <c r="J3122" s="21"/>
    </row>
    <row r="3123" spans="1:10" x14ac:dyDescent="0.25">
      <c r="A3123"/>
      <c r="B3123"/>
      <c r="I3123" s="33"/>
      <c r="J3123" s="21"/>
    </row>
    <row r="3124" spans="1:10" x14ac:dyDescent="0.25">
      <c r="A3124"/>
      <c r="B3124"/>
      <c r="I3124" s="33"/>
      <c r="J3124" s="21"/>
    </row>
    <row r="3125" spans="1:10" x14ac:dyDescent="0.25">
      <c r="A3125"/>
      <c r="B3125"/>
      <c r="I3125" s="33"/>
      <c r="J3125" s="21"/>
    </row>
    <row r="3126" spans="1:10" x14ac:dyDescent="0.25">
      <c r="A3126"/>
      <c r="B3126"/>
      <c r="I3126" s="33"/>
      <c r="J3126" s="21"/>
    </row>
    <row r="3127" spans="1:10" x14ac:dyDescent="0.25">
      <c r="A3127"/>
      <c r="B3127"/>
      <c r="I3127" s="33"/>
      <c r="J3127" s="21"/>
    </row>
    <row r="3128" spans="1:10" x14ac:dyDescent="0.25">
      <c r="A3128"/>
      <c r="B3128"/>
      <c r="I3128" s="33"/>
      <c r="J3128" s="21"/>
    </row>
    <row r="3129" spans="1:10" x14ac:dyDescent="0.25">
      <c r="A3129"/>
      <c r="B3129"/>
      <c r="I3129" s="33"/>
      <c r="J3129" s="21"/>
    </row>
    <row r="3130" spans="1:10" x14ac:dyDescent="0.25">
      <c r="A3130"/>
      <c r="B3130"/>
      <c r="I3130" s="33"/>
      <c r="J3130" s="21"/>
    </row>
    <row r="3131" spans="1:10" x14ac:dyDescent="0.25">
      <c r="A3131"/>
      <c r="B3131"/>
      <c r="I3131" s="33"/>
      <c r="J3131" s="21"/>
    </row>
    <row r="3132" spans="1:10" x14ac:dyDescent="0.25">
      <c r="A3132"/>
      <c r="B3132"/>
      <c r="I3132" s="33"/>
      <c r="J3132" s="21"/>
    </row>
    <row r="3133" spans="1:10" x14ac:dyDescent="0.25">
      <c r="A3133"/>
      <c r="B3133"/>
      <c r="I3133" s="33"/>
      <c r="J3133" s="21"/>
    </row>
    <row r="3134" spans="1:10" x14ac:dyDescent="0.25">
      <c r="A3134"/>
      <c r="B3134"/>
      <c r="I3134" s="33"/>
      <c r="J3134" s="21"/>
    </row>
    <row r="3135" spans="1:10" x14ac:dyDescent="0.25">
      <c r="A3135"/>
      <c r="B3135"/>
      <c r="I3135" s="33"/>
      <c r="J3135" s="21"/>
    </row>
    <row r="3136" spans="1:10" x14ac:dyDescent="0.25">
      <c r="A3136"/>
      <c r="B3136"/>
      <c r="I3136" s="33"/>
      <c r="J3136" s="21"/>
    </row>
    <row r="3137" spans="1:10" x14ac:dyDescent="0.25">
      <c r="A3137"/>
      <c r="B3137"/>
      <c r="I3137" s="33"/>
      <c r="J3137" s="21"/>
    </row>
    <row r="3138" spans="1:10" x14ac:dyDescent="0.25">
      <c r="A3138"/>
      <c r="B3138"/>
      <c r="I3138" s="33"/>
      <c r="J3138" s="21"/>
    </row>
    <row r="3139" spans="1:10" x14ac:dyDescent="0.25">
      <c r="A3139"/>
      <c r="B3139"/>
      <c r="I3139" s="33"/>
      <c r="J3139" s="21"/>
    </row>
    <row r="3140" spans="1:10" x14ac:dyDescent="0.25">
      <c r="A3140"/>
      <c r="B3140"/>
      <c r="I3140" s="33"/>
      <c r="J3140" s="21"/>
    </row>
    <row r="3141" spans="1:10" x14ac:dyDescent="0.25">
      <c r="A3141"/>
      <c r="B3141"/>
      <c r="I3141" s="33"/>
      <c r="J3141" s="21"/>
    </row>
    <row r="3142" spans="1:10" x14ac:dyDescent="0.25">
      <c r="A3142"/>
      <c r="B3142"/>
      <c r="I3142" s="33"/>
      <c r="J3142" s="21"/>
    </row>
    <row r="3143" spans="1:10" x14ac:dyDescent="0.25">
      <c r="A3143"/>
      <c r="B3143"/>
      <c r="I3143" s="33"/>
      <c r="J3143" s="21"/>
    </row>
    <row r="3144" spans="1:10" x14ac:dyDescent="0.25">
      <c r="A3144"/>
      <c r="B3144"/>
      <c r="I3144" s="33"/>
      <c r="J3144" s="21"/>
    </row>
    <row r="3145" spans="1:10" x14ac:dyDescent="0.25">
      <c r="A3145"/>
      <c r="B3145"/>
      <c r="I3145" s="33"/>
      <c r="J3145" s="21"/>
    </row>
    <row r="3146" spans="1:10" x14ac:dyDescent="0.25">
      <c r="A3146"/>
      <c r="B3146"/>
      <c r="I3146" s="33"/>
      <c r="J3146" s="21"/>
    </row>
    <row r="3147" spans="1:10" x14ac:dyDescent="0.25">
      <c r="A3147"/>
      <c r="B3147"/>
      <c r="I3147" s="33"/>
      <c r="J3147" s="21"/>
    </row>
    <row r="3148" spans="1:10" x14ac:dyDescent="0.25">
      <c r="A3148"/>
      <c r="B3148"/>
      <c r="I3148" s="33"/>
      <c r="J3148" s="21"/>
    </row>
    <row r="3149" spans="1:10" x14ac:dyDescent="0.25">
      <c r="A3149"/>
      <c r="B3149"/>
      <c r="I3149" s="33"/>
      <c r="J3149" s="21"/>
    </row>
    <row r="3150" spans="1:10" x14ac:dyDescent="0.25">
      <c r="A3150"/>
      <c r="B3150"/>
      <c r="I3150" s="33"/>
      <c r="J3150" s="21"/>
    </row>
    <row r="3151" spans="1:10" x14ac:dyDescent="0.25">
      <c r="A3151"/>
      <c r="B3151"/>
      <c r="I3151" s="33"/>
      <c r="J3151" s="21"/>
    </row>
    <row r="3152" spans="1:10" x14ac:dyDescent="0.25">
      <c r="A3152"/>
      <c r="B3152"/>
      <c r="I3152" s="33"/>
      <c r="J3152" s="21"/>
    </row>
    <row r="3153" spans="1:10" x14ac:dyDescent="0.25">
      <c r="A3153"/>
      <c r="B3153"/>
      <c r="I3153" s="33"/>
      <c r="J3153" s="21"/>
    </row>
    <row r="3154" spans="1:10" x14ac:dyDescent="0.25">
      <c r="A3154"/>
      <c r="B3154"/>
      <c r="I3154" s="33"/>
      <c r="J3154" s="21"/>
    </row>
    <row r="3155" spans="1:10" x14ac:dyDescent="0.25">
      <c r="A3155"/>
      <c r="B3155"/>
      <c r="I3155" s="33"/>
      <c r="J3155" s="21"/>
    </row>
    <row r="3156" spans="1:10" x14ac:dyDescent="0.25">
      <c r="A3156"/>
      <c r="B3156"/>
      <c r="I3156" s="33"/>
      <c r="J3156" s="21"/>
    </row>
    <row r="3157" spans="1:10" x14ac:dyDescent="0.25">
      <c r="A3157"/>
      <c r="B3157"/>
      <c r="I3157" s="33"/>
      <c r="J3157" s="21"/>
    </row>
    <row r="3158" spans="1:10" x14ac:dyDescent="0.25">
      <c r="A3158"/>
      <c r="B3158"/>
      <c r="I3158" s="33"/>
      <c r="J3158" s="21"/>
    </row>
    <row r="3159" spans="1:10" x14ac:dyDescent="0.25">
      <c r="A3159"/>
      <c r="B3159"/>
      <c r="I3159" s="33"/>
      <c r="J3159" s="21"/>
    </row>
    <row r="3160" spans="1:10" x14ac:dyDescent="0.25">
      <c r="A3160"/>
      <c r="B3160"/>
      <c r="I3160" s="33"/>
      <c r="J3160" s="21"/>
    </row>
    <row r="3161" spans="1:10" x14ac:dyDescent="0.25">
      <c r="A3161"/>
      <c r="B3161"/>
      <c r="I3161" s="33"/>
      <c r="J3161" s="21"/>
    </row>
    <row r="3162" spans="1:10" x14ac:dyDescent="0.25">
      <c r="A3162"/>
      <c r="B3162"/>
      <c r="I3162" s="33"/>
      <c r="J3162" s="21"/>
    </row>
    <row r="3163" spans="1:10" x14ac:dyDescent="0.25">
      <c r="A3163"/>
      <c r="B3163"/>
      <c r="I3163" s="33"/>
      <c r="J3163" s="21"/>
    </row>
    <row r="3164" spans="1:10" x14ac:dyDescent="0.25">
      <c r="A3164"/>
      <c r="B3164"/>
      <c r="I3164" s="33"/>
      <c r="J3164" s="21"/>
    </row>
    <row r="3165" spans="1:10" x14ac:dyDescent="0.25">
      <c r="A3165"/>
      <c r="B3165"/>
      <c r="I3165" s="33"/>
      <c r="J3165" s="21"/>
    </row>
    <row r="3166" spans="1:10" x14ac:dyDescent="0.25">
      <c r="A3166"/>
      <c r="B3166"/>
      <c r="I3166" s="33"/>
      <c r="J3166" s="21"/>
    </row>
    <row r="3167" spans="1:10" x14ac:dyDescent="0.25">
      <c r="A3167"/>
      <c r="B3167"/>
      <c r="I3167" s="33"/>
      <c r="J3167" s="21"/>
    </row>
    <row r="3168" spans="1:10" x14ac:dyDescent="0.25">
      <c r="A3168"/>
      <c r="B3168"/>
      <c r="I3168" s="33"/>
      <c r="J3168" s="21"/>
    </row>
    <row r="3169" spans="1:10" x14ac:dyDescent="0.25">
      <c r="A3169"/>
      <c r="B3169"/>
      <c r="I3169" s="33"/>
      <c r="J3169" s="21"/>
    </row>
    <row r="3170" spans="1:10" x14ac:dyDescent="0.25">
      <c r="A3170"/>
      <c r="B3170"/>
      <c r="I3170" s="33"/>
      <c r="J3170" s="21"/>
    </row>
    <row r="3171" spans="1:10" x14ac:dyDescent="0.25">
      <c r="A3171"/>
      <c r="B3171"/>
      <c r="I3171" s="33"/>
      <c r="J3171" s="21"/>
    </row>
    <row r="3172" spans="1:10" x14ac:dyDescent="0.25">
      <c r="A3172"/>
      <c r="B3172"/>
      <c r="I3172" s="33"/>
      <c r="J3172" s="21"/>
    </row>
    <row r="3173" spans="1:10" x14ac:dyDescent="0.25">
      <c r="A3173"/>
      <c r="B3173"/>
      <c r="I3173" s="33"/>
      <c r="J3173" s="21"/>
    </row>
    <row r="3174" spans="1:10" x14ac:dyDescent="0.25">
      <c r="A3174"/>
      <c r="B3174"/>
      <c r="I3174" s="33"/>
      <c r="J3174" s="21"/>
    </row>
    <row r="3175" spans="1:10" x14ac:dyDescent="0.25">
      <c r="A3175"/>
      <c r="B3175"/>
      <c r="I3175" s="33"/>
      <c r="J3175" s="21"/>
    </row>
    <row r="3176" spans="1:10" x14ac:dyDescent="0.25">
      <c r="A3176"/>
      <c r="B3176"/>
      <c r="I3176" s="33"/>
      <c r="J3176" s="21"/>
    </row>
    <row r="3177" spans="1:10" x14ac:dyDescent="0.25">
      <c r="A3177"/>
      <c r="B3177"/>
      <c r="I3177" s="33"/>
      <c r="J3177" s="21"/>
    </row>
    <row r="3178" spans="1:10" x14ac:dyDescent="0.25">
      <c r="A3178"/>
      <c r="B3178"/>
      <c r="I3178" s="33"/>
      <c r="J3178" s="21"/>
    </row>
    <row r="3179" spans="1:10" x14ac:dyDescent="0.25">
      <c r="A3179"/>
      <c r="B3179"/>
      <c r="I3179" s="33"/>
      <c r="J3179" s="21"/>
    </row>
    <row r="3180" spans="1:10" x14ac:dyDescent="0.25">
      <c r="A3180"/>
      <c r="B3180"/>
      <c r="I3180" s="33"/>
      <c r="J3180" s="21"/>
    </row>
    <row r="3181" spans="1:10" x14ac:dyDescent="0.25">
      <c r="A3181"/>
      <c r="B3181"/>
      <c r="I3181" s="33"/>
      <c r="J3181" s="21"/>
    </row>
    <row r="3182" spans="1:10" x14ac:dyDescent="0.25">
      <c r="A3182"/>
      <c r="B3182"/>
      <c r="I3182" s="33"/>
      <c r="J3182" s="21"/>
    </row>
    <row r="3183" spans="1:10" x14ac:dyDescent="0.25">
      <c r="A3183"/>
      <c r="B3183"/>
      <c r="I3183" s="33"/>
      <c r="J3183" s="21"/>
    </row>
    <row r="3184" spans="1:10" x14ac:dyDescent="0.25">
      <c r="A3184"/>
      <c r="B3184"/>
      <c r="I3184" s="33"/>
      <c r="J3184" s="21"/>
    </row>
    <row r="3185" spans="1:10" x14ac:dyDescent="0.25">
      <c r="A3185"/>
      <c r="B3185"/>
      <c r="I3185" s="33"/>
      <c r="J3185" s="21"/>
    </row>
    <row r="3186" spans="1:10" x14ac:dyDescent="0.25">
      <c r="A3186"/>
      <c r="B3186"/>
      <c r="I3186" s="33"/>
      <c r="J3186" s="21"/>
    </row>
    <row r="3187" spans="1:10" x14ac:dyDescent="0.25">
      <c r="A3187"/>
      <c r="B3187"/>
      <c r="I3187" s="33"/>
      <c r="J3187" s="21"/>
    </row>
    <row r="3188" spans="1:10" x14ac:dyDescent="0.25">
      <c r="A3188"/>
      <c r="B3188"/>
      <c r="I3188" s="33"/>
      <c r="J3188" s="21"/>
    </row>
    <row r="3189" spans="1:10" x14ac:dyDescent="0.25">
      <c r="A3189"/>
      <c r="B3189"/>
      <c r="I3189" s="33"/>
      <c r="J3189" s="21"/>
    </row>
    <row r="3190" spans="1:10" x14ac:dyDescent="0.25">
      <c r="A3190"/>
      <c r="B3190"/>
      <c r="I3190" s="33"/>
      <c r="J3190" s="21"/>
    </row>
    <row r="3191" spans="1:10" x14ac:dyDescent="0.25">
      <c r="A3191"/>
      <c r="B3191"/>
      <c r="I3191" s="33"/>
      <c r="J3191" s="21"/>
    </row>
    <row r="3192" spans="1:10" x14ac:dyDescent="0.25">
      <c r="A3192"/>
      <c r="B3192"/>
      <c r="I3192" s="33"/>
      <c r="J3192" s="21"/>
    </row>
    <row r="3193" spans="1:10" x14ac:dyDescent="0.25">
      <c r="A3193"/>
      <c r="B3193"/>
      <c r="I3193" s="33"/>
      <c r="J3193" s="21"/>
    </row>
    <row r="3194" spans="1:10" x14ac:dyDescent="0.25">
      <c r="A3194"/>
      <c r="B3194"/>
      <c r="I3194" s="33"/>
      <c r="J3194" s="21"/>
    </row>
    <row r="3195" spans="1:10" x14ac:dyDescent="0.25">
      <c r="A3195"/>
      <c r="B3195"/>
      <c r="I3195" s="33"/>
      <c r="J3195" s="21"/>
    </row>
    <row r="3196" spans="1:10" x14ac:dyDescent="0.25">
      <c r="A3196"/>
      <c r="B3196"/>
      <c r="I3196" s="33"/>
      <c r="J3196" s="21"/>
    </row>
    <row r="3197" spans="1:10" x14ac:dyDescent="0.25">
      <c r="A3197"/>
      <c r="B3197"/>
      <c r="I3197" s="33"/>
      <c r="J3197" s="21"/>
    </row>
    <row r="3198" spans="1:10" x14ac:dyDescent="0.25">
      <c r="A3198"/>
      <c r="B3198"/>
      <c r="I3198" s="33"/>
      <c r="J3198" s="21"/>
    </row>
    <row r="3199" spans="1:10" x14ac:dyDescent="0.25">
      <c r="A3199"/>
      <c r="B3199"/>
      <c r="I3199" s="33"/>
      <c r="J3199" s="21"/>
    </row>
    <row r="3200" spans="1:10" x14ac:dyDescent="0.25">
      <c r="A3200"/>
      <c r="B3200"/>
      <c r="I3200" s="33"/>
      <c r="J3200" s="21"/>
    </row>
    <row r="3201" spans="1:10" x14ac:dyDescent="0.25">
      <c r="A3201"/>
      <c r="B3201"/>
      <c r="I3201" s="33"/>
      <c r="J3201" s="21"/>
    </row>
    <row r="3202" spans="1:10" x14ac:dyDescent="0.25">
      <c r="A3202"/>
      <c r="B3202"/>
      <c r="I3202" s="33"/>
      <c r="J3202" s="21"/>
    </row>
    <row r="3203" spans="1:10" x14ac:dyDescent="0.25">
      <c r="A3203"/>
      <c r="B3203"/>
      <c r="I3203" s="33"/>
      <c r="J3203" s="21"/>
    </row>
    <row r="3204" spans="1:10" x14ac:dyDescent="0.25">
      <c r="A3204"/>
      <c r="B3204"/>
      <c r="I3204" s="33"/>
      <c r="J3204" s="21"/>
    </row>
    <row r="3205" spans="1:10" x14ac:dyDescent="0.25">
      <c r="A3205"/>
      <c r="B3205"/>
      <c r="I3205" s="33"/>
      <c r="J3205" s="21"/>
    </row>
    <row r="3206" spans="1:10" x14ac:dyDescent="0.25">
      <c r="A3206"/>
      <c r="B3206"/>
      <c r="I3206" s="33"/>
      <c r="J3206" s="21"/>
    </row>
    <row r="3207" spans="1:10" x14ac:dyDescent="0.25">
      <c r="A3207"/>
      <c r="B3207"/>
      <c r="I3207" s="33"/>
      <c r="J3207" s="21"/>
    </row>
    <row r="3208" spans="1:10" x14ac:dyDescent="0.25">
      <c r="A3208"/>
      <c r="B3208"/>
      <c r="I3208" s="33"/>
      <c r="J3208" s="21"/>
    </row>
    <row r="3209" spans="1:10" x14ac:dyDescent="0.25">
      <c r="A3209"/>
      <c r="B3209"/>
      <c r="I3209" s="33"/>
      <c r="J3209" s="21"/>
    </row>
    <row r="3210" spans="1:10" x14ac:dyDescent="0.25">
      <c r="A3210"/>
      <c r="B3210"/>
      <c r="I3210" s="33"/>
      <c r="J3210" s="21"/>
    </row>
    <row r="3211" spans="1:10" x14ac:dyDescent="0.25">
      <c r="A3211"/>
      <c r="B3211"/>
      <c r="I3211" s="33"/>
      <c r="J3211" s="21"/>
    </row>
    <row r="3212" spans="1:10" x14ac:dyDescent="0.25">
      <c r="A3212"/>
      <c r="B3212"/>
      <c r="I3212" s="33"/>
      <c r="J3212" s="21"/>
    </row>
    <row r="3213" spans="1:10" x14ac:dyDescent="0.25">
      <c r="A3213"/>
      <c r="B3213"/>
      <c r="I3213" s="33"/>
      <c r="J3213" s="21"/>
    </row>
    <row r="3214" spans="1:10" x14ac:dyDescent="0.25">
      <c r="A3214"/>
      <c r="B3214"/>
      <c r="I3214" s="33"/>
      <c r="J3214" s="21"/>
    </row>
    <row r="3215" spans="1:10" x14ac:dyDescent="0.25">
      <c r="A3215"/>
      <c r="B3215"/>
      <c r="I3215" s="33"/>
      <c r="J3215" s="21"/>
    </row>
    <row r="3216" spans="1:10" x14ac:dyDescent="0.25">
      <c r="A3216"/>
      <c r="B3216"/>
      <c r="I3216" s="33"/>
      <c r="J3216" s="21"/>
    </row>
    <row r="3217" spans="1:10" x14ac:dyDescent="0.25">
      <c r="A3217"/>
      <c r="B3217"/>
      <c r="I3217" s="33"/>
      <c r="J3217" s="21"/>
    </row>
    <row r="3218" spans="1:10" x14ac:dyDescent="0.25">
      <c r="A3218"/>
      <c r="B3218"/>
      <c r="I3218" s="33"/>
      <c r="J3218" s="21"/>
    </row>
    <row r="3219" spans="1:10" x14ac:dyDescent="0.25">
      <c r="A3219"/>
      <c r="B3219"/>
      <c r="I3219" s="33"/>
      <c r="J3219" s="21"/>
    </row>
    <row r="3220" spans="1:10" x14ac:dyDescent="0.25">
      <c r="A3220"/>
      <c r="B3220"/>
      <c r="I3220" s="33"/>
      <c r="J3220" s="21"/>
    </row>
    <row r="3221" spans="1:10" x14ac:dyDescent="0.25">
      <c r="A3221"/>
      <c r="B3221"/>
      <c r="I3221" s="33"/>
      <c r="J3221" s="21"/>
    </row>
    <row r="3222" spans="1:10" x14ac:dyDescent="0.25">
      <c r="A3222"/>
      <c r="B3222"/>
      <c r="I3222" s="33"/>
      <c r="J3222" s="21"/>
    </row>
    <row r="3223" spans="1:10" x14ac:dyDescent="0.25">
      <c r="A3223"/>
      <c r="B3223"/>
      <c r="I3223" s="33"/>
      <c r="J3223" s="21"/>
    </row>
    <row r="3224" spans="1:10" x14ac:dyDescent="0.25">
      <c r="A3224"/>
      <c r="B3224"/>
      <c r="I3224" s="33"/>
      <c r="J3224" s="21"/>
    </row>
    <row r="3225" spans="1:10" x14ac:dyDescent="0.25">
      <c r="A3225"/>
      <c r="B3225"/>
      <c r="I3225" s="33"/>
      <c r="J3225" s="21"/>
    </row>
    <row r="3226" spans="1:10" x14ac:dyDescent="0.25">
      <c r="A3226"/>
      <c r="B3226"/>
      <c r="I3226" s="33"/>
      <c r="J3226" s="21"/>
    </row>
    <row r="3227" spans="1:10" x14ac:dyDescent="0.25">
      <c r="A3227"/>
      <c r="B3227"/>
      <c r="I3227" s="33"/>
      <c r="J3227" s="21"/>
    </row>
    <row r="3228" spans="1:10" x14ac:dyDescent="0.25">
      <c r="A3228"/>
      <c r="B3228"/>
      <c r="I3228" s="33"/>
      <c r="J3228" s="21"/>
    </row>
    <row r="3229" spans="1:10" x14ac:dyDescent="0.25">
      <c r="A3229"/>
      <c r="B3229"/>
      <c r="I3229" s="33"/>
      <c r="J3229" s="21"/>
    </row>
    <row r="3230" spans="1:10" x14ac:dyDescent="0.25">
      <c r="A3230"/>
      <c r="B3230"/>
      <c r="I3230" s="33"/>
      <c r="J3230" s="21"/>
    </row>
    <row r="3231" spans="1:10" x14ac:dyDescent="0.25">
      <c r="A3231"/>
      <c r="B3231"/>
      <c r="I3231" s="33"/>
      <c r="J3231" s="21"/>
    </row>
    <row r="3232" spans="1:10" x14ac:dyDescent="0.25">
      <c r="A3232"/>
      <c r="B3232"/>
      <c r="I3232" s="33"/>
      <c r="J3232" s="21"/>
    </row>
    <row r="3233" spans="1:10" x14ac:dyDescent="0.25">
      <c r="A3233"/>
      <c r="B3233"/>
      <c r="I3233" s="33"/>
      <c r="J3233" s="21"/>
    </row>
    <row r="3234" spans="1:10" x14ac:dyDescent="0.25">
      <c r="A3234"/>
      <c r="B3234"/>
      <c r="I3234" s="33"/>
      <c r="J3234" s="21"/>
    </row>
    <row r="3235" spans="1:10" x14ac:dyDescent="0.25">
      <c r="A3235"/>
      <c r="B3235"/>
      <c r="I3235" s="33"/>
      <c r="J3235" s="21"/>
    </row>
    <row r="3236" spans="1:10" x14ac:dyDescent="0.25">
      <c r="A3236"/>
      <c r="B3236"/>
      <c r="I3236" s="33"/>
      <c r="J3236" s="21"/>
    </row>
    <row r="3237" spans="1:10" x14ac:dyDescent="0.25">
      <c r="A3237"/>
      <c r="B3237"/>
      <c r="I3237" s="33"/>
      <c r="J3237" s="21"/>
    </row>
    <row r="3238" spans="1:10" x14ac:dyDescent="0.25">
      <c r="A3238"/>
      <c r="B3238"/>
      <c r="I3238" s="33"/>
      <c r="J3238" s="21"/>
    </row>
    <row r="3239" spans="1:10" x14ac:dyDescent="0.25">
      <c r="A3239"/>
      <c r="B3239"/>
      <c r="I3239" s="33"/>
      <c r="J3239" s="21"/>
    </row>
    <row r="3240" spans="1:10" x14ac:dyDescent="0.25">
      <c r="A3240"/>
      <c r="B3240"/>
      <c r="I3240" s="33"/>
      <c r="J3240" s="21"/>
    </row>
    <row r="3241" spans="1:10" x14ac:dyDescent="0.25">
      <c r="A3241"/>
      <c r="B3241"/>
      <c r="I3241" s="33"/>
      <c r="J3241" s="21"/>
    </row>
    <row r="3242" spans="1:10" x14ac:dyDescent="0.25">
      <c r="A3242"/>
      <c r="B3242"/>
      <c r="I3242" s="33"/>
      <c r="J3242" s="21"/>
    </row>
    <row r="3243" spans="1:10" x14ac:dyDescent="0.25">
      <c r="A3243"/>
      <c r="B3243"/>
      <c r="I3243" s="33"/>
      <c r="J3243" s="21"/>
    </row>
    <row r="3244" spans="1:10" x14ac:dyDescent="0.25">
      <c r="A3244"/>
      <c r="B3244"/>
      <c r="I3244" s="33"/>
      <c r="J3244" s="21"/>
    </row>
    <row r="3245" spans="1:10" x14ac:dyDescent="0.25">
      <c r="A3245"/>
      <c r="B3245"/>
      <c r="I3245" s="33"/>
      <c r="J3245" s="21"/>
    </row>
    <row r="3246" spans="1:10" x14ac:dyDescent="0.25">
      <c r="A3246"/>
      <c r="B3246"/>
      <c r="I3246" s="33"/>
      <c r="J3246" s="21"/>
    </row>
    <row r="3247" spans="1:10" x14ac:dyDescent="0.25">
      <c r="A3247"/>
      <c r="B3247"/>
      <c r="I3247" s="33"/>
      <c r="J3247" s="21"/>
    </row>
    <row r="3248" spans="1:10" x14ac:dyDescent="0.25">
      <c r="A3248"/>
      <c r="B3248"/>
      <c r="I3248" s="33"/>
      <c r="J3248" s="21"/>
    </row>
    <row r="3249" spans="1:10" x14ac:dyDescent="0.25">
      <c r="A3249"/>
      <c r="B3249"/>
      <c r="I3249" s="33"/>
      <c r="J3249" s="21"/>
    </row>
    <row r="3250" spans="1:10" x14ac:dyDescent="0.25">
      <c r="A3250"/>
      <c r="B3250"/>
      <c r="I3250" s="33"/>
      <c r="J3250" s="21"/>
    </row>
    <row r="3251" spans="1:10" x14ac:dyDescent="0.25">
      <c r="A3251"/>
      <c r="B3251"/>
      <c r="I3251" s="33"/>
      <c r="J3251" s="21"/>
    </row>
    <row r="3252" spans="1:10" x14ac:dyDescent="0.25">
      <c r="A3252"/>
      <c r="B3252"/>
      <c r="I3252" s="33"/>
      <c r="J3252" s="21"/>
    </row>
    <row r="3253" spans="1:10" x14ac:dyDescent="0.25">
      <c r="A3253"/>
      <c r="B3253"/>
      <c r="I3253" s="33"/>
      <c r="J3253" s="21"/>
    </row>
    <row r="3254" spans="1:10" x14ac:dyDescent="0.25">
      <c r="A3254"/>
      <c r="B3254"/>
      <c r="I3254" s="33"/>
      <c r="J3254" s="21"/>
    </row>
    <row r="3255" spans="1:10" x14ac:dyDescent="0.25">
      <c r="A3255"/>
      <c r="B3255"/>
      <c r="I3255" s="33"/>
      <c r="J3255" s="21"/>
    </row>
    <row r="3256" spans="1:10" x14ac:dyDescent="0.25">
      <c r="A3256"/>
      <c r="B3256"/>
      <c r="I3256" s="33"/>
      <c r="J3256" s="21"/>
    </row>
    <row r="3257" spans="1:10" x14ac:dyDescent="0.25">
      <c r="A3257"/>
      <c r="B3257"/>
      <c r="I3257" s="33"/>
      <c r="J3257" s="21"/>
    </row>
    <row r="3258" spans="1:10" x14ac:dyDescent="0.25">
      <c r="A3258"/>
      <c r="B3258"/>
      <c r="I3258" s="33"/>
      <c r="J3258" s="21"/>
    </row>
    <row r="3259" spans="1:10" x14ac:dyDescent="0.25">
      <c r="A3259"/>
      <c r="B3259"/>
      <c r="I3259" s="33"/>
      <c r="J3259" s="21"/>
    </row>
    <row r="3260" spans="1:10" x14ac:dyDescent="0.25">
      <c r="A3260"/>
      <c r="B3260"/>
      <c r="I3260" s="33"/>
      <c r="J3260" s="21"/>
    </row>
    <row r="3261" spans="1:10" x14ac:dyDescent="0.25">
      <c r="A3261"/>
      <c r="B3261"/>
      <c r="I3261" s="33"/>
      <c r="J3261" s="21"/>
    </row>
    <row r="3262" spans="1:10" x14ac:dyDescent="0.25">
      <c r="A3262"/>
      <c r="B3262"/>
      <c r="I3262" s="33"/>
      <c r="J3262" s="21"/>
    </row>
    <row r="3263" spans="1:10" x14ac:dyDescent="0.25">
      <c r="A3263"/>
      <c r="B3263"/>
      <c r="I3263" s="33"/>
      <c r="J3263" s="21"/>
    </row>
    <row r="3264" spans="1:10" x14ac:dyDescent="0.25">
      <c r="A3264"/>
      <c r="B3264"/>
      <c r="I3264" s="33"/>
      <c r="J3264" s="21"/>
    </row>
    <row r="3265" spans="1:10" x14ac:dyDescent="0.25">
      <c r="A3265"/>
      <c r="B3265"/>
      <c r="I3265" s="33"/>
      <c r="J3265" s="21"/>
    </row>
    <row r="3266" spans="1:10" x14ac:dyDescent="0.25">
      <c r="A3266"/>
      <c r="B3266"/>
      <c r="I3266" s="33"/>
      <c r="J3266" s="21"/>
    </row>
    <row r="3267" spans="1:10" x14ac:dyDescent="0.25">
      <c r="A3267"/>
      <c r="B3267"/>
      <c r="I3267" s="33"/>
      <c r="J3267" s="21"/>
    </row>
    <row r="3268" spans="1:10" x14ac:dyDescent="0.25">
      <c r="A3268"/>
      <c r="B3268"/>
      <c r="I3268" s="33"/>
      <c r="J3268" s="21"/>
    </row>
    <row r="3269" spans="1:10" x14ac:dyDescent="0.25">
      <c r="A3269"/>
      <c r="B3269"/>
      <c r="I3269" s="33"/>
      <c r="J3269" s="21"/>
    </row>
    <row r="3270" spans="1:10" x14ac:dyDescent="0.25">
      <c r="A3270"/>
      <c r="B3270"/>
      <c r="I3270" s="33"/>
      <c r="J3270" s="21"/>
    </row>
    <row r="3271" spans="1:10" x14ac:dyDescent="0.25">
      <c r="A3271"/>
      <c r="B3271"/>
      <c r="I3271" s="33"/>
      <c r="J3271" s="21"/>
    </row>
    <row r="3272" spans="1:10" x14ac:dyDescent="0.25">
      <c r="A3272"/>
      <c r="B3272"/>
      <c r="I3272" s="33"/>
      <c r="J3272" s="21"/>
    </row>
    <row r="3273" spans="1:10" x14ac:dyDescent="0.25">
      <c r="A3273"/>
      <c r="B3273"/>
      <c r="I3273" s="33"/>
      <c r="J3273" s="21"/>
    </row>
    <row r="3274" spans="1:10" x14ac:dyDescent="0.25">
      <c r="A3274"/>
      <c r="B3274"/>
      <c r="I3274" s="33"/>
      <c r="J3274" s="21"/>
    </row>
    <row r="3275" spans="1:10" x14ac:dyDescent="0.25">
      <c r="A3275"/>
      <c r="B3275"/>
      <c r="I3275" s="33"/>
      <c r="J3275" s="21"/>
    </row>
    <row r="3276" spans="1:10" x14ac:dyDescent="0.25">
      <c r="A3276"/>
      <c r="B3276"/>
      <c r="I3276" s="33"/>
      <c r="J3276" s="21"/>
    </row>
    <row r="3277" spans="1:10" x14ac:dyDescent="0.25">
      <c r="A3277"/>
      <c r="B3277"/>
      <c r="I3277" s="33"/>
      <c r="J3277" s="21"/>
    </row>
    <row r="3278" spans="1:10" x14ac:dyDescent="0.25">
      <c r="A3278"/>
      <c r="B3278"/>
      <c r="I3278" s="33"/>
      <c r="J3278" s="21"/>
    </row>
    <row r="3279" spans="1:10" x14ac:dyDescent="0.25">
      <c r="A3279"/>
      <c r="B3279"/>
      <c r="I3279" s="33"/>
      <c r="J3279" s="21"/>
    </row>
    <row r="3280" spans="1:10" x14ac:dyDescent="0.25">
      <c r="A3280"/>
      <c r="B3280"/>
      <c r="I3280" s="33"/>
      <c r="J3280" s="21"/>
    </row>
    <row r="3281" spans="1:10" x14ac:dyDescent="0.25">
      <c r="A3281"/>
      <c r="B3281"/>
      <c r="I3281" s="33"/>
      <c r="J3281" s="21"/>
    </row>
    <row r="3282" spans="1:10" x14ac:dyDescent="0.25">
      <c r="A3282"/>
      <c r="B3282"/>
      <c r="I3282" s="33"/>
      <c r="J3282" s="21"/>
    </row>
    <row r="3283" spans="1:10" x14ac:dyDescent="0.25">
      <c r="A3283"/>
      <c r="B3283"/>
      <c r="I3283" s="33"/>
      <c r="J3283" s="21"/>
    </row>
    <row r="3284" spans="1:10" x14ac:dyDescent="0.25">
      <c r="A3284"/>
      <c r="B3284"/>
      <c r="I3284" s="33"/>
      <c r="J3284" s="21"/>
    </row>
    <row r="3285" spans="1:10" x14ac:dyDescent="0.25">
      <c r="A3285"/>
      <c r="B3285"/>
      <c r="I3285" s="33"/>
      <c r="J3285" s="21"/>
    </row>
    <row r="3286" spans="1:10" x14ac:dyDescent="0.25">
      <c r="A3286"/>
      <c r="B3286"/>
      <c r="I3286" s="33"/>
      <c r="J3286" s="21"/>
    </row>
    <row r="3287" spans="1:10" x14ac:dyDescent="0.25">
      <c r="A3287"/>
      <c r="B3287"/>
      <c r="I3287" s="33"/>
      <c r="J3287" s="21"/>
    </row>
    <row r="3288" spans="1:10" x14ac:dyDescent="0.25">
      <c r="A3288"/>
      <c r="B3288"/>
      <c r="I3288" s="33"/>
      <c r="J3288" s="21"/>
    </row>
    <row r="3289" spans="1:10" x14ac:dyDescent="0.25">
      <c r="A3289"/>
      <c r="B3289"/>
      <c r="I3289" s="33"/>
      <c r="J3289" s="21"/>
    </row>
    <row r="3290" spans="1:10" x14ac:dyDescent="0.25">
      <c r="A3290"/>
      <c r="B3290"/>
      <c r="I3290" s="33"/>
      <c r="J3290" s="21"/>
    </row>
    <row r="3291" spans="1:10" x14ac:dyDescent="0.25">
      <c r="A3291"/>
      <c r="B3291"/>
      <c r="I3291" s="33"/>
      <c r="J3291" s="21"/>
    </row>
    <row r="3292" spans="1:10" x14ac:dyDescent="0.25">
      <c r="A3292"/>
      <c r="B3292"/>
      <c r="I3292" s="33"/>
      <c r="J3292" s="21"/>
    </row>
    <row r="3293" spans="1:10" x14ac:dyDescent="0.25">
      <c r="A3293"/>
      <c r="B3293"/>
      <c r="I3293" s="33"/>
      <c r="J3293" s="21"/>
    </row>
    <row r="3294" spans="1:10" x14ac:dyDescent="0.25">
      <c r="A3294"/>
      <c r="B3294"/>
      <c r="I3294" s="33"/>
      <c r="J3294" s="21"/>
    </row>
    <row r="3295" spans="1:10" x14ac:dyDescent="0.25">
      <c r="A3295"/>
      <c r="B3295"/>
      <c r="I3295" s="33"/>
      <c r="J3295" s="21"/>
    </row>
    <row r="3296" spans="1:10" x14ac:dyDescent="0.25">
      <c r="A3296"/>
      <c r="B3296"/>
      <c r="I3296" s="33"/>
      <c r="J3296" s="21"/>
    </row>
    <row r="3297" spans="1:10" x14ac:dyDescent="0.25">
      <c r="A3297"/>
      <c r="B3297"/>
      <c r="I3297" s="33"/>
      <c r="J3297" s="21"/>
    </row>
    <row r="3298" spans="1:10" x14ac:dyDescent="0.25">
      <c r="A3298"/>
      <c r="B3298"/>
      <c r="I3298" s="33"/>
      <c r="J3298" s="21"/>
    </row>
    <row r="3299" spans="1:10" x14ac:dyDescent="0.25">
      <c r="A3299"/>
      <c r="B3299"/>
      <c r="I3299" s="33"/>
      <c r="J3299" s="21"/>
    </row>
    <row r="3300" spans="1:10" x14ac:dyDescent="0.25">
      <c r="A3300"/>
      <c r="B3300"/>
      <c r="I3300" s="33"/>
      <c r="J3300" s="21"/>
    </row>
    <row r="3301" spans="1:10" x14ac:dyDescent="0.25">
      <c r="A3301"/>
      <c r="B3301"/>
      <c r="I3301" s="33"/>
      <c r="J3301" s="21"/>
    </row>
    <row r="3302" spans="1:10" x14ac:dyDescent="0.25">
      <c r="A3302"/>
      <c r="B3302"/>
      <c r="I3302" s="33"/>
      <c r="J3302" s="21"/>
    </row>
    <row r="3303" spans="1:10" x14ac:dyDescent="0.25">
      <c r="A3303"/>
      <c r="B3303"/>
      <c r="I3303" s="33"/>
      <c r="J3303" s="21"/>
    </row>
    <row r="3304" spans="1:10" x14ac:dyDescent="0.25">
      <c r="A3304"/>
      <c r="B3304"/>
      <c r="I3304" s="33"/>
      <c r="J3304" s="21"/>
    </row>
    <row r="3305" spans="1:10" x14ac:dyDescent="0.25">
      <c r="A3305"/>
      <c r="B3305"/>
      <c r="I3305" s="33"/>
      <c r="J3305" s="21"/>
    </row>
    <row r="3306" spans="1:10" x14ac:dyDescent="0.25">
      <c r="A3306"/>
      <c r="B3306"/>
      <c r="I3306" s="33"/>
      <c r="J3306" s="21"/>
    </row>
    <row r="3307" spans="1:10" x14ac:dyDescent="0.25">
      <c r="A3307"/>
      <c r="B3307"/>
      <c r="I3307" s="33"/>
      <c r="J3307" s="21"/>
    </row>
    <row r="3308" spans="1:10" x14ac:dyDescent="0.25">
      <c r="A3308"/>
      <c r="B3308"/>
      <c r="I3308" s="33"/>
      <c r="J3308" s="21"/>
    </row>
    <row r="3309" spans="1:10" x14ac:dyDescent="0.25">
      <c r="A3309"/>
      <c r="B3309"/>
      <c r="I3309" s="33"/>
      <c r="J3309" s="21"/>
    </row>
    <row r="3310" spans="1:10" x14ac:dyDescent="0.25">
      <c r="A3310"/>
      <c r="B3310"/>
      <c r="I3310" s="33"/>
      <c r="J3310" s="21"/>
    </row>
    <row r="3311" spans="1:10" x14ac:dyDescent="0.25">
      <c r="A3311"/>
      <c r="B3311"/>
      <c r="I3311" s="33"/>
      <c r="J3311" s="21"/>
    </row>
    <row r="3312" spans="1:10" x14ac:dyDescent="0.25">
      <c r="A3312"/>
      <c r="B3312"/>
      <c r="I3312" s="33"/>
      <c r="J3312" s="21"/>
    </row>
    <row r="3313" spans="1:10" x14ac:dyDescent="0.25">
      <c r="A3313"/>
      <c r="B3313"/>
      <c r="I3313" s="33"/>
      <c r="J3313" s="21"/>
    </row>
    <row r="3314" spans="1:10" x14ac:dyDescent="0.25">
      <c r="A3314"/>
      <c r="B3314"/>
      <c r="I3314" s="33"/>
      <c r="J3314" s="21"/>
    </row>
    <row r="3315" spans="1:10" x14ac:dyDescent="0.25">
      <c r="A3315"/>
      <c r="B3315"/>
      <c r="I3315" s="33"/>
      <c r="J3315" s="21"/>
    </row>
    <row r="3316" spans="1:10" x14ac:dyDescent="0.25">
      <c r="A3316"/>
      <c r="B3316"/>
      <c r="I3316" s="33"/>
      <c r="J3316" s="21"/>
    </row>
    <row r="3317" spans="1:10" x14ac:dyDescent="0.25">
      <c r="A3317"/>
      <c r="B3317"/>
      <c r="I3317" s="33"/>
      <c r="J3317" s="21"/>
    </row>
    <row r="3318" spans="1:10" x14ac:dyDescent="0.25">
      <c r="A3318"/>
      <c r="B3318"/>
      <c r="I3318" s="33"/>
      <c r="J3318" s="21"/>
    </row>
    <row r="3319" spans="1:10" x14ac:dyDescent="0.25">
      <c r="A3319"/>
      <c r="B3319"/>
      <c r="I3319" s="33"/>
      <c r="J3319" s="21"/>
    </row>
    <row r="3320" spans="1:10" x14ac:dyDescent="0.25">
      <c r="A3320"/>
      <c r="B3320"/>
      <c r="I3320" s="33"/>
      <c r="J3320" s="21"/>
    </row>
    <row r="3321" spans="1:10" x14ac:dyDescent="0.25">
      <c r="A3321"/>
      <c r="B3321"/>
      <c r="I3321" s="33"/>
      <c r="J3321" s="21"/>
    </row>
    <row r="3322" spans="1:10" x14ac:dyDescent="0.25">
      <c r="A3322"/>
      <c r="B3322"/>
      <c r="I3322" s="33"/>
      <c r="J3322" s="21"/>
    </row>
    <row r="3323" spans="1:10" x14ac:dyDescent="0.25">
      <c r="A3323"/>
      <c r="B3323"/>
      <c r="I3323" s="33"/>
      <c r="J3323" s="21"/>
    </row>
    <row r="3324" spans="1:10" x14ac:dyDescent="0.25">
      <c r="A3324"/>
      <c r="B3324"/>
      <c r="I3324" s="33"/>
      <c r="J3324" s="21"/>
    </row>
    <row r="3325" spans="1:10" x14ac:dyDescent="0.25">
      <c r="A3325"/>
      <c r="B3325"/>
      <c r="I3325" s="33"/>
      <c r="J3325" s="21"/>
    </row>
    <row r="3326" spans="1:10" x14ac:dyDescent="0.25">
      <c r="A3326"/>
      <c r="B3326"/>
      <c r="I3326" s="33"/>
      <c r="J3326" s="21"/>
    </row>
    <row r="3327" spans="1:10" x14ac:dyDescent="0.25">
      <c r="A3327"/>
      <c r="B3327"/>
      <c r="I3327" s="33"/>
      <c r="J3327" s="21"/>
    </row>
    <row r="3328" spans="1:10" x14ac:dyDescent="0.25">
      <c r="A3328"/>
      <c r="B3328"/>
      <c r="I3328" s="33"/>
      <c r="J3328" s="21"/>
    </row>
    <row r="3329" spans="1:10" x14ac:dyDescent="0.25">
      <c r="A3329"/>
      <c r="B3329"/>
      <c r="I3329" s="33"/>
      <c r="J3329" s="21"/>
    </row>
    <row r="3330" spans="1:10" x14ac:dyDescent="0.25">
      <c r="A3330"/>
      <c r="B3330"/>
      <c r="I3330" s="33"/>
      <c r="J3330" s="21"/>
    </row>
    <row r="3331" spans="1:10" x14ac:dyDescent="0.25">
      <c r="A3331"/>
      <c r="B3331"/>
      <c r="I3331" s="33"/>
      <c r="J3331" s="21"/>
    </row>
    <row r="3332" spans="1:10" x14ac:dyDescent="0.25">
      <c r="A3332"/>
      <c r="B3332"/>
      <c r="I3332" s="33"/>
      <c r="J3332" s="21"/>
    </row>
    <row r="3333" spans="1:10" x14ac:dyDescent="0.25">
      <c r="A3333"/>
      <c r="B3333"/>
      <c r="I3333" s="33"/>
      <c r="J3333" s="21"/>
    </row>
    <row r="3334" spans="1:10" x14ac:dyDescent="0.25">
      <c r="A3334"/>
      <c r="B3334"/>
      <c r="I3334" s="33"/>
      <c r="J3334" s="21"/>
    </row>
    <row r="3335" spans="1:10" x14ac:dyDescent="0.25">
      <c r="A3335"/>
      <c r="B3335"/>
      <c r="I3335" s="33"/>
      <c r="J3335" s="21"/>
    </row>
    <row r="3336" spans="1:10" x14ac:dyDescent="0.25">
      <c r="A3336"/>
      <c r="B3336"/>
      <c r="I3336" s="33"/>
      <c r="J3336" s="21"/>
    </row>
    <row r="3337" spans="1:10" x14ac:dyDescent="0.25">
      <c r="A3337"/>
      <c r="B3337"/>
      <c r="I3337" s="33"/>
      <c r="J3337" s="21"/>
    </row>
    <row r="3338" spans="1:10" x14ac:dyDescent="0.25">
      <c r="A3338"/>
      <c r="B3338"/>
      <c r="I3338" s="33"/>
      <c r="J3338" s="21"/>
    </row>
    <row r="3339" spans="1:10" x14ac:dyDescent="0.25">
      <c r="A3339"/>
      <c r="B3339"/>
      <c r="I3339" s="33"/>
      <c r="J3339" s="21"/>
    </row>
    <row r="3340" spans="1:10" x14ac:dyDescent="0.25">
      <c r="A3340"/>
      <c r="B3340"/>
      <c r="I3340" s="33"/>
      <c r="J3340" s="21"/>
    </row>
    <row r="3341" spans="1:10" x14ac:dyDescent="0.25">
      <c r="A3341"/>
      <c r="B3341"/>
      <c r="I3341" s="33"/>
      <c r="J3341" s="21"/>
    </row>
    <row r="3342" spans="1:10" x14ac:dyDescent="0.25">
      <c r="A3342"/>
      <c r="B3342"/>
      <c r="I3342" s="33"/>
      <c r="J3342" s="21"/>
    </row>
    <row r="3343" spans="1:10" x14ac:dyDescent="0.25">
      <c r="A3343"/>
      <c r="B3343"/>
      <c r="I3343" s="33"/>
      <c r="J3343" s="21"/>
    </row>
    <row r="3344" spans="1:10" x14ac:dyDescent="0.25">
      <c r="A3344"/>
      <c r="B3344"/>
      <c r="I3344" s="33"/>
      <c r="J3344" s="21"/>
    </row>
    <row r="3345" spans="1:10" x14ac:dyDescent="0.25">
      <c r="A3345"/>
      <c r="B3345"/>
      <c r="I3345" s="33"/>
      <c r="J3345" s="21"/>
    </row>
    <row r="3346" spans="1:10" x14ac:dyDescent="0.25">
      <c r="A3346"/>
      <c r="B3346"/>
      <c r="I3346" s="33"/>
      <c r="J3346" s="21"/>
    </row>
    <row r="3347" spans="1:10" x14ac:dyDescent="0.25">
      <c r="A3347"/>
      <c r="B3347"/>
      <c r="I3347" s="33"/>
      <c r="J3347" s="21"/>
    </row>
    <row r="3348" spans="1:10" x14ac:dyDescent="0.25">
      <c r="A3348"/>
      <c r="B3348"/>
      <c r="I3348" s="33"/>
      <c r="J3348" s="21"/>
    </row>
    <row r="3349" spans="1:10" x14ac:dyDescent="0.25">
      <c r="A3349"/>
      <c r="B3349"/>
      <c r="I3349" s="33"/>
      <c r="J3349" s="21"/>
    </row>
    <row r="3350" spans="1:10" x14ac:dyDescent="0.25">
      <c r="A3350"/>
      <c r="B3350"/>
      <c r="I3350" s="33"/>
      <c r="J3350" s="21"/>
    </row>
    <row r="3351" spans="1:10" x14ac:dyDescent="0.25">
      <c r="A3351"/>
      <c r="B3351"/>
      <c r="I3351" s="33"/>
      <c r="J3351" s="21"/>
    </row>
    <row r="3352" spans="1:10" x14ac:dyDescent="0.25">
      <c r="A3352"/>
      <c r="B3352"/>
      <c r="I3352" s="33"/>
      <c r="J3352" s="21"/>
    </row>
    <row r="3353" spans="1:10" x14ac:dyDescent="0.25">
      <c r="A3353"/>
      <c r="B3353"/>
      <c r="I3353" s="33"/>
      <c r="J3353" s="21"/>
    </row>
    <row r="3354" spans="1:10" x14ac:dyDescent="0.25">
      <c r="A3354"/>
      <c r="B3354"/>
      <c r="I3354" s="33"/>
      <c r="J3354" s="21"/>
    </row>
    <row r="3355" spans="1:10" x14ac:dyDescent="0.25">
      <c r="A3355"/>
      <c r="B3355"/>
      <c r="I3355" s="33"/>
      <c r="J3355" s="21"/>
    </row>
    <row r="3356" spans="1:10" x14ac:dyDescent="0.25">
      <c r="A3356"/>
      <c r="B3356"/>
      <c r="I3356" s="33"/>
      <c r="J3356" s="21"/>
    </row>
    <row r="3357" spans="1:10" x14ac:dyDescent="0.25">
      <c r="A3357"/>
      <c r="B3357"/>
      <c r="I3357" s="33"/>
      <c r="J3357" s="21"/>
    </row>
    <row r="3358" spans="1:10" x14ac:dyDescent="0.25">
      <c r="A3358"/>
      <c r="B3358"/>
      <c r="I3358" s="33"/>
      <c r="J3358" s="21"/>
    </row>
    <row r="3359" spans="1:10" x14ac:dyDescent="0.25">
      <c r="A3359"/>
      <c r="B3359"/>
      <c r="I3359" s="33"/>
      <c r="J3359" s="21"/>
    </row>
    <row r="3360" spans="1:10" x14ac:dyDescent="0.25">
      <c r="A3360"/>
      <c r="B3360"/>
      <c r="I3360" s="33"/>
      <c r="J3360" s="21"/>
    </row>
    <row r="3361" spans="1:10" x14ac:dyDescent="0.25">
      <c r="A3361"/>
      <c r="B3361"/>
      <c r="I3361" s="33"/>
      <c r="J3361" s="21"/>
    </row>
    <row r="3362" spans="1:10" x14ac:dyDescent="0.25">
      <c r="A3362"/>
      <c r="B3362"/>
      <c r="I3362" s="33"/>
      <c r="J3362" s="21"/>
    </row>
    <row r="3363" spans="1:10" x14ac:dyDescent="0.25">
      <c r="A3363"/>
      <c r="B3363"/>
      <c r="I3363" s="33"/>
      <c r="J3363" s="21"/>
    </row>
    <row r="3364" spans="1:10" x14ac:dyDescent="0.25">
      <c r="A3364"/>
      <c r="B3364"/>
      <c r="I3364" s="33"/>
      <c r="J3364" s="21"/>
    </row>
    <row r="3365" spans="1:10" x14ac:dyDescent="0.25">
      <c r="A3365"/>
      <c r="B3365"/>
      <c r="I3365" s="33"/>
      <c r="J3365" s="21"/>
    </row>
    <row r="3366" spans="1:10" x14ac:dyDescent="0.25">
      <c r="A3366"/>
      <c r="B3366"/>
      <c r="I3366" s="33"/>
      <c r="J3366" s="21"/>
    </row>
    <row r="3367" spans="1:10" x14ac:dyDescent="0.25">
      <c r="A3367"/>
      <c r="B3367"/>
      <c r="I3367" s="33"/>
      <c r="J3367" s="21"/>
    </row>
    <row r="3368" spans="1:10" x14ac:dyDescent="0.25">
      <c r="A3368"/>
      <c r="B3368"/>
      <c r="I3368" s="33"/>
      <c r="J3368" s="21"/>
    </row>
    <row r="3369" spans="1:10" x14ac:dyDescent="0.25">
      <c r="A3369"/>
      <c r="B3369"/>
      <c r="I3369" s="33"/>
      <c r="J3369" s="21"/>
    </row>
    <row r="3370" spans="1:10" x14ac:dyDescent="0.25">
      <c r="A3370"/>
      <c r="B3370"/>
      <c r="I3370" s="33"/>
      <c r="J3370" s="21"/>
    </row>
    <row r="3371" spans="1:10" x14ac:dyDescent="0.25">
      <c r="A3371"/>
      <c r="B3371"/>
      <c r="I3371" s="33"/>
      <c r="J3371" s="21"/>
    </row>
    <row r="3372" spans="1:10" x14ac:dyDescent="0.25">
      <c r="A3372"/>
      <c r="B3372"/>
      <c r="I3372" s="33"/>
      <c r="J3372" s="21"/>
    </row>
    <row r="3373" spans="1:10" x14ac:dyDescent="0.25">
      <c r="A3373"/>
      <c r="B3373"/>
      <c r="I3373" s="33"/>
      <c r="J3373" s="21"/>
    </row>
    <row r="3374" spans="1:10" x14ac:dyDescent="0.25">
      <c r="A3374"/>
      <c r="B3374"/>
      <c r="I3374" s="33"/>
      <c r="J3374" s="21"/>
    </row>
    <row r="3375" spans="1:10" x14ac:dyDescent="0.25">
      <c r="A3375"/>
      <c r="B3375"/>
      <c r="I3375" s="33"/>
      <c r="J3375" s="21"/>
    </row>
    <row r="3376" spans="1:10" x14ac:dyDescent="0.25">
      <c r="A3376"/>
      <c r="B3376"/>
      <c r="I3376" s="33"/>
      <c r="J3376" s="21"/>
    </row>
    <row r="3377" spans="1:10" x14ac:dyDescent="0.25">
      <c r="A3377"/>
      <c r="B3377"/>
      <c r="I3377" s="33"/>
      <c r="J3377" s="21"/>
    </row>
    <row r="3378" spans="1:10" x14ac:dyDescent="0.25">
      <c r="A3378"/>
      <c r="B3378"/>
      <c r="I3378" s="33"/>
      <c r="J3378" s="21"/>
    </row>
    <row r="3379" spans="1:10" x14ac:dyDescent="0.25">
      <c r="A3379"/>
      <c r="B3379"/>
      <c r="I3379" s="33"/>
      <c r="J3379" s="21"/>
    </row>
    <row r="3380" spans="1:10" x14ac:dyDescent="0.25">
      <c r="A3380"/>
      <c r="B3380"/>
      <c r="I3380" s="33"/>
      <c r="J3380" s="21"/>
    </row>
    <row r="3381" spans="1:10" x14ac:dyDescent="0.25">
      <c r="A3381"/>
      <c r="B3381"/>
      <c r="I3381" s="33"/>
      <c r="J3381" s="21"/>
    </row>
    <row r="3382" spans="1:10" x14ac:dyDescent="0.25">
      <c r="A3382"/>
      <c r="B3382"/>
      <c r="I3382" s="33"/>
      <c r="J3382" s="21"/>
    </row>
    <row r="3383" spans="1:10" x14ac:dyDescent="0.25">
      <c r="A3383"/>
      <c r="B3383"/>
      <c r="I3383" s="33"/>
      <c r="J3383" s="21"/>
    </row>
    <row r="3384" spans="1:10" x14ac:dyDescent="0.25">
      <c r="A3384"/>
      <c r="B3384"/>
      <c r="I3384" s="33"/>
      <c r="J3384" s="21"/>
    </row>
    <row r="3385" spans="1:10" x14ac:dyDescent="0.25">
      <c r="A3385"/>
      <c r="B3385"/>
      <c r="I3385" s="33"/>
      <c r="J3385" s="21"/>
    </row>
    <row r="3386" spans="1:10" x14ac:dyDescent="0.25">
      <c r="A3386"/>
      <c r="B3386"/>
      <c r="I3386" s="33"/>
      <c r="J3386" s="21"/>
    </row>
    <row r="3387" spans="1:10" x14ac:dyDescent="0.25">
      <c r="A3387"/>
      <c r="B3387"/>
      <c r="I3387" s="33"/>
      <c r="J3387" s="21"/>
    </row>
    <row r="3388" spans="1:10" x14ac:dyDescent="0.25">
      <c r="A3388"/>
      <c r="B3388"/>
      <c r="I3388" s="33"/>
      <c r="J3388" s="21"/>
    </row>
    <row r="3389" spans="1:10" x14ac:dyDescent="0.25">
      <c r="A3389"/>
      <c r="B3389"/>
      <c r="I3389" s="33"/>
      <c r="J3389" s="21"/>
    </row>
    <row r="3390" spans="1:10" x14ac:dyDescent="0.25">
      <c r="A3390"/>
      <c r="B3390"/>
      <c r="I3390" s="33"/>
      <c r="J3390" s="21"/>
    </row>
    <row r="3391" spans="1:10" x14ac:dyDescent="0.25">
      <c r="A3391"/>
      <c r="B3391"/>
      <c r="I3391" s="33"/>
      <c r="J3391" s="21"/>
    </row>
    <row r="3392" spans="1:10" x14ac:dyDescent="0.25">
      <c r="A3392"/>
      <c r="B3392"/>
      <c r="I3392" s="33"/>
      <c r="J3392" s="21"/>
    </row>
    <row r="3393" spans="1:10" x14ac:dyDescent="0.25">
      <c r="A3393"/>
      <c r="B3393"/>
      <c r="I3393" s="33"/>
      <c r="J3393" s="21"/>
    </row>
    <row r="3394" spans="1:10" x14ac:dyDescent="0.25">
      <c r="A3394"/>
      <c r="B3394"/>
      <c r="I3394" s="33"/>
      <c r="J3394" s="21"/>
    </row>
    <row r="3395" spans="1:10" x14ac:dyDescent="0.25">
      <c r="A3395"/>
      <c r="B3395"/>
      <c r="I3395" s="33"/>
      <c r="J3395" s="21"/>
    </row>
    <row r="3396" spans="1:10" x14ac:dyDescent="0.25">
      <c r="A3396"/>
      <c r="B3396"/>
      <c r="I3396" s="33"/>
      <c r="J3396" s="21"/>
    </row>
    <row r="3397" spans="1:10" x14ac:dyDescent="0.25">
      <c r="A3397"/>
      <c r="B3397"/>
      <c r="I3397" s="33"/>
      <c r="J3397" s="21"/>
    </row>
    <row r="3398" spans="1:10" x14ac:dyDescent="0.25">
      <c r="A3398"/>
      <c r="B3398"/>
      <c r="I3398" s="33"/>
      <c r="J3398" s="21"/>
    </row>
    <row r="3399" spans="1:10" x14ac:dyDescent="0.25">
      <c r="A3399"/>
      <c r="B3399"/>
      <c r="I3399" s="33"/>
      <c r="J3399" s="21"/>
    </row>
    <row r="3400" spans="1:10" x14ac:dyDescent="0.25">
      <c r="A3400"/>
      <c r="B3400"/>
      <c r="I3400" s="33"/>
      <c r="J3400" s="21"/>
    </row>
    <row r="3401" spans="1:10" x14ac:dyDescent="0.25">
      <c r="A3401"/>
      <c r="B3401"/>
      <c r="I3401" s="33"/>
      <c r="J3401" s="21"/>
    </row>
    <row r="3402" spans="1:10" x14ac:dyDescent="0.25">
      <c r="A3402"/>
      <c r="B3402"/>
      <c r="I3402" s="33"/>
      <c r="J3402" s="21"/>
    </row>
    <row r="3403" spans="1:10" x14ac:dyDescent="0.25">
      <c r="A3403"/>
      <c r="B3403"/>
      <c r="I3403" s="33"/>
      <c r="J3403" s="21"/>
    </row>
    <row r="3404" spans="1:10" x14ac:dyDescent="0.25">
      <c r="A3404"/>
      <c r="B3404"/>
      <c r="I3404" s="33"/>
      <c r="J3404" s="21"/>
    </row>
    <row r="3405" spans="1:10" x14ac:dyDescent="0.25">
      <c r="A3405"/>
      <c r="B3405"/>
      <c r="I3405" s="33"/>
      <c r="J3405" s="21"/>
    </row>
    <row r="3406" spans="1:10" x14ac:dyDescent="0.25">
      <c r="A3406"/>
      <c r="B3406"/>
      <c r="I3406" s="33"/>
      <c r="J3406" s="21"/>
    </row>
    <row r="3407" spans="1:10" x14ac:dyDescent="0.25">
      <c r="A3407"/>
      <c r="B3407"/>
      <c r="I3407" s="33"/>
      <c r="J3407" s="21"/>
    </row>
    <row r="3408" spans="1:10" x14ac:dyDescent="0.25">
      <c r="A3408"/>
      <c r="B3408"/>
      <c r="I3408" s="33"/>
      <c r="J3408" s="21"/>
    </row>
    <row r="3409" spans="1:10" x14ac:dyDescent="0.25">
      <c r="A3409"/>
      <c r="B3409"/>
      <c r="I3409" s="33"/>
      <c r="J3409" s="21"/>
    </row>
    <row r="3410" spans="1:10" x14ac:dyDescent="0.25">
      <c r="A3410"/>
      <c r="B3410"/>
      <c r="I3410" s="33"/>
      <c r="J3410" s="21"/>
    </row>
    <row r="3411" spans="1:10" x14ac:dyDescent="0.25">
      <c r="A3411"/>
      <c r="B3411"/>
      <c r="I3411" s="33"/>
      <c r="J3411" s="21"/>
    </row>
    <row r="3412" spans="1:10" x14ac:dyDescent="0.25">
      <c r="A3412"/>
      <c r="B3412"/>
      <c r="I3412" s="33"/>
      <c r="J3412" s="21"/>
    </row>
    <row r="3413" spans="1:10" x14ac:dyDescent="0.25">
      <c r="A3413"/>
      <c r="B3413"/>
      <c r="I3413" s="33"/>
      <c r="J3413" s="21"/>
    </row>
    <row r="3414" spans="1:10" x14ac:dyDescent="0.25">
      <c r="A3414"/>
      <c r="B3414"/>
      <c r="I3414" s="33"/>
      <c r="J3414" s="21"/>
    </row>
    <row r="3415" spans="1:10" x14ac:dyDescent="0.25">
      <c r="A3415"/>
      <c r="B3415"/>
      <c r="I3415" s="33"/>
      <c r="J3415" s="21"/>
    </row>
    <row r="3416" spans="1:10" x14ac:dyDescent="0.25">
      <c r="A3416"/>
      <c r="B3416"/>
      <c r="I3416" s="33"/>
      <c r="J3416" s="21"/>
    </row>
    <row r="3417" spans="1:10" x14ac:dyDescent="0.25">
      <c r="A3417"/>
      <c r="B3417"/>
      <c r="I3417" s="33"/>
      <c r="J3417" s="21"/>
    </row>
    <row r="3418" spans="1:10" x14ac:dyDescent="0.25">
      <c r="A3418"/>
      <c r="B3418"/>
      <c r="I3418" s="33"/>
      <c r="J3418" s="21"/>
    </row>
    <row r="3419" spans="1:10" x14ac:dyDescent="0.25">
      <c r="A3419"/>
      <c r="B3419"/>
      <c r="I3419" s="33"/>
      <c r="J3419" s="21"/>
    </row>
    <row r="3420" spans="1:10" x14ac:dyDescent="0.25">
      <c r="A3420"/>
      <c r="B3420"/>
      <c r="I3420" s="33"/>
      <c r="J3420" s="21"/>
    </row>
    <row r="3421" spans="1:10" x14ac:dyDescent="0.25">
      <c r="A3421"/>
      <c r="B3421"/>
      <c r="I3421" s="33"/>
      <c r="J3421" s="21"/>
    </row>
    <row r="3422" spans="1:10" x14ac:dyDescent="0.25">
      <c r="A3422"/>
      <c r="B3422"/>
      <c r="I3422" s="33"/>
      <c r="J3422" s="21"/>
    </row>
    <row r="3423" spans="1:10" x14ac:dyDescent="0.25">
      <c r="A3423"/>
      <c r="B3423"/>
      <c r="I3423" s="33"/>
      <c r="J3423" s="21"/>
    </row>
    <row r="3424" spans="1:10" x14ac:dyDescent="0.25">
      <c r="A3424"/>
      <c r="B3424"/>
      <c r="I3424" s="33"/>
      <c r="J3424" s="21"/>
    </row>
    <row r="3425" spans="1:10" x14ac:dyDescent="0.25">
      <c r="A3425"/>
      <c r="B3425"/>
      <c r="I3425" s="33"/>
      <c r="J3425" s="21"/>
    </row>
    <row r="3426" spans="1:10" x14ac:dyDescent="0.25">
      <c r="A3426"/>
      <c r="B3426"/>
      <c r="I3426" s="33"/>
      <c r="J3426" s="21"/>
    </row>
    <row r="3427" spans="1:10" x14ac:dyDescent="0.25">
      <c r="A3427"/>
      <c r="B3427"/>
      <c r="I3427" s="33"/>
      <c r="J3427" s="21"/>
    </row>
    <row r="3428" spans="1:10" x14ac:dyDescent="0.25">
      <c r="A3428"/>
      <c r="B3428"/>
      <c r="I3428" s="33"/>
      <c r="J3428" s="21"/>
    </row>
    <row r="3429" spans="1:10" x14ac:dyDescent="0.25">
      <c r="A3429"/>
      <c r="B3429"/>
      <c r="I3429" s="33"/>
      <c r="J3429" s="21"/>
    </row>
    <row r="3430" spans="1:10" x14ac:dyDescent="0.25">
      <c r="A3430"/>
      <c r="B3430"/>
      <c r="I3430" s="33"/>
      <c r="J3430" s="21"/>
    </row>
    <row r="3431" spans="1:10" x14ac:dyDescent="0.25">
      <c r="A3431"/>
      <c r="B3431"/>
      <c r="I3431" s="33"/>
      <c r="J3431" s="21"/>
    </row>
    <row r="3432" spans="1:10" x14ac:dyDescent="0.25">
      <c r="A3432"/>
      <c r="B3432"/>
      <c r="I3432" s="33"/>
      <c r="J3432" s="21"/>
    </row>
    <row r="3433" spans="1:10" x14ac:dyDescent="0.25">
      <c r="A3433"/>
      <c r="B3433"/>
      <c r="I3433" s="33"/>
      <c r="J3433" s="21"/>
    </row>
    <row r="3434" spans="1:10" x14ac:dyDescent="0.25">
      <c r="A3434"/>
      <c r="B3434"/>
      <c r="I3434" s="33"/>
      <c r="J3434" s="21"/>
    </row>
    <row r="3435" spans="1:10" x14ac:dyDescent="0.25">
      <c r="A3435"/>
      <c r="B3435"/>
      <c r="I3435" s="33"/>
      <c r="J3435" s="21"/>
    </row>
    <row r="3436" spans="1:10" x14ac:dyDescent="0.25">
      <c r="A3436"/>
      <c r="B3436"/>
      <c r="I3436" s="33"/>
      <c r="J3436" s="21"/>
    </row>
    <row r="3437" spans="1:10" x14ac:dyDescent="0.25">
      <c r="A3437"/>
      <c r="B3437"/>
      <c r="I3437" s="33"/>
      <c r="J3437" s="21"/>
    </row>
    <row r="3438" spans="1:10" x14ac:dyDescent="0.25">
      <c r="A3438"/>
      <c r="B3438"/>
      <c r="I3438" s="33"/>
      <c r="J3438" s="21"/>
    </row>
    <row r="3439" spans="1:10" x14ac:dyDescent="0.25">
      <c r="A3439"/>
      <c r="B3439"/>
      <c r="I3439" s="33"/>
      <c r="J3439" s="21"/>
    </row>
    <row r="3440" spans="1:10" x14ac:dyDescent="0.25">
      <c r="A3440"/>
      <c r="B3440"/>
      <c r="I3440" s="33"/>
      <c r="J3440" s="21"/>
    </row>
    <row r="3441" spans="1:10" x14ac:dyDescent="0.25">
      <c r="A3441"/>
      <c r="B3441"/>
      <c r="I3441" s="33"/>
      <c r="J3441" s="21"/>
    </row>
    <row r="3442" spans="1:10" x14ac:dyDescent="0.25">
      <c r="A3442"/>
      <c r="B3442"/>
      <c r="I3442" s="33"/>
      <c r="J3442" s="21"/>
    </row>
    <row r="3443" spans="1:10" x14ac:dyDescent="0.25">
      <c r="A3443"/>
      <c r="B3443"/>
      <c r="I3443" s="33"/>
      <c r="J3443" s="21"/>
    </row>
    <row r="3444" spans="1:10" x14ac:dyDescent="0.25">
      <c r="A3444"/>
      <c r="B3444"/>
      <c r="I3444" s="33"/>
      <c r="J3444" s="21"/>
    </row>
    <row r="3445" spans="1:10" x14ac:dyDescent="0.25">
      <c r="A3445"/>
      <c r="B3445"/>
      <c r="I3445" s="33"/>
      <c r="J3445" s="21"/>
    </row>
    <row r="3446" spans="1:10" x14ac:dyDescent="0.25">
      <c r="A3446"/>
      <c r="B3446"/>
      <c r="I3446" s="33"/>
      <c r="J3446" s="21"/>
    </row>
    <row r="3447" spans="1:10" x14ac:dyDescent="0.25">
      <c r="A3447"/>
      <c r="B3447"/>
      <c r="I3447" s="33"/>
      <c r="J3447" s="21"/>
    </row>
    <row r="3448" spans="1:10" x14ac:dyDescent="0.25">
      <c r="A3448"/>
      <c r="B3448"/>
      <c r="I3448" s="33"/>
      <c r="J3448" s="21"/>
    </row>
    <row r="3449" spans="1:10" x14ac:dyDescent="0.25">
      <c r="A3449"/>
      <c r="B3449"/>
      <c r="I3449" s="33"/>
      <c r="J3449" s="21"/>
    </row>
    <row r="3450" spans="1:10" x14ac:dyDescent="0.25">
      <c r="A3450"/>
      <c r="B3450"/>
      <c r="I3450" s="33"/>
      <c r="J3450" s="21"/>
    </row>
    <row r="3451" spans="1:10" x14ac:dyDescent="0.25">
      <c r="A3451"/>
      <c r="B3451"/>
      <c r="I3451" s="33"/>
      <c r="J3451" s="21"/>
    </row>
    <row r="3452" spans="1:10" x14ac:dyDescent="0.25">
      <c r="A3452"/>
      <c r="B3452"/>
      <c r="I3452" s="33"/>
      <c r="J3452" s="21"/>
    </row>
    <row r="3453" spans="1:10" x14ac:dyDescent="0.25">
      <c r="A3453"/>
      <c r="B3453"/>
      <c r="I3453" s="33"/>
      <c r="J3453" s="21"/>
    </row>
    <row r="3454" spans="1:10" x14ac:dyDescent="0.25">
      <c r="A3454"/>
      <c r="B3454"/>
      <c r="I3454" s="33"/>
      <c r="J3454" s="21"/>
    </row>
    <row r="3455" spans="1:10" x14ac:dyDescent="0.25">
      <c r="A3455"/>
      <c r="B3455"/>
      <c r="I3455" s="33"/>
      <c r="J3455" s="21"/>
    </row>
    <row r="3456" spans="1:10" x14ac:dyDescent="0.25">
      <c r="A3456"/>
      <c r="B3456"/>
      <c r="I3456" s="33"/>
      <c r="J3456" s="21"/>
    </row>
    <row r="3457" spans="1:10" x14ac:dyDescent="0.25">
      <c r="A3457"/>
      <c r="B3457"/>
      <c r="I3457" s="33"/>
      <c r="J3457" s="21"/>
    </row>
    <row r="3458" spans="1:10" x14ac:dyDescent="0.25">
      <c r="A3458"/>
      <c r="B3458"/>
      <c r="I3458" s="33"/>
      <c r="J3458" s="21"/>
    </row>
    <row r="3459" spans="1:10" x14ac:dyDescent="0.25">
      <c r="A3459"/>
      <c r="B3459"/>
      <c r="I3459" s="33"/>
      <c r="J3459" s="21"/>
    </row>
    <row r="3460" spans="1:10" x14ac:dyDescent="0.25">
      <c r="A3460"/>
      <c r="B3460"/>
      <c r="I3460" s="33"/>
      <c r="J3460" s="21"/>
    </row>
    <row r="3461" spans="1:10" x14ac:dyDescent="0.25">
      <c r="A3461"/>
      <c r="B3461"/>
      <c r="I3461" s="33"/>
      <c r="J3461" s="21"/>
    </row>
    <row r="3462" spans="1:10" x14ac:dyDescent="0.25">
      <c r="A3462"/>
      <c r="B3462"/>
      <c r="I3462" s="33"/>
      <c r="J3462" s="21"/>
    </row>
    <row r="3463" spans="1:10" x14ac:dyDescent="0.25">
      <c r="A3463"/>
      <c r="B3463"/>
      <c r="I3463" s="33"/>
      <c r="J3463" s="21"/>
    </row>
    <row r="3464" spans="1:10" x14ac:dyDescent="0.25">
      <c r="A3464"/>
      <c r="B3464"/>
      <c r="I3464" s="33"/>
      <c r="J3464" s="21"/>
    </row>
    <row r="3465" spans="1:10" x14ac:dyDescent="0.25">
      <c r="A3465"/>
      <c r="B3465"/>
      <c r="I3465" s="33"/>
      <c r="J3465" s="21"/>
    </row>
    <row r="3466" spans="1:10" x14ac:dyDescent="0.25">
      <c r="A3466"/>
      <c r="B3466"/>
      <c r="I3466" s="33"/>
      <c r="J3466" s="21"/>
    </row>
    <row r="3467" spans="1:10" x14ac:dyDescent="0.25">
      <c r="A3467"/>
      <c r="B3467"/>
      <c r="I3467" s="33"/>
      <c r="J3467" s="21"/>
    </row>
    <row r="3468" spans="1:10" x14ac:dyDescent="0.25">
      <c r="A3468"/>
      <c r="B3468"/>
      <c r="I3468" s="33"/>
      <c r="J3468" s="21"/>
    </row>
    <row r="3469" spans="1:10" x14ac:dyDescent="0.25">
      <c r="A3469"/>
      <c r="B3469"/>
      <c r="I3469" s="33"/>
      <c r="J3469" s="21"/>
    </row>
    <row r="3470" spans="1:10" x14ac:dyDescent="0.25">
      <c r="A3470"/>
      <c r="B3470"/>
      <c r="I3470" s="33"/>
      <c r="J3470" s="21"/>
    </row>
    <row r="3471" spans="1:10" x14ac:dyDescent="0.25">
      <c r="A3471"/>
      <c r="B3471"/>
      <c r="I3471" s="33"/>
      <c r="J3471" s="21"/>
    </row>
    <row r="3472" spans="1:10" x14ac:dyDescent="0.25">
      <c r="A3472"/>
      <c r="B3472"/>
      <c r="I3472" s="33"/>
      <c r="J3472" s="21"/>
    </row>
    <row r="3473" spans="1:10" x14ac:dyDescent="0.25">
      <c r="A3473"/>
      <c r="B3473"/>
      <c r="I3473" s="33"/>
      <c r="J3473" s="21"/>
    </row>
    <row r="3474" spans="1:10" x14ac:dyDescent="0.25">
      <c r="A3474"/>
      <c r="B3474"/>
      <c r="I3474" s="33"/>
      <c r="J3474" s="21"/>
    </row>
    <row r="3475" spans="1:10" x14ac:dyDescent="0.25">
      <c r="A3475"/>
      <c r="B3475"/>
      <c r="I3475" s="33"/>
      <c r="J3475" s="21"/>
    </row>
    <row r="3476" spans="1:10" x14ac:dyDescent="0.25">
      <c r="A3476"/>
      <c r="B3476"/>
      <c r="I3476" s="33"/>
      <c r="J3476" s="21"/>
    </row>
    <row r="3477" spans="1:10" x14ac:dyDescent="0.25">
      <c r="A3477"/>
      <c r="B3477"/>
      <c r="I3477" s="33"/>
      <c r="J3477" s="21"/>
    </row>
    <row r="3478" spans="1:10" x14ac:dyDescent="0.25">
      <c r="A3478"/>
      <c r="B3478"/>
      <c r="I3478" s="33"/>
      <c r="J3478" s="21"/>
    </row>
    <row r="3479" spans="1:10" x14ac:dyDescent="0.25">
      <c r="A3479"/>
      <c r="B3479"/>
      <c r="I3479" s="33"/>
      <c r="J3479" s="21"/>
    </row>
    <row r="3480" spans="1:10" x14ac:dyDescent="0.25">
      <c r="A3480"/>
      <c r="B3480"/>
      <c r="I3480" s="33"/>
      <c r="J3480" s="21"/>
    </row>
    <row r="3481" spans="1:10" x14ac:dyDescent="0.25">
      <c r="A3481"/>
      <c r="B3481"/>
      <c r="I3481" s="33"/>
      <c r="J3481" s="21"/>
    </row>
    <row r="3482" spans="1:10" x14ac:dyDescent="0.25">
      <c r="A3482"/>
      <c r="B3482"/>
      <c r="I3482" s="33"/>
      <c r="J3482" s="21"/>
    </row>
    <row r="3483" spans="1:10" x14ac:dyDescent="0.25">
      <c r="A3483"/>
      <c r="B3483"/>
      <c r="I3483" s="33"/>
      <c r="J3483" s="21"/>
    </row>
    <row r="3484" spans="1:10" x14ac:dyDescent="0.25">
      <c r="A3484"/>
      <c r="B3484"/>
      <c r="I3484" s="33"/>
      <c r="J3484" s="21"/>
    </row>
    <row r="3485" spans="1:10" x14ac:dyDescent="0.25">
      <c r="A3485"/>
      <c r="B3485"/>
      <c r="I3485" s="33"/>
      <c r="J3485" s="21"/>
    </row>
    <row r="3486" spans="1:10" x14ac:dyDescent="0.25">
      <c r="A3486"/>
      <c r="B3486"/>
      <c r="I3486" s="33"/>
      <c r="J3486" s="21"/>
    </row>
    <row r="3487" spans="1:10" x14ac:dyDescent="0.25">
      <c r="A3487"/>
      <c r="B3487"/>
      <c r="I3487" s="33"/>
      <c r="J3487" s="21"/>
    </row>
    <row r="3488" spans="1:10" x14ac:dyDescent="0.25">
      <c r="A3488"/>
      <c r="B3488"/>
      <c r="I3488" s="33"/>
      <c r="J3488" s="21"/>
    </row>
    <row r="3489" spans="1:10" x14ac:dyDescent="0.25">
      <c r="A3489"/>
      <c r="B3489"/>
      <c r="I3489" s="33"/>
      <c r="J3489" s="21"/>
    </row>
    <row r="3490" spans="1:10" x14ac:dyDescent="0.25">
      <c r="A3490"/>
      <c r="B3490"/>
      <c r="I3490" s="33"/>
      <c r="J3490" s="21"/>
    </row>
    <row r="3491" spans="1:10" x14ac:dyDescent="0.25">
      <c r="A3491"/>
      <c r="B3491"/>
      <c r="I3491" s="33"/>
      <c r="J3491" s="21"/>
    </row>
    <row r="3492" spans="1:10" x14ac:dyDescent="0.25">
      <c r="A3492"/>
      <c r="B3492"/>
      <c r="I3492" s="33"/>
      <c r="J3492" s="21"/>
    </row>
    <row r="3493" spans="1:10" x14ac:dyDescent="0.25">
      <c r="A3493"/>
      <c r="B3493"/>
      <c r="I3493" s="33"/>
      <c r="J3493" s="21"/>
    </row>
    <row r="3494" spans="1:10" x14ac:dyDescent="0.25">
      <c r="A3494"/>
      <c r="B3494"/>
      <c r="I3494" s="33"/>
      <c r="J3494" s="21"/>
    </row>
    <row r="3495" spans="1:10" x14ac:dyDescent="0.25">
      <c r="A3495"/>
      <c r="B3495"/>
      <c r="I3495" s="33"/>
      <c r="J3495" s="21"/>
    </row>
    <row r="3496" spans="1:10" x14ac:dyDescent="0.25">
      <c r="A3496"/>
      <c r="B3496"/>
      <c r="I3496" s="33"/>
      <c r="J3496" s="21"/>
    </row>
    <row r="3497" spans="1:10" x14ac:dyDescent="0.25">
      <c r="A3497"/>
      <c r="B3497"/>
      <c r="I3497" s="33"/>
      <c r="J3497" s="21"/>
    </row>
    <row r="3498" spans="1:10" x14ac:dyDescent="0.25">
      <c r="A3498"/>
      <c r="B3498"/>
      <c r="I3498" s="33"/>
      <c r="J3498" s="21"/>
    </row>
    <row r="3499" spans="1:10" x14ac:dyDescent="0.25">
      <c r="A3499"/>
      <c r="B3499"/>
      <c r="I3499" s="33"/>
      <c r="J3499" s="21"/>
    </row>
    <row r="3500" spans="1:10" x14ac:dyDescent="0.25">
      <c r="A3500"/>
      <c r="B3500"/>
      <c r="I3500" s="33"/>
      <c r="J3500" s="21"/>
    </row>
    <row r="3501" spans="1:10" x14ac:dyDescent="0.25">
      <c r="A3501"/>
      <c r="B3501"/>
      <c r="I3501" s="33"/>
      <c r="J3501" s="21"/>
    </row>
    <row r="3502" spans="1:10" x14ac:dyDescent="0.25">
      <c r="A3502"/>
      <c r="B3502"/>
      <c r="I3502" s="33"/>
      <c r="J3502" s="21"/>
    </row>
    <row r="3503" spans="1:10" x14ac:dyDescent="0.25">
      <c r="A3503"/>
      <c r="B3503"/>
      <c r="I3503" s="33"/>
      <c r="J3503" s="21"/>
    </row>
    <row r="3504" spans="1:10" x14ac:dyDescent="0.25">
      <c r="A3504"/>
      <c r="B3504"/>
      <c r="I3504" s="33"/>
      <c r="J3504" s="21"/>
    </row>
    <row r="3505" spans="1:10" x14ac:dyDescent="0.25">
      <c r="A3505"/>
      <c r="B3505"/>
      <c r="I3505" s="33"/>
      <c r="J3505" s="21"/>
    </row>
    <row r="3506" spans="1:10" x14ac:dyDescent="0.25">
      <c r="A3506"/>
      <c r="B3506"/>
      <c r="I3506" s="33"/>
      <c r="J3506" s="21"/>
    </row>
    <row r="3507" spans="1:10" x14ac:dyDescent="0.25">
      <c r="A3507"/>
      <c r="B3507"/>
      <c r="I3507" s="33"/>
      <c r="J3507" s="21"/>
    </row>
    <row r="3508" spans="1:10" x14ac:dyDescent="0.25">
      <c r="A3508"/>
      <c r="B3508"/>
      <c r="I3508" s="33"/>
      <c r="J3508" s="21"/>
    </row>
    <row r="3509" spans="1:10" x14ac:dyDescent="0.25">
      <c r="A3509"/>
      <c r="B3509"/>
      <c r="I3509" s="33"/>
      <c r="J3509" s="21"/>
    </row>
    <row r="3510" spans="1:10" x14ac:dyDescent="0.25">
      <c r="A3510"/>
      <c r="B3510"/>
      <c r="I3510" s="33"/>
      <c r="J3510" s="21"/>
    </row>
    <row r="3511" spans="1:10" x14ac:dyDescent="0.25">
      <c r="A3511"/>
      <c r="B3511"/>
      <c r="I3511" s="33"/>
      <c r="J3511" s="21"/>
    </row>
    <row r="3512" spans="1:10" x14ac:dyDescent="0.25">
      <c r="A3512"/>
      <c r="B3512"/>
      <c r="I3512" s="33"/>
      <c r="J3512" s="21"/>
    </row>
    <row r="3513" spans="1:10" x14ac:dyDescent="0.25">
      <c r="A3513"/>
      <c r="B3513"/>
      <c r="I3513" s="33"/>
      <c r="J3513" s="21"/>
    </row>
    <row r="3514" spans="1:10" x14ac:dyDescent="0.25">
      <c r="A3514"/>
      <c r="B3514"/>
      <c r="I3514" s="33"/>
      <c r="J3514" s="21"/>
    </row>
    <row r="3515" spans="1:10" x14ac:dyDescent="0.25">
      <c r="A3515"/>
      <c r="B3515"/>
      <c r="I3515" s="33"/>
      <c r="J3515" s="21"/>
    </row>
    <row r="3516" spans="1:10" x14ac:dyDescent="0.25">
      <c r="A3516"/>
      <c r="B3516"/>
      <c r="I3516" s="33"/>
      <c r="J3516" s="21"/>
    </row>
    <row r="3517" spans="1:10" x14ac:dyDescent="0.25">
      <c r="A3517"/>
      <c r="B3517"/>
      <c r="I3517" s="33"/>
      <c r="J3517" s="21"/>
    </row>
    <row r="3518" spans="1:10" x14ac:dyDescent="0.25">
      <c r="A3518"/>
      <c r="B3518"/>
      <c r="I3518" s="33"/>
      <c r="J3518" s="21"/>
    </row>
    <row r="3519" spans="1:10" x14ac:dyDescent="0.25">
      <c r="A3519"/>
      <c r="B3519"/>
      <c r="I3519" s="33"/>
      <c r="J3519" s="21"/>
    </row>
    <row r="3520" spans="1:10" x14ac:dyDescent="0.25">
      <c r="A3520"/>
      <c r="B3520"/>
      <c r="I3520" s="33"/>
      <c r="J3520" s="21"/>
    </row>
    <row r="3521" spans="1:10" x14ac:dyDescent="0.25">
      <c r="A3521"/>
      <c r="B3521"/>
      <c r="I3521" s="33"/>
      <c r="J3521" s="21"/>
    </row>
    <row r="3522" spans="1:10" x14ac:dyDescent="0.25">
      <c r="A3522"/>
      <c r="B3522"/>
      <c r="I3522" s="33"/>
      <c r="J3522" s="21"/>
    </row>
    <row r="3523" spans="1:10" x14ac:dyDescent="0.25">
      <c r="A3523"/>
      <c r="B3523"/>
      <c r="I3523" s="33"/>
      <c r="J3523" s="21"/>
    </row>
    <row r="3524" spans="1:10" x14ac:dyDescent="0.25">
      <c r="A3524"/>
      <c r="B3524"/>
      <c r="I3524" s="33"/>
      <c r="J3524" s="21"/>
    </row>
    <row r="3525" spans="1:10" x14ac:dyDescent="0.25">
      <c r="A3525"/>
      <c r="B3525"/>
      <c r="I3525" s="33"/>
      <c r="J3525" s="21"/>
    </row>
    <row r="3526" spans="1:10" x14ac:dyDescent="0.25">
      <c r="A3526"/>
      <c r="B3526"/>
      <c r="I3526" s="33"/>
      <c r="J3526" s="21"/>
    </row>
    <row r="3527" spans="1:10" x14ac:dyDescent="0.25">
      <c r="A3527"/>
      <c r="B3527"/>
      <c r="I3527" s="33"/>
      <c r="J3527" s="21"/>
    </row>
    <row r="3528" spans="1:10" x14ac:dyDescent="0.25">
      <c r="A3528"/>
      <c r="B3528"/>
      <c r="I3528" s="33"/>
      <c r="J3528" s="21"/>
    </row>
    <row r="3529" spans="1:10" x14ac:dyDescent="0.25">
      <c r="A3529"/>
      <c r="B3529"/>
      <c r="I3529" s="33"/>
      <c r="J3529" s="21"/>
    </row>
    <row r="3530" spans="1:10" x14ac:dyDescent="0.25">
      <c r="A3530"/>
      <c r="B3530"/>
      <c r="I3530" s="33"/>
      <c r="J3530" s="21"/>
    </row>
    <row r="3531" spans="1:10" x14ac:dyDescent="0.25">
      <c r="A3531"/>
      <c r="B3531"/>
      <c r="I3531" s="33"/>
      <c r="J3531" s="21"/>
    </row>
    <row r="3532" spans="1:10" x14ac:dyDescent="0.25">
      <c r="A3532"/>
      <c r="B3532"/>
      <c r="I3532" s="33"/>
      <c r="J3532" s="21"/>
    </row>
    <row r="3533" spans="1:10" x14ac:dyDescent="0.25">
      <c r="A3533"/>
      <c r="B3533"/>
      <c r="I3533" s="33"/>
      <c r="J3533" s="21"/>
    </row>
    <row r="3534" spans="1:10" x14ac:dyDescent="0.25">
      <c r="A3534"/>
      <c r="B3534"/>
      <c r="I3534" s="33"/>
      <c r="J3534" s="21"/>
    </row>
    <row r="3535" spans="1:10" x14ac:dyDescent="0.25">
      <c r="A3535"/>
      <c r="B3535"/>
      <c r="I3535" s="33"/>
      <c r="J3535" s="21"/>
    </row>
    <row r="3536" spans="1:10" x14ac:dyDescent="0.25">
      <c r="A3536"/>
      <c r="B3536"/>
      <c r="I3536" s="33"/>
      <c r="J3536" s="21"/>
    </row>
    <row r="3537" spans="1:10" x14ac:dyDescent="0.25">
      <c r="A3537"/>
      <c r="B3537"/>
      <c r="I3537" s="33"/>
      <c r="J3537" s="21"/>
    </row>
    <row r="3538" spans="1:10" x14ac:dyDescent="0.25">
      <c r="A3538"/>
      <c r="B3538"/>
      <c r="I3538" s="33"/>
      <c r="J3538" s="21"/>
    </row>
    <row r="3539" spans="1:10" x14ac:dyDescent="0.25">
      <c r="A3539"/>
      <c r="B3539"/>
      <c r="I3539" s="33"/>
      <c r="J3539" s="21"/>
    </row>
    <row r="3540" spans="1:10" x14ac:dyDescent="0.25">
      <c r="A3540"/>
      <c r="B3540"/>
      <c r="I3540" s="33"/>
      <c r="J3540" s="21"/>
    </row>
    <row r="3541" spans="1:10" x14ac:dyDescent="0.25">
      <c r="A3541"/>
      <c r="B3541"/>
      <c r="I3541" s="33"/>
      <c r="J3541" s="21"/>
    </row>
    <row r="3542" spans="1:10" x14ac:dyDescent="0.25">
      <c r="A3542"/>
      <c r="B3542"/>
      <c r="I3542" s="33"/>
      <c r="J3542" s="21"/>
    </row>
    <row r="3543" spans="1:10" x14ac:dyDescent="0.25">
      <c r="A3543"/>
      <c r="B3543"/>
      <c r="I3543" s="33"/>
      <c r="J3543" s="21"/>
    </row>
    <row r="3544" spans="1:10" x14ac:dyDescent="0.25">
      <c r="A3544"/>
      <c r="B3544"/>
      <c r="I3544" s="33"/>
      <c r="J3544" s="21"/>
    </row>
    <row r="3545" spans="1:10" x14ac:dyDescent="0.25">
      <c r="A3545"/>
      <c r="B3545"/>
      <c r="I3545" s="33"/>
      <c r="J3545" s="21"/>
    </row>
    <row r="3546" spans="1:10" x14ac:dyDescent="0.25">
      <c r="A3546"/>
      <c r="B3546"/>
      <c r="I3546" s="33"/>
      <c r="J3546" s="21"/>
    </row>
    <row r="3547" spans="1:10" x14ac:dyDescent="0.25">
      <c r="A3547"/>
      <c r="B3547"/>
      <c r="I3547" s="33"/>
      <c r="J3547" s="21"/>
    </row>
    <row r="3548" spans="1:10" x14ac:dyDescent="0.25">
      <c r="A3548"/>
      <c r="B3548"/>
      <c r="I3548" s="33"/>
      <c r="J3548" s="21"/>
    </row>
    <row r="3549" spans="1:10" x14ac:dyDescent="0.25">
      <c r="A3549"/>
      <c r="B3549"/>
      <c r="I3549" s="33"/>
      <c r="J3549" s="21"/>
    </row>
    <row r="3550" spans="1:10" x14ac:dyDescent="0.25">
      <c r="A3550"/>
      <c r="B3550"/>
      <c r="I3550" s="33"/>
      <c r="J3550" s="21"/>
    </row>
    <row r="3551" spans="1:10" x14ac:dyDescent="0.25">
      <c r="A3551"/>
      <c r="B3551"/>
      <c r="I3551" s="33"/>
      <c r="J3551" s="21"/>
    </row>
    <row r="3552" spans="1:10" x14ac:dyDescent="0.25">
      <c r="A3552"/>
      <c r="B3552"/>
      <c r="I3552" s="33"/>
      <c r="J3552" s="21"/>
    </row>
    <row r="3553" spans="1:10" x14ac:dyDescent="0.25">
      <c r="A3553"/>
      <c r="B3553"/>
      <c r="I3553" s="33"/>
      <c r="J3553" s="21"/>
    </row>
    <row r="3554" spans="1:10" x14ac:dyDescent="0.25">
      <c r="A3554"/>
      <c r="B3554"/>
      <c r="I3554" s="33"/>
      <c r="J3554" s="21"/>
    </row>
    <row r="3555" spans="1:10" x14ac:dyDescent="0.25">
      <c r="A3555"/>
      <c r="B3555"/>
      <c r="I3555" s="33"/>
      <c r="J3555" s="21"/>
    </row>
    <row r="3556" spans="1:10" x14ac:dyDescent="0.25">
      <c r="A3556"/>
      <c r="B3556"/>
      <c r="I3556" s="33"/>
      <c r="J3556" s="21"/>
    </row>
    <row r="3557" spans="1:10" x14ac:dyDescent="0.25">
      <c r="A3557"/>
      <c r="B3557"/>
      <c r="I3557" s="33"/>
      <c r="J3557" s="21"/>
    </row>
    <row r="3558" spans="1:10" x14ac:dyDescent="0.25">
      <c r="A3558"/>
      <c r="B3558"/>
      <c r="I3558" s="33"/>
      <c r="J3558" s="21"/>
    </row>
    <row r="3559" spans="1:10" x14ac:dyDescent="0.25">
      <c r="A3559"/>
      <c r="B3559"/>
      <c r="I3559" s="33"/>
      <c r="J3559" s="21"/>
    </row>
    <row r="3560" spans="1:10" x14ac:dyDescent="0.25">
      <c r="A3560"/>
      <c r="B3560"/>
      <c r="I3560" s="33"/>
      <c r="J3560" s="21"/>
    </row>
    <row r="3561" spans="1:10" x14ac:dyDescent="0.25">
      <c r="A3561"/>
      <c r="B3561"/>
      <c r="I3561" s="33"/>
      <c r="J3561" s="21"/>
    </row>
    <row r="3562" spans="1:10" x14ac:dyDescent="0.25">
      <c r="A3562"/>
      <c r="B3562"/>
      <c r="I3562" s="33"/>
      <c r="J3562" s="21"/>
    </row>
    <row r="3563" spans="1:10" x14ac:dyDescent="0.25">
      <c r="A3563"/>
      <c r="B3563"/>
      <c r="I3563" s="33"/>
      <c r="J3563" s="21"/>
    </row>
    <row r="3564" spans="1:10" x14ac:dyDescent="0.25">
      <c r="A3564"/>
      <c r="B3564"/>
      <c r="I3564" s="33"/>
      <c r="J3564" s="21"/>
    </row>
    <row r="3565" spans="1:10" x14ac:dyDescent="0.25">
      <c r="A3565"/>
      <c r="B3565"/>
      <c r="I3565" s="33"/>
      <c r="J3565" s="21"/>
    </row>
    <row r="3566" spans="1:10" x14ac:dyDescent="0.25">
      <c r="A3566"/>
      <c r="B3566"/>
      <c r="I3566" s="33"/>
      <c r="J3566" s="21"/>
    </row>
    <row r="3567" spans="1:10" x14ac:dyDescent="0.25">
      <c r="A3567"/>
      <c r="B3567"/>
      <c r="I3567" s="33"/>
      <c r="J3567" s="21"/>
    </row>
    <row r="3568" spans="1:10" x14ac:dyDescent="0.25">
      <c r="A3568"/>
      <c r="B3568"/>
      <c r="I3568" s="33"/>
      <c r="J3568" s="21"/>
    </row>
    <row r="3569" spans="1:10" x14ac:dyDescent="0.25">
      <c r="A3569"/>
      <c r="B3569"/>
      <c r="I3569" s="33"/>
      <c r="J3569" s="21"/>
    </row>
    <row r="3570" spans="1:10" x14ac:dyDescent="0.25">
      <c r="A3570"/>
      <c r="B3570"/>
      <c r="I3570" s="33"/>
      <c r="J3570" s="21"/>
    </row>
    <row r="3571" spans="1:10" x14ac:dyDescent="0.25">
      <c r="A3571"/>
      <c r="B3571"/>
      <c r="I3571" s="33"/>
      <c r="J3571" s="21"/>
    </row>
    <row r="3572" spans="1:10" x14ac:dyDescent="0.25">
      <c r="A3572"/>
      <c r="B3572"/>
      <c r="I3572" s="33"/>
      <c r="J3572" s="21"/>
    </row>
    <row r="3573" spans="1:10" x14ac:dyDescent="0.25">
      <c r="A3573"/>
      <c r="B3573"/>
      <c r="I3573" s="33"/>
      <c r="J3573" s="21"/>
    </row>
    <row r="3574" spans="1:10" x14ac:dyDescent="0.25">
      <c r="A3574"/>
      <c r="B3574"/>
      <c r="I3574" s="33"/>
      <c r="J3574" s="21"/>
    </row>
    <row r="3575" spans="1:10" x14ac:dyDescent="0.25">
      <c r="A3575"/>
      <c r="B3575"/>
      <c r="I3575" s="33"/>
      <c r="J3575" s="21"/>
    </row>
    <row r="3576" spans="1:10" x14ac:dyDescent="0.25">
      <c r="A3576"/>
      <c r="B3576"/>
      <c r="I3576" s="33"/>
      <c r="J3576" s="21"/>
    </row>
    <row r="3577" spans="1:10" x14ac:dyDescent="0.25">
      <c r="A3577"/>
      <c r="B3577"/>
      <c r="I3577" s="33"/>
      <c r="J3577" s="21"/>
    </row>
    <row r="3578" spans="1:10" x14ac:dyDescent="0.25">
      <c r="A3578"/>
      <c r="B3578"/>
      <c r="I3578" s="33"/>
      <c r="J3578" s="21"/>
    </row>
    <row r="3579" spans="1:10" x14ac:dyDescent="0.25">
      <c r="A3579"/>
      <c r="B3579"/>
      <c r="I3579" s="33"/>
      <c r="J3579" s="21"/>
    </row>
    <row r="3580" spans="1:10" x14ac:dyDescent="0.25">
      <c r="A3580"/>
      <c r="B3580"/>
      <c r="I3580" s="33"/>
      <c r="J3580" s="21"/>
    </row>
    <row r="3581" spans="1:10" x14ac:dyDescent="0.25">
      <c r="A3581"/>
      <c r="B3581"/>
      <c r="I3581" s="33"/>
      <c r="J3581" s="21"/>
    </row>
    <row r="3582" spans="1:10" x14ac:dyDescent="0.25">
      <c r="A3582"/>
      <c r="B3582"/>
      <c r="I3582" s="33"/>
      <c r="J3582" s="21"/>
    </row>
    <row r="3583" spans="1:10" x14ac:dyDescent="0.25">
      <c r="A3583"/>
      <c r="B3583"/>
      <c r="I3583" s="33"/>
      <c r="J3583" s="21"/>
    </row>
    <row r="3584" spans="1:10" x14ac:dyDescent="0.25">
      <c r="A3584"/>
      <c r="B3584"/>
      <c r="I3584" s="33"/>
      <c r="J3584" s="21"/>
    </row>
    <row r="3585" spans="1:10" x14ac:dyDescent="0.25">
      <c r="A3585"/>
      <c r="B3585"/>
      <c r="I3585" s="33"/>
      <c r="J3585" s="21"/>
    </row>
    <row r="3586" spans="1:10" x14ac:dyDescent="0.25">
      <c r="A3586"/>
      <c r="B3586"/>
      <c r="I3586" s="33"/>
      <c r="J3586" s="21"/>
    </row>
    <row r="3587" spans="1:10" x14ac:dyDescent="0.25">
      <c r="A3587"/>
      <c r="B3587"/>
      <c r="I3587" s="33"/>
      <c r="J3587" s="21"/>
    </row>
    <row r="3588" spans="1:10" x14ac:dyDescent="0.25">
      <c r="A3588"/>
      <c r="B3588"/>
      <c r="I3588" s="33"/>
      <c r="J3588" s="21"/>
    </row>
    <row r="3589" spans="1:10" x14ac:dyDescent="0.25">
      <c r="A3589"/>
      <c r="B3589"/>
      <c r="I3589" s="33"/>
      <c r="J3589" s="21"/>
    </row>
    <row r="3590" spans="1:10" x14ac:dyDescent="0.25">
      <c r="A3590"/>
      <c r="B3590"/>
      <c r="I3590" s="33"/>
      <c r="J3590" s="21"/>
    </row>
    <row r="3591" spans="1:10" x14ac:dyDescent="0.25">
      <c r="A3591"/>
      <c r="B3591"/>
      <c r="I3591" s="33"/>
      <c r="J3591" s="21"/>
    </row>
    <row r="3592" spans="1:10" x14ac:dyDescent="0.25">
      <c r="A3592"/>
      <c r="B3592"/>
      <c r="I3592" s="33"/>
      <c r="J3592" s="21"/>
    </row>
    <row r="3593" spans="1:10" x14ac:dyDescent="0.25">
      <c r="A3593"/>
      <c r="B3593"/>
      <c r="I3593" s="33"/>
      <c r="J3593" s="21"/>
    </row>
    <row r="3594" spans="1:10" x14ac:dyDescent="0.25">
      <c r="A3594"/>
      <c r="B3594"/>
      <c r="I3594" s="33"/>
      <c r="J3594" s="21"/>
    </row>
    <row r="3595" spans="1:10" x14ac:dyDescent="0.25">
      <c r="A3595"/>
      <c r="B3595"/>
      <c r="I3595" s="33"/>
      <c r="J3595" s="21"/>
    </row>
    <row r="3596" spans="1:10" x14ac:dyDescent="0.25">
      <c r="A3596"/>
      <c r="B3596"/>
      <c r="I3596" s="33"/>
      <c r="J3596" s="21"/>
    </row>
    <row r="3597" spans="1:10" x14ac:dyDescent="0.25">
      <c r="A3597"/>
      <c r="B3597"/>
      <c r="I3597" s="33"/>
      <c r="J3597" s="21"/>
    </row>
    <row r="3598" spans="1:10" x14ac:dyDescent="0.25">
      <c r="A3598"/>
      <c r="B3598"/>
      <c r="I3598" s="33"/>
      <c r="J3598" s="21"/>
    </row>
    <row r="3599" spans="1:10" x14ac:dyDescent="0.25">
      <c r="A3599"/>
      <c r="B3599"/>
      <c r="I3599" s="33"/>
      <c r="J3599" s="21"/>
    </row>
    <row r="3600" spans="1:10" x14ac:dyDescent="0.25">
      <c r="A3600"/>
      <c r="B3600"/>
      <c r="I3600" s="33"/>
      <c r="J3600" s="21"/>
    </row>
    <row r="3601" spans="1:10" x14ac:dyDescent="0.25">
      <c r="A3601"/>
      <c r="B3601"/>
      <c r="I3601" s="33"/>
      <c r="J3601" s="21"/>
    </row>
    <row r="3602" spans="1:10" x14ac:dyDescent="0.25">
      <c r="A3602"/>
      <c r="B3602"/>
      <c r="I3602" s="33"/>
      <c r="J3602" s="21"/>
    </row>
    <row r="3603" spans="1:10" x14ac:dyDescent="0.25">
      <c r="A3603"/>
      <c r="B3603"/>
      <c r="I3603" s="33"/>
      <c r="J3603" s="21"/>
    </row>
    <row r="3604" spans="1:10" x14ac:dyDescent="0.25">
      <c r="A3604"/>
      <c r="B3604"/>
      <c r="I3604" s="33"/>
      <c r="J3604" s="21"/>
    </row>
    <row r="3605" spans="1:10" x14ac:dyDescent="0.25">
      <c r="A3605"/>
      <c r="B3605"/>
      <c r="I3605" s="33"/>
      <c r="J3605" s="21"/>
    </row>
    <row r="3606" spans="1:10" x14ac:dyDescent="0.25">
      <c r="A3606"/>
      <c r="B3606"/>
      <c r="I3606" s="33"/>
      <c r="J3606" s="21"/>
    </row>
    <row r="3607" spans="1:10" x14ac:dyDescent="0.25">
      <c r="A3607"/>
      <c r="B3607"/>
      <c r="I3607" s="33"/>
      <c r="J3607" s="21"/>
    </row>
    <row r="3608" spans="1:10" x14ac:dyDescent="0.25">
      <c r="A3608"/>
      <c r="B3608"/>
      <c r="I3608" s="33"/>
      <c r="J3608" s="21"/>
    </row>
    <row r="3609" spans="1:10" x14ac:dyDescent="0.25">
      <c r="A3609"/>
      <c r="B3609"/>
      <c r="I3609" s="33"/>
      <c r="J3609" s="21"/>
    </row>
    <row r="3610" spans="1:10" x14ac:dyDescent="0.25">
      <c r="A3610"/>
      <c r="B3610"/>
      <c r="I3610" s="33"/>
      <c r="J3610" s="21"/>
    </row>
    <row r="3611" spans="1:10" x14ac:dyDescent="0.25">
      <c r="A3611"/>
      <c r="B3611"/>
      <c r="I3611" s="33"/>
      <c r="J3611" s="21"/>
    </row>
    <row r="3612" spans="1:10" x14ac:dyDescent="0.25">
      <c r="A3612"/>
      <c r="B3612"/>
      <c r="I3612" s="33"/>
      <c r="J3612" s="21"/>
    </row>
    <row r="3613" spans="1:10" x14ac:dyDescent="0.25">
      <c r="A3613"/>
      <c r="B3613"/>
      <c r="I3613" s="33"/>
      <c r="J3613" s="21"/>
    </row>
    <row r="3614" spans="1:10" x14ac:dyDescent="0.25">
      <c r="A3614"/>
      <c r="B3614"/>
      <c r="I3614" s="33"/>
      <c r="J3614" s="21"/>
    </row>
    <row r="3615" spans="1:10" x14ac:dyDescent="0.25">
      <c r="A3615"/>
      <c r="B3615"/>
      <c r="I3615" s="33"/>
      <c r="J3615" s="21"/>
    </row>
    <row r="3616" spans="1:10" x14ac:dyDescent="0.25">
      <c r="A3616"/>
      <c r="B3616"/>
      <c r="I3616" s="33"/>
      <c r="J3616" s="21"/>
    </row>
    <row r="3617" spans="1:10" x14ac:dyDescent="0.25">
      <c r="A3617"/>
      <c r="B3617"/>
      <c r="I3617" s="33"/>
      <c r="J3617" s="21"/>
    </row>
    <row r="3618" spans="1:10" x14ac:dyDescent="0.25">
      <c r="A3618"/>
      <c r="B3618"/>
      <c r="I3618" s="33"/>
      <c r="J3618" s="21"/>
    </row>
    <row r="3619" spans="1:10" x14ac:dyDescent="0.25">
      <c r="A3619"/>
      <c r="B3619"/>
      <c r="I3619" s="33"/>
      <c r="J3619" s="21"/>
    </row>
    <row r="3620" spans="1:10" x14ac:dyDescent="0.25">
      <c r="A3620"/>
      <c r="B3620"/>
      <c r="I3620" s="33"/>
      <c r="J3620" s="21"/>
    </row>
    <row r="3621" spans="1:10" x14ac:dyDescent="0.25">
      <c r="A3621"/>
      <c r="B3621"/>
      <c r="I3621" s="33"/>
      <c r="J3621" s="21"/>
    </row>
    <row r="3622" spans="1:10" x14ac:dyDescent="0.25">
      <c r="A3622"/>
      <c r="B3622"/>
      <c r="I3622" s="33"/>
      <c r="J3622" s="21"/>
    </row>
    <row r="3623" spans="1:10" x14ac:dyDescent="0.25">
      <c r="A3623"/>
      <c r="B3623"/>
      <c r="I3623" s="33"/>
      <c r="J3623" s="21"/>
    </row>
    <row r="3624" spans="1:10" x14ac:dyDescent="0.25">
      <c r="A3624"/>
      <c r="B3624"/>
      <c r="I3624" s="33"/>
      <c r="J3624" s="21"/>
    </row>
    <row r="3625" spans="1:10" x14ac:dyDescent="0.25">
      <c r="A3625"/>
      <c r="B3625"/>
      <c r="I3625" s="33"/>
      <c r="J3625" s="21"/>
    </row>
    <row r="3626" spans="1:10" x14ac:dyDescent="0.25">
      <c r="A3626"/>
      <c r="B3626"/>
      <c r="I3626" s="33"/>
      <c r="J3626" s="21"/>
    </row>
    <row r="3627" spans="1:10" x14ac:dyDescent="0.25">
      <c r="A3627"/>
      <c r="B3627"/>
      <c r="I3627" s="33"/>
      <c r="J3627" s="21"/>
    </row>
    <row r="3628" spans="1:10" x14ac:dyDescent="0.25">
      <c r="A3628"/>
      <c r="B3628"/>
      <c r="I3628" s="33"/>
      <c r="J3628" s="21"/>
    </row>
    <row r="3629" spans="1:10" x14ac:dyDescent="0.25">
      <c r="A3629"/>
      <c r="B3629"/>
      <c r="I3629" s="33"/>
      <c r="J3629" s="21"/>
    </row>
    <row r="3630" spans="1:10" x14ac:dyDescent="0.25">
      <c r="A3630"/>
      <c r="B3630"/>
      <c r="I3630" s="33"/>
      <c r="J3630" s="21"/>
    </row>
    <row r="3631" spans="1:10" x14ac:dyDescent="0.25">
      <c r="A3631"/>
      <c r="B3631"/>
      <c r="I3631" s="33"/>
      <c r="J3631" s="21"/>
    </row>
    <row r="3632" spans="1:10" x14ac:dyDescent="0.25">
      <c r="A3632"/>
      <c r="B3632"/>
      <c r="I3632" s="33"/>
      <c r="J3632" s="21"/>
    </row>
    <row r="3633" spans="1:10" x14ac:dyDescent="0.25">
      <c r="A3633"/>
      <c r="B3633"/>
      <c r="I3633" s="33"/>
      <c r="J3633" s="21"/>
    </row>
    <row r="3634" spans="1:10" x14ac:dyDescent="0.25">
      <c r="A3634"/>
      <c r="B3634"/>
      <c r="I3634" s="33"/>
      <c r="J3634" s="21"/>
    </row>
    <row r="3635" spans="1:10" x14ac:dyDescent="0.25">
      <c r="A3635"/>
      <c r="B3635"/>
      <c r="I3635" s="33"/>
      <c r="J3635" s="21"/>
    </row>
    <row r="3636" spans="1:10" x14ac:dyDescent="0.25">
      <c r="A3636"/>
      <c r="B3636"/>
      <c r="I3636" s="33"/>
      <c r="J3636" s="21"/>
    </row>
    <row r="3637" spans="1:10" x14ac:dyDescent="0.25">
      <c r="A3637"/>
      <c r="B3637"/>
      <c r="I3637" s="33"/>
      <c r="J3637" s="21"/>
    </row>
    <row r="3638" spans="1:10" x14ac:dyDescent="0.25">
      <c r="A3638"/>
      <c r="B3638"/>
      <c r="I3638" s="33"/>
      <c r="J3638" s="21"/>
    </row>
    <row r="3639" spans="1:10" x14ac:dyDescent="0.25">
      <c r="A3639"/>
      <c r="B3639"/>
      <c r="I3639" s="33"/>
      <c r="J3639" s="21"/>
    </row>
    <row r="3640" spans="1:10" x14ac:dyDescent="0.25">
      <c r="A3640"/>
      <c r="B3640"/>
      <c r="I3640" s="33"/>
      <c r="J3640" s="21"/>
    </row>
    <row r="3641" spans="1:10" x14ac:dyDescent="0.25">
      <c r="A3641"/>
      <c r="B3641"/>
      <c r="I3641" s="33"/>
      <c r="J3641" s="21"/>
    </row>
    <row r="3642" spans="1:10" x14ac:dyDescent="0.25">
      <c r="A3642"/>
      <c r="B3642"/>
      <c r="I3642" s="33"/>
      <c r="J3642" s="21"/>
    </row>
    <row r="3643" spans="1:10" x14ac:dyDescent="0.25">
      <c r="A3643"/>
      <c r="B3643"/>
      <c r="I3643" s="33"/>
      <c r="J3643" s="21"/>
    </row>
    <row r="3644" spans="1:10" x14ac:dyDescent="0.25">
      <c r="A3644"/>
      <c r="B3644"/>
      <c r="I3644" s="33"/>
      <c r="J3644" s="21"/>
    </row>
    <row r="3645" spans="1:10" x14ac:dyDescent="0.25">
      <c r="A3645"/>
      <c r="B3645"/>
      <c r="I3645" s="33"/>
      <c r="J3645" s="21"/>
    </row>
    <row r="3646" spans="1:10" x14ac:dyDescent="0.25">
      <c r="A3646"/>
      <c r="B3646"/>
      <c r="I3646" s="33"/>
      <c r="J3646" s="21"/>
    </row>
    <row r="3647" spans="1:10" x14ac:dyDescent="0.25">
      <c r="A3647"/>
      <c r="B3647"/>
      <c r="I3647" s="33"/>
      <c r="J3647" s="21"/>
    </row>
    <row r="3648" spans="1:10" x14ac:dyDescent="0.25">
      <c r="A3648"/>
      <c r="B3648"/>
      <c r="I3648" s="33"/>
      <c r="J3648" s="21"/>
    </row>
    <row r="3649" spans="1:10" x14ac:dyDescent="0.25">
      <c r="A3649"/>
      <c r="B3649"/>
      <c r="I3649" s="33"/>
      <c r="J3649" s="21"/>
    </row>
    <row r="3650" spans="1:10" x14ac:dyDescent="0.25">
      <c r="A3650"/>
      <c r="B3650"/>
      <c r="I3650" s="33"/>
      <c r="J3650" s="21"/>
    </row>
    <row r="3651" spans="1:10" x14ac:dyDescent="0.25">
      <c r="A3651"/>
      <c r="B3651"/>
      <c r="I3651" s="33"/>
      <c r="J3651" s="21"/>
    </row>
    <row r="3652" spans="1:10" x14ac:dyDescent="0.25">
      <c r="A3652"/>
      <c r="B3652"/>
      <c r="I3652" s="33"/>
      <c r="J3652" s="21"/>
    </row>
    <row r="3653" spans="1:10" x14ac:dyDescent="0.25">
      <c r="A3653"/>
      <c r="B3653"/>
      <c r="I3653" s="33"/>
      <c r="J3653" s="21"/>
    </row>
    <row r="3654" spans="1:10" x14ac:dyDescent="0.25">
      <c r="A3654"/>
      <c r="B3654"/>
      <c r="I3654" s="33"/>
      <c r="J3654" s="21"/>
    </row>
    <row r="3655" spans="1:10" x14ac:dyDescent="0.25">
      <c r="A3655"/>
      <c r="B3655"/>
      <c r="I3655" s="33"/>
      <c r="J3655" s="21"/>
    </row>
    <row r="3656" spans="1:10" x14ac:dyDescent="0.25">
      <c r="A3656"/>
      <c r="B3656"/>
      <c r="I3656" s="33"/>
      <c r="J3656" s="21"/>
    </row>
    <row r="3657" spans="1:10" x14ac:dyDescent="0.25">
      <c r="A3657"/>
      <c r="B3657"/>
      <c r="I3657" s="33"/>
      <c r="J3657" s="21"/>
    </row>
    <row r="3658" spans="1:10" x14ac:dyDescent="0.25">
      <c r="A3658"/>
      <c r="B3658"/>
      <c r="I3658" s="33"/>
      <c r="J3658" s="21"/>
    </row>
    <row r="3659" spans="1:10" x14ac:dyDescent="0.25">
      <c r="A3659"/>
      <c r="B3659"/>
      <c r="I3659" s="33"/>
      <c r="J3659" s="21"/>
    </row>
    <row r="3660" spans="1:10" x14ac:dyDescent="0.25">
      <c r="A3660"/>
      <c r="B3660"/>
      <c r="I3660" s="33"/>
      <c r="J3660" s="21"/>
    </row>
    <row r="3661" spans="1:10" x14ac:dyDescent="0.25">
      <c r="A3661"/>
      <c r="B3661"/>
      <c r="I3661" s="33"/>
      <c r="J3661" s="21"/>
    </row>
    <row r="3662" spans="1:10" x14ac:dyDescent="0.25">
      <c r="A3662"/>
      <c r="B3662"/>
      <c r="I3662" s="33"/>
      <c r="J3662" s="21"/>
    </row>
    <row r="3663" spans="1:10" x14ac:dyDescent="0.25">
      <c r="A3663"/>
      <c r="B3663"/>
      <c r="I3663" s="33"/>
      <c r="J3663" s="21"/>
    </row>
    <row r="3664" spans="1:10" x14ac:dyDescent="0.25">
      <c r="A3664"/>
      <c r="B3664"/>
      <c r="I3664" s="33"/>
      <c r="J3664" s="21"/>
    </row>
    <row r="3665" spans="1:10" x14ac:dyDescent="0.25">
      <c r="A3665"/>
      <c r="B3665"/>
      <c r="I3665" s="33"/>
      <c r="J3665" s="21"/>
    </row>
    <row r="3666" spans="1:10" x14ac:dyDescent="0.25">
      <c r="A3666"/>
      <c r="B3666"/>
      <c r="I3666" s="33"/>
      <c r="J3666" s="21"/>
    </row>
    <row r="3667" spans="1:10" x14ac:dyDescent="0.25">
      <c r="A3667"/>
      <c r="B3667"/>
      <c r="I3667" s="33"/>
      <c r="J3667" s="21"/>
    </row>
    <row r="3668" spans="1:10" x14ac:dyDescent="0.25">
      <c r="A3668"/>
      <c r="B3668"/>
      <c r="I3668" s="33"/>
      <c r="J3668" s="21"/>
    </row>
    <row r="3669" spans="1:10" x14ac:dyDescent="0.25">
      <c r="A3669"/>
      <c r="B3669"/>
      <c r="I3669" s="33"/>
      <c r="J3669" s="21"/>
    </row>
    <row r="3670" spans="1:10" x14ac:dyDescent="0.25">
      <c r="A3670"/>
      <c r="B3670"/>
      <c r="I3670" s="33"/>
      <c r="J3670" s="21"/>
    </row>
    <row r="3671" spans="1:10" x14ac:dyDescent="0.25">
      <c r="A3671"/>
      <c r="B3671"/>
      <c r="I3671" s="33"/>
      <c r="J3671" s="21"/>
    </row>
    <row r="3672" spans="1:10" x14ac:dyDescent="0.25">
      <c r="A3672"/>
      <c r="B3672"/>
      <c r="I3672" s="33"/>
      <c r="J3672" s="21"/>
    </row>
    <row r="3673" spans="1:10" x14ac:dyDescent="0.25">
      <c r="A3673"/>
      <c r="B3673"/>
      <c r="I3673" s="33"/>
      <c r="J3673" s="21"/>
    </row>
    <row r="3674" spans="1:10" x14ac:dyDescent="0.25">
      <c r="A3674"/>
      <c r="B3674"/>
      <c r="I3674" s="33"/>
      <c r="J3674" s="21"/>
    </row>
    <row r="3675" spans="1:10" x14ac:dyDescent="0.25">
      <c r="A3675"/>
      <c r="B3675"/>
      <c r="I3675" s="33"/>
      <c r="J3675" s="21"/>
    </row>
    <row r="3676" spans="1:10" x14ac:dyDescent="0.25">
      <c r="A3676"/>
      <c r="B3676"/>
      <c r="I3676" s="33"/>
      <c r="J3676" s="21"/>
    </row>
    <row r="3677" spans="1:10" x14ac:dyDescent="0.25">
      <c r="A3677"/>
      <c r="B3677"/>
      <c r="I3677" s="33"/>
      <c r="J3677" s="21"/>
    </row>
    <row r="3678" spans="1:10" x14ac:dyDescent="0.25">
      <c r="A3678"/>
      <c r="B3678"/>
      <c r="I3678" s="33"/>
      <c r="J3678" s="21"/>
    </row>
    <row r="3679" spans="1:10" x14ac:dyDescent="0.25">
      <c r="A3679"/>
      <c r="B3679"/>
      <c r="I3679" s="33"/>
      <c r="J3679" s="21"/>
    </row>
    <row r="3680" spans="1:10" x14ac:dyDescent="0.25">
      <c r="A3680"/>
      <c r="B3680"/>
      <c r="I3680" s="33"/>
      <c r="J3680" s="21"/>
    </row>
    <row r="3681" spans="1:10" x14ac:dyDescent="0.25">
      <c r="A3681"/>
      <c r="B3681"/>
      <c r="I3681" s="33"/>
      <c r="J3681" s="21"/>
    </row>
    <row r="3682" spans="1:10" x14ac:dyDescent="0.25">
      <c r="A3682"/>
      <c r="B3682"/>
      <c r="I3682" s="33"/>
      <c r="J3682" s="21"/>
    </row>
    <row r="3683" spans="1:10" x14ac:dyDescent="0.25">
      <c r="A3683"/>
      <c r="B3683"/>
      <c r="I3683" s="33"/>
      <c r="J3683" s="21"/>
    </row>
    <row r="3684" spans="1:10" x14ac:dyDescent="0.25">
      <c r="A3684"/>
      <c r="B3684"/>
      <c r="I3684" s="33"/>
      <c r="J3684" s="21"/>
    </row>
    <row r="3685" spans="1:10" x14ac:dyDescent="0.25">
      <c r="A3685"/>
      <c r="B3685"/>
      <c r="I3685" s="33"/>
      <c r="J3685" s="21"/>
    </row>
    <row r="3686" spans="1:10" x14ac:dyDescent="0.25">
      <c r="A3686"/>
      <c r="B3686"/>
      <c r="I3686" s="33"/>
      <c r="J3686" s="21"/>
    </row>
    <row r="3687" spans="1:10" x14ac:dyDescent="0.25">
      <c r="A3687"/>
      <c r="B3687"/>
      <c r="I3687" s="33"/>
      <c r="J3687" s="21"/>
    </row>
    <row r="3688" spans="1:10" x14ac:dyDescent="0.25">
      <c r="A3688"/>
      <c r="B3688"/>
      <c r="I3688" s="33"/>
      <c r="J3688" s="21"/>
    </row>
    <row r="3689" spans="1:10" x14ac:dyDescent="0.25">
      <c r="A3689"/>
      <c r="B3689"/>
      <c r="I3689" s="33"/>
      <c r="J3689" s="21"/>
    </row>
    <row r="3690" spans="1:10" x14ac:dyDescent="0.25">
      <c r="A3690"/>
      <c r="B3690"/>
      <c r="I3690" s="33"/>
      <c r="J3690" s="21"/>
    </row>
    <row r="3691" spans="1:10" x14ac:dyDescent="0.25">
      <c r="A3691"/>
      <c r="B3691"/>
      <c r="I3691" s="33"/>
      <c r="J3691" s="21"/>
    </row>
    <row r="3692" spans="1:10" x14ac:dyDescent="0.25">
      <c r="A3692"/>
      <c r="B3692"/>
      <c r="I3692" s="33"/>
      <c r="J3692" s="21"/>
    </row>
    <row r="3693" spans="1:10" x14ac:dyDescent="0.25">
      <c r="A3693"/>
      <c r="B3693"/>
      <c r="I3693" s="33"/>
      <c r="J3693" s="21"/>
    </row>
    <row r="3694" spans="1:10" x14ac:dyDescent="0.25">
      <c r="A3694"/>
      <c r="B3694"/>
      <c r="I3694" s="33"/>
      <c r="J3694" s="21"/>
    </row>
    <row r="3695" spans="1:10" x14ac:dyDescent="0.25">
      <c r="A3695"/>
      <c r="B3695"/>
      <c r="I3695" s="33"/>
      <c r="J3695" s="21"/>
    </row>
    <row r="3696" spans="1:10" x14ac:dyDescent="0.25">
      <c r="A3696"/>
      <c r="B3696"/>
      <c r="I3696" s="33"/>
      <c r="J3696" s="21"/>
    </row>
    <row r="3697" spans="1:10" x14ac:dyDescent="0.25">
      <c r="A3697"/>
      <c r="B3697"/>
      <c r="I3697" s="33"/>
      <c r="J3697" s="21"/>
    </row>
    <row r="3698" spans="1:10" x14ac:dyDescent="0.25">
      <c r="A3698"/>
      <c r="B3698"/>
      <c r="I3698" s="33"/>
      <c r="J3698" s="21"/>
    </row>
    <row r="3699" spans="1:10" x14ac:dyDescent="0.25">
      <c r="A3699"/>
      <c r="B3699"/>
      <c r="I3699" s="33"/>
      <c r="J3699" s="21"/>
    </row>
    <row r="3700" spans="1:10" x14ac:dyDescent="0.25">
      <c r="A3700"/>
      <c r="B3700"/>
      <c r="I3700" s="33"/>
      <c r="J3700" s="21"/>
    </row>
    <row r="3701" spans="1:10" x14ac:dyDescent="0.25">
      <c r="A3701"/>
      <c r="B3701"/>
      <c r="I3701" s="33"/>
      <c r="J3701" s="21"/>
    </row>
    <row r="3702" spans="1:10" x14ac:dyDescent="0.25">
      <c r="A3702"/>
      <c r="B3702"/>
      <c r="I3702" s="33"/>
      <c r="J3702" s="21"/>
    </row>
    <row r="3703" spans="1:10" x14ac:dyDescent="0.25">
      <c r="A3703"/>
      <c r="B3703"/>
      <c r="I3703" s="33"/>
      <c r="J3703" s="21"/>
    </row>
    <row r="3704" spans="1:10" x14ac:dyDescent="0.25">
      <c r="A3704"/>
      <c r="B3704"/>
      <c r="I3704" s="33"/>
      <c r="J3704" s="21"/>
    </row>
    <row r="3705" spans="1:10" x14ac:dyDescent="0.25">
      <c r="A3705"/>
      <c r="B3705"/>
      <c r="I3705" s="33"/>
      <c r="J3705" s="21"/>
    </row>
    <row r="3706" spans="1:10" x14ac:dyDescent="0.25">
      <c r="A3706"/>
      <c r="B3706"/>
      <c r="I3706" s="33"/>
      <c r="J3706" s="21"/>
    </row>
    <row r="3707" spans="1:10" x14ac:dyDescent="0.25">
      <c r="A3707"/>
      <c r="B3707"/>
      <c r="I3707" s="33"/>
      <c r="J3707" s="21"/>
    </row>
    <row r="3708" spans="1:10" x14ac:dyDescent="0.25">
      <c r="A3708"/>
      <c r="B3708"/>
      <c r="I3708" s="33"/>
      <c r="J3708" s="21"/>
    </row>
    <row r="3709" spans="1:10" x14ac:dyDescent="0.25">
      <c r="A3709"/>
      <c r="B3709"/>
      <c r="I3709" s="33"/>
      <c r="J3709" s="21"/>
    </row>
    <row r="3710" spans="1:10" x14ac:dyDescent="0.25">
      <c r="A3710"/>
      <c r="B3710"/>
      <c r="I3710" s="33"/>
      <c r="J3710" s="21"/>
    </row>
    <row r="3711" spans="1:10" x14ac:dyDescent="0.25">
      <c r="A3711"/>
      <c r="B3711"/>
      <c r="I3711" s="33"/>
      <c r="J3711" s="21"/>
    </row>
    <row r="3712" spans="1:10" x14ac:dyDescent="0.25">
      <c r="A3712"/>
      <c r="B3712"/>
      <c r="I3712" s="33"/>
      <c r="J3712" s="21"/>
    </row>
    <row r="3713" spans="1:10" x14ac:dyDescent="0.25">
      <c r="A3713"/>
      <c r="B3713"/>
      <c r="I3713" s="33"/>
      <c r="J3713" s="21"/>
    </row>
    <row r="3714" spans="1:10" x14ac:dyDescent="0.25">
      <c r="A3714"/>
      <c r="B3714"/>
      <c r="I3714" s="33"/>
      <c r="J3714" s="21"/>
    </row>
    <row r="3715" spans="1:10" x14ac:dyDescent="0.25">
      <c r="A3715"/>
      <c r="B3715"/>
      <c r="I3715" s="33"/>
      <c r="J3715" s="21"/>
    </row>
    <row r="3716" spans="1:10" x14ac:dyDescent="0.25">
      <c r="A3716"/>
      <c r="B3716"/>
      <c r="I3716" s="33"/>
      <c r="J3716" s="21"/>
    </row>
    <row r="3717" spans="1:10" x14ac:dyDescent="0.25">
      <c r="A3717"/>
      <c r="B3717"/>
      <c r="I3717" s="33"/>
      <c r="J3717" s="21"/>
    </row>
    <row r="3718" spans="1:10" x14ac:dyDescent="0.25">
      <c r="A3718"/>
      <c r="B3718"/>
      <c r="I3718" s="33"/>
      <c r="J3718" s="21"/>
    </row>
    <row r="3719" spans="1:10" x14ac:dyDescent="0.25">
      <c r="A3719"/>
      <c r="B3719"/>
      <c r="I3719" s="33"/>
      <c r="J3719" s="21"/>
    </row>
    <row r="3720" spans="1:10" x14ac:dyDescent="0.25">
      <c r="A3720"/>
      <c r="B3720"/>
      <c r="I3720" s="33"/>
      <c r="J3720" s="21"/>
    </row>
    <row r="3721" spans="1:10" x14ac:dyDescent="0.25">
      <c r="A3721"/>
      <c r="B3721"/>
      <c r="I3721" s="33"/>
      <c r="J3721" s="21"/>
    </row>
    <row r="3722" spans="1:10" x14ac:dyDescent="0.25">
      <c r="A3722"/>
      <c r="B3722"/>
      <c r="I3722" s="33"/>
      <c r="J3722" s="21"/>
    </row>
    <row r="3723" spans="1:10" x14ac:dyDescent="0.25">
      <c r="A3723"/>
      <c r="B3723"/>
      <c r="I3723" s="33"/>
      <c r="J3723" s="21"/>
    </row>
    <row r="3724" spans="1:10" x14ac:dyDescent="0.25">
      <c r="A3724"/>
      <c r="B3724"/>
      <c r="I3724" s="33"/>
      <c r="J3724" s="21"/>
    </row>
    <row r="3725" spans="1:10" x14ac:dyDescent="0.25">
      <c r="A3725"/>
      <c r="B3725"/>
      <c r="I3725" s="33"/>
      <c r="J3725" s="21"/>
    </row>
    <row r="3726" spans="1:10" x14ac:dyDescent="0.25">
      <c r="A3726"/>
      <c r="B3726"/>
      <c r="I3726" s="33"/>
      <c r="J3726" s="21"/>
    </row>
    <row r="3727" spans="1:10" x14ac:dyDescent="0.25">
      <c r="A3727"/>
      <c r="B3727"/>
      <c r="I3727" s="33"/>
      <c r="J3727" s="21"/>
    </row>
    <row r="3728" spans="1:10" x14ac:dyDescent="0.25">
      <c r="A3728"/>
      <c r="B3728"/>
      <c r="I3728" s="33"/>
      <c r="J3728" s="21"/>
    </row>
    <row r="3729" spans="1:10" x14ac:dyDescent="0.25">
      <c r="A3729"/>
      <c r="B3729"/>
      <c r="I3729" s="33"/>
      <c r="J3729" s="21"/>
    </row>
    <row r="3730" spans="1:10" x14ac:dyDescent="0.25">
      <c r="A3730"/>
      <c r="B3730"/>
      <c r="I3730" s="33"/>
      <c r="J3730" s="21"/>
    </row>
    <row r="3731" spans="1:10" x14ac:dyDescent="0.25">
      <c r="A3731"/>
      <c r="B3731"/>
      <c r="I3731" s="33"/>
      <c r="J3731" s="21"/>
    </row>
    <row r="3732" spans="1:10" x14ac:dyDescent="0.25">
      <c r="A3732"/>
      <c r="B3732"/>
      <c r="I3732" s="33"/>
      <c r="J3732" s="21"/>
    </row>
    <row r="3733" spans="1:10" x14ac:dyDescent="0.25">
      <c r="A3733"/>
      <c r="B3733"/>
      <c r="I3733" s="33"/>
      <c r="J3733" s="21"/>
    </row>
    <row r="3734" spans="1:10" x14ac:dyDescent="0.25">
      <c r="A3734"/>
      <c r="B3734"/>
      <c r="I3734" s="33"/>
      <c r="J3734" s="21"/>
    </row>
    <row r="3735" spans="1:10" x14ac:dyDescent="0.25">
      <c r="A3735"/>
      <c r="B3735"/>
      <c r="I3735" s="33"/>
      <c r="J3735" s="21"/>
    </row>
    <row r="3736" spans="1:10" x14ac:dyDescent="0.25">
      <c r="A3736"/>
      <c r="B3736"/>
      <c r="I3736" s="33"/>
      <c r="J3736" s="21"/>
    </row>
    <row r="3737" spans="1:10" x14ac:dyDescent="0.25">
      <c r="A3737"/>
      <c r="B3737"/>
      <c r="I3737" s="33"/>
      <c r="J3737" s="21"/>
    </row>
    <row r="3738" spans="1:10" x14ac:dyDescent="0.25">
      <c r="A3738"/>
      <c r="B3738"/>
      <c r="I3738" s="33"/>
      <c r="J3738" s="21"/>
    </row>
    <row r="3739" spans="1:10" x14ac:dyDescent="0.25">
      <c r="A3739"/>
      <c r="B3739"/>
      <c r="I3739" s="33"/>
      <c r="J3739" s="21"/>
    </row>
    <row r="3740" spans="1:10" x14ac:dyDescent="0.25">
      <c r="A3740"/>
      <c r="B3740"/>
      <c r="I3740" s="33"/>
      <c r="J3740" s="21"/>
    </row>
    <row r="3741" spans="1:10" x14ac:dyDescent="0.25">
      <c r="A3741"/>
      <c r="B3741"/>
      <c r="I3741" s="33"/>
      <c r="J3741" s="21"/>
    </row>
    <row r="3742" spans="1:10" x14ac:dyDescent="0.25">
      <c r="A3742"/>
      <c r="B3742"/>
      <c r="I3742" s="33"/>
      <c r="J3742" s="21"/>
    </row>
    <row r="3743" spans="1:10" x14ac:dyDescent="0.25">
      <c r="A3743"/>
      <c r="B3743"/>
      <c r="I3743" s="33"/>
      <c r="J3743" s="21"/>
    </row>
    <row r="3744" spans="1:10" x14ac:dyDescent="0.25">
      <c r="A3744"/>
      <c r="B3744"/>
      <c r="I3744" s="33"/>
      <c r="J3744" s="21"/>
    </row>
    <row r="3745" spans="1:10" x14ac:dyDescent="0.25">
      <c r="A3745"/>
      <c r="B3745"/>
      <c r="I3745" s="33"/>
      <c r="J3745" s="21"/>
    </row>
    <row r="3746" spans="1:10" x14ac:dyDescent="0.25">
      <c r="A3746"/>
      <c r="B3746"/>
      <c r="I3746" s="33"/>
      <c r="J3746" s="21"/>
    </row>
    <row r="3747" spans="1:10" x14ac:dyDescent="0.25">
      <c r="A3747"/>
      <c r="B3747"/>
      <c r="I3747" s="33"/>
      <c r="J3747" s="21"/>
    </row>
    <row r="3748" spans="1:10" x14ac:dyDescent="0.25">
      <c r="A3748"/>
      <c r="B3748"/>
      <c r="I3748" s="33"/>
      <c r="J3748" s="21"/>
    </row>
    <row r="3749" spans="1:10" x14ac:dyDescent="0.25">
      <c r="A3749"/>
      <c r="B3749"/>
      <c r="I3749" s="33"/>
      <c r="J3749" s="21"/>
    </row>
    <row r="3750" spans="1:10" x14ac:dyDescent="0.25">
      <c r="A3750"/>
      <c r="B3750"/>
      <c r="I3750" s="33"/>
      <c r="J3750" s="21"/>
    </row>
    <row r="3751" spans="1:10" x14ac:dyDescent="0.25">
      <c r="A3751"/>
      <c r="B3751"/>
      <c r="I3751" s="33"/>
      <c r="J3751" s="21"/>
    </row>
    <row r="3752" spans="1:10" x14ac:dyDescent="0.25">
      <c r="A3752"/>
      <c r="B3752"/>
      <c r="I3752" s="33"/>
      <c r="J3752" s="21"/>
    </row>
    <row r="3753" spans="1:10" x14ac:dyDescent="0.25">
      <c r="A3753"/>
      <c r="B3753"/>
      <c r="I3753" s="33"/>
      <c r="J3753" s="21"/>
    </row>
    <row r="3754" spans="1:10" x14ac:dyDescent="0.25">
      <c r="A3754"/>
      <c r="B3754"/>
      <c r="I3754" s="33"/>
      <c r="J3754" s="21"/>
    </row>
    <row r="3755" spans="1:10" x14ac:dyDescent="0.25">
      <c r="A3755"/>
      <c r="B3755"/>
      <c r="I3755" s="33"/>
      <c r="J3755" s="21"/>
    </row>
    <row r="3756" spans="1:10" x14ac:dyDescent="0.25">
      <c r="A3756"/>
      <c r="B3756"/>
      <c r="I3756" s="33"/>
      <c r="J3756" s="21"/>
    </row>
    <row r="3757" spans="1:10" x14ac:dyDescent="0.25">
      <c r="A3757"/>
      <c r="B3757"/>
      <c r="I3757" s="33"/>
      <c r="J3757" s="21"/>
    </row>
    <row r="3758" spans="1:10" x14ac:dyDescent="0.25">
      <c r="A3758"/>
      <c r="B3758"/>
      <c r="I3758" s="33"/>
      <c r="J3758" s="21"/>
    </row>
    <row r="3759" spans="1:10" x14ac:dyDescent="0.25">
      <c r="A3759"/>
      <c r="B3759"/>
      <c r="I3759" s="33"/>
      <c r="J3759" s="21"/>
    </row>
    <row r="3760" spans="1:10" x14ac:dyDescent="0.25">
      <c r="A3760"/>
      <c r="B3760"/>
      <c r="I3760" s="33"/>
      <c r="J3760" s="21"/>
    </row>
    <row r="3761" spans="1:10" x14ac:dyDescent="0.25">
      <c r="A3761"/>
      <c r="B3761"/>
      <c r="I3761" s="33"/>
      <c r="J3761" s="21"/>
    </row>
    <row r="3762" spans="1:10" x14ac:dyDescent="0.25">
      <c r="A3762"/>
      <c r="B3762"/>
      <c r="I3762" s="33"/>
      <c r="J3762" s="21"/>
    </row>
    <row r="3763" spans="1:10" x14ac:dyDescent="0.25">
      <c r="A3763"/>
      <c r="B3763"/>
      <c r="I3763" s="33"/>
      <c r="J3763" s="21"/>
    </row>
    <row r="3764" spans="1:10" x14ac:dyDescent="0.25">
      <c r="A3764"/>
      <c r="B3764"/>
      <c r="I3764" s="33"/>
      <c r="J3764" s="21"/>
    </row>
    <row r="3765" spans="1:10" x14ac:dyDescent="0.25">
      <c r="A3765"/>
      <c r="B3765"/>
      <c r="I3765" s="33"/>
      <c r="J3765" s="21"/>
    </row>
    <row r="3766" spans="1:10" x14ac:dyDescent="0.25">
      <c r="A3766"/>
      <c r="B3766"/>
      <c r="I3766" s="33"/>
      <c r="J3766" s="21"/>
    </row>
    <row r="3767" spans="1:10" x14ac:dyDescent="0.25">
      <c r="A3767"/>
      <c r="B3767"/>
      <c r="I3767" s="33"/>
      <c r="J3767" s="21"/>
    </row>
    <row r="3768" spans="1:10" x14ac:dyDescent="0.25">
      <c r="A3768"/>
      <c r="B3768"/>
      <c r="I3768" s="33"/>
      <c r="J3768" s="21"/>
    </row>
    <row r="3769" spans="1:10" x14ac:dyDescent="0.25">
      <c r="A3769"/>
      <c r="B3769"/>
      <c r="I3769" s="33"/>
      <c r="J3769" s="21"/>
    </row>
    <row r="3770" spans="1:10" x14ac:dyDescent="0.25">
      <c r="A3770"/>
      <c r="B3770"/>
      <c r="I3770" s="33"/>
      <c r="J3770" s="21"/>
    </row>
    <row r="3771" spans="1:10" x14ac:dyDescent="0.25">
      <c r="A3771"/>
      <c r="B3771"/>
      <c r="I3771" s="33"/>
      <c r="J3771" s="21"/>
    </row>
    <row r="3772" spans="1:10" x14ac:dyDescent="0.25">
      <c r="A3772"/>
      <c r="B3772"/>
      <c r="I3772" s="33"/>
      <c r="J3772" s="21"/>
    </row>
    <row r="3773" spans="1:10" x14ac:dyDescent="0.25">
      <c r="A3773"/>
      <c r="B3773"/>
      <c r="I3773" s="33"/>
      <c r="J3773" s="21"/>
    </row>
    <row r="3774" spans="1:10" x14ac:dyDescent="0.25">
      <c r="A3774"/>
      <c r="B3774"/>
      <c r="I3774" s="33"/>
      <c r="J3774" s="21"/>
    </row>
    <row r="3775" spans="1:10" x14ac:dyDescent="0.25">
      <c r="A3775"/>
      <c r="B3775"/>
      <c r="I3775" s="33"/>
      <c r="J3775" s="21"/>
    </row>
    <row r="3776" spans="1:10" x14ac:dyDescent="0.25">
      <c r="A3776"/>
      <c r="B3776"/>
      <c r="I3776" s="33"/>
      <c r="J3776" s="21"/>
    </row>
    <row r="3777" spans="1:10" x14ac:dyDescent="0.25">
      <c r="A3777"/>
      <c r="B3777"/>
      <c r="I3777" s="33"/>
      <c r="J3777" s="21"/>
    </row>
    <row r="3778" spans="1:10" x14ac:dyDescent="0.25">
      <c r="A3778"/>
      <c r="B3778"/>
      <c r="I3778" s="33"/>
      <c r="J3778" s="21"/>
    </row>
    <row r="3779" spans="1:10" x14ac:dyDescent="0.25">
      <c r="A3779"/>
      <c r="B3779"/>
      <c r="I3779" s="33"/>
      <c r="J3779" s="21"/>
    </row>
    <row r="3780" spans="1:10" x14ac:dyDescent="0.25">
      <c r="A3780"/>
      <c r="B3780"/>
      <c r="I3780" s="33"/>
      <c r="J3780" s="21"/>
    </row>
    <row r="3781" spans="1:10" x14ac:dyDescent="0.25">
      <c r="A3781"/>
      <c r="B3781"/>
      <c r="I3781" s="33"/>
      <c r="J3781" s="21"/>
    </row>
    <row r="3782" spans="1:10" x14ac:dyDescent="0.25">
      <c r="A3782"/>
      <c r="B3782"/>
      <c r="I3782" s="33"/>
      <c r="J3782" s="21"/>
    </row>
    <row r="3783" spans="1:10" x14ac:dyDescent="0.25">
      <c r="A3783"/>
      <c r="B3783"/>
      <c r="I3783" s="33"/>
      <c r="J3783" s="21"/>
    </row>
    <row r="3784" spans="1:10" x14ac:dyDescent="0.25">
      <c r="A3784"/>
      <c r="B3784"/>
      <c r="I3784" s="33"/>
      <c r="J3784" s="21"/>
    </row>
    <row r="3785" spans="1:10" x14ac:dyDescent="0.25">
      <c r="A3785"/>
      <c r="B3785"/>
      <c r="I3785" s="33"/>
      <c r="J3785" s="21"/>
    </row>
    <row r="3786" spans="1:10" x14ac:dyDescent="0.25">
      <c r="A3786"/>
      <c r="B3786"/>
      <c r="I3786" s="33"/>
      <c r="J3786" s="21"/>
    </row>
    <row r="3787" spans="1:10" x14ac:dyDescent="0.25">
      <c r="A3787"/>
      <c r="B3787"/>
      <c r="I3787" s="33"/>
      <c r="J3787" s="21"/>
    </row>
    <row r="3788" spans="1:10" x14ac:dyDescent="0.25">
      <c r="A3788"/>
      <c r="B3788"/>
      <c r="I3788" s="33"/>
      <c r="J3788" s="21"/>
    </row>
    <row r="3789" spans="1:10" x14ac:dyDescent="0.25">
      <c r="A3789"/>
      <c r="B3789"/>
      <c r="I3789" s="33"/>
      <c r="J3789" s="21"/>
    </row>
    <row r="3790" spans="1:10" x14ac:dyDescent="0.25">
      <c r="A3790"/>
      <c r="B3790"/>
      <c r="I3790" s="33"/>
      <c r="J3790" s="21"/>
    </row>
    <row r="3791" spans="1:10" x14ac:dyDescent="0.25">
      <c r="A3791"/>
      <c r="B3791"/>
      <c r="I3791" s="33"/>
      <c r="J3791" s="21"/>
    </row>
    <row r="3792" spans="1:10" x14ac:dyDescent="0.25">
      <c r="A3792"/>
      <c r="B3792"/>
      <c r="I3792" s="33"/>
      <c r="J3792" s="21"/>
    </row>
    <row r="3793" spans="1:10" x14ac:dyDescent="0.25">
      <c r="A3793"/>
      <c r="B3793"/>
      <c r="I3793" s="33"/>
      <c r="J3793" s="21"/>
    </row>
    <row r="3794" spans="1:10" x14ac:dyDescent="0.25">
      <c r="A3794"/>
      <c r="B3794"/>
      <c r="I3794" s="33"/>
      <c r="J3794" s="21"/>
    </row>
    <row r="3795" spans="1:10" x14ac:dyDescent="0.25">
      <c r="A3795"/>
      <c r="B3795"/>
      <c r="I3795" s="33"/>
      <c r="J3795" s="21"/>
    </row>
    <row r="3796" spans="1:10" x14ac:dyDescent="0.25">
      <c r="A3796"/>
      <c r="B3796"/>
      <c r="I3796" s="33"/>
      <c r="J3796" s="21"/>
    </row>
    <row r="3797" spans="1:10" x14ac:dyDescent="0.25">
      <c r="A3797"/>
      <c r="B3797"/>
      <c r="I3797" s="33"/>
      <c r="J3797" s="21"/>
    </row>
    <row r="3798" spans="1:10" x14ac:dyDescent="0.25">
      <c r="A3798"/>
      <c r="B3798"/>
      <c r="I3798" s="33"/>
      <c r="J3798" s="21"/>
    </row>
    <row r="3799" spans="1:10" x14ac:dyDescent="0.25">
      <c r="A3799"/>
      <c r="B3799"/>
      <c r="I3799" s="33"/>
      <c r="J3799" s="21"/>
    </row>
    <row r="3800" spans="1:10" x14ac:dyDescent="0.25">
      <c r="A3800"/>
      <c r="B3800"/>
      <c r="I3800" s="33"/>
      <c r="J3800" s="21"/>
    </row>
    <row r="3801" spans="1:10" x14ac:dyDescent="0.25">
      <c r="A3801"/>
      <c r="B3801"/>
      <c r="I3801" s="33"/>
      <c r="J3801" s="21"/>
    </row>
    <row r="3802" spans="1:10" x14ac:dyDescent="0.25">
      <c r="A3802"/>
      <c r="B3802"/>
      <c r="I3802" s="33"/>
      <c r="J3802" s="21"/>
    </row>
    <row r="3803" spans="1:10" x14ac:dyDescent="0.25">
      <c r="A3803"/>
      <c r="B3803"/>
      <c r="I3803" s="33"/>
      <c r="J3803" s="21"/>
    </row>
    <row r="3804" spans="1:10" x14ac:dyDescent="0.25">
      <c r="A3804"/>
      <c r="B3804"/>
      <c r="I3804" s="33"/>
      <c r="J3804" s="21"/>
    </row>
    <row r="3805" spans="1:10" x14ac:dyDescent="0.25">
      <c r="A3805"/>
      <c r="B3805"/>
      <c r="I3805" s="33"/>
      <c r="J3805" s="21"/>
    </row>
    <row r="3806" spans="1:10" x14ac:dyDescent="0.25">
      <c r="A3806"/>
      <c r="B3806"/>
      <c r="I3806" s="33"/>
      <c r="J3806" s="21"/>
    </row>
    <row r="3807" spans="1:10" x14ac:dyDescent="0.25">
      <c r="A3807"/>
      <c r="B3807"/>
      <c r="I3807" s="33"/>
      <c r="J3807" s="21"/>
    </row>
    <row r="3808" spans="1:10" x14ac:dyDescent="0.25">
      <c r="A3808"/>
      <c r="B3808"/>
      <c r="I3808" s="33"/>
      <c r="J3808" s="21"/>
    </row>
    <row r="3809" spans="1:10" x14ac:dyDescent="0.25">
      <c r="A3809"/>
      <c r="B3809"/>
      <c r="I3809" s="33"/>
      <c r="J3809" s="21"/>
    </row>
    <row r="3810" spans="1:10" x14ac:dyDescent="0.25">
      <c r="A3810"/>
      <c r="B3810"/>
      <c r="I3810" s="33"/>
      <c r="J3810" s="21"/>
    </row>
    <row r="3811" spans="1:10" x14ac:dyDescent="0.25">
      <c r="A3811"/>
      <c r="B3811"/>
      <c r="I3811" s="33"/>
      <c r="J3811" s="21"/>
    </row>
    <row r="3812" spans="1:10" x14ac:dyDescent="0.25">
      <c r="A3812"/>
      <c r="B3812"/>
      <c r="I3812" s="33"/>
      <c r="J3812" s="21"/>
    </row>
    <row r="3813" spans="1:10" x14ac:dyDescent="0.25">
      <c r="A3813"/>
      <c r="B3813"/>
      <c r="I3813" s="33"/>
      <c r="J3813" s="21"/>
    </row>
    <row r="3814" spans="1:10" x14ac:dyDescent="0.25">
      <c r="A3814"/>
      <c r="B3814"/>
      <c r="I3814" s="33"/>
      <c r="J3814" s="21"/>
    </row>
    <row r="3815" spans="1:10" x14ac:dyDescent="0.25">
      <c r="A3815"/>
      <c r="B3815"/>
      <c r="I3815" s="33"/>
      <c r="J3815" s="21"/>
    </row>
    <row r="3816" spans="1:10" x14ac:dyDescent="0.25">
      <c r="A3816"/>
      <c r="B3816"/>
      <c r="I3816" s="33"/>
      <c r="J3816" s="21"/>
    </row>
    <row r="3817" spans="1:10" x14ac:dyDescent="0.25">
      <c r="A3817"/>
      <c r="B3817"/>
      <c r="I3817" s="33"/>
      <c r="J3817" s="21"/>
    </row>
    <row r="3818" spans="1:10" x14ac:dyDescent="0.25">
      <c r="A3818"/>
      <c r="B3818"/>
      <c r="I3818" s="33"/>
      <c r="J3818" s="21"/>
    </row>
    <row r="3819" spans="1:10" x14ac:dyDescent="0.25">
      <c r="A3819"/>
      <c r="B3819"/>
      <c r="I3819" s="33"/>
      <c r="J3819" s="21"/>
    </row>
    <row r="3820" spans="1:10" x14ac:dyDescent="0.25">
      <c r="A3820"/>
      <c r="B3820"/>
      <c r="I3820" s="33"/>
      <c r="J3820" s="21"/>
    </row>
    <row r="3821" spans="1:10" x14ac:dyDescent="0.25">
      <c r="A3821"/>
      <c r="B3821"/>
      <c r="I3821" s="33"/>
      <c r="J3821" s="21"/>
    </row>
    <row r="3822" spans="1:10" x14ac:dyDescent="0.25">
      <c r="A3822"/>
      <c r="B3822"/>
      <c r="I3822" s="33"/>
      <c r="J3822" s="21"/>
    </row>
    <row r="3823" spans="1:10" x14ac:dyDescent="0.25">
      <c r="A3823"/>
      <c r="B3823"/>
      <c r="I3823" s="33"/>
      <c r="J3823" s="21"/>
    </row>
    <row r="3824" spans="1:10" x14ac:dyDescent="0.25">
      <c r="A3824"/>
      <c r="B3824"/>
      <c r="I3824" s="33"/>
      <c r="J3824" s="21"/>
    </row>
    <row r="3825" spans="1:10" x14ac:dyDescent="0.25">
      <c r="A3825"/>
      <c r="B3825"/>
      <c r="I3825" s="33"/>
      <c r="J3825" s="21"/>
    </row>
    <row r="3826" spans="1:10" x14ac:dyDescent="0.25">
      <c r="A3826"/>
      <c r="B3826"/>
      <c r="I3826" s="33"/>
      <c r="J3826" s="21"/>
    </row>
    <row r="3827" spans="1:10" x14ac:dyDescent="0.25">
      <c r="A3827"/>
      <c r="B3827"/>
      <c r="I3827" s="33"/>
      <c r="J3827" s="21"/>
    </row>
    <row r="3828" spans="1:10" x14ac:dyDescent="0.25">
      <c r="A3828"/>
      <c r="B3828"/>
      <c r="I3828" s="33"/>
      <c r="J3828" s="21"/>
    </row>
    <row r="3829" spans="1:10" x14ac:dyDescent="0.25">
      <c r="A3829"/>
      <c r="B3829"/>
      <c r="I3829" s="33"/>
      <c r="J3829" s="21"/>
    </row>
    <row r="3830" spans="1:10" x14ac:dyDescent="0.25">
      <c r="A3830"/>
      <c r="B3830"/>
      <c r="I3830" s="33"/>
      <c r="J3830" s="21"/>
    </row>
    <row r="3831" spans="1:10" x14ac:dyDescent="0.25">
      <c r="A3831"/>
      <c r="B3831"/>
      <c r="I3831" s="33"/>
      <c r="J3831" s="21"/>
    </row>
    <row r="3832" spans="1:10" x14ac:dyDescent="0.25">
      <c r="A3832"/>
      <c r="B3832"/>
      <c r="I3832" s="33"/>
      <c r="J3832" s="21"/>
    </row>
    <row r="3833" spans="1:10" x14ac:dyDescent="0.25">
      <c r="A3833"/>
      <c r="B3833"/>
      <c r="I3833" s="33"/>
      <c r="J3833" s="21"/>
    </row>
    <row r="3834" spans="1:10" x14ac:dyDescent="0.25">
      <c r="A3834"/>
      <c r="B3834"/>
      <c r="I3834" s="33"/>
      <c r="J3834" s="21"/>
    </row>
    <row r="3835" spans="1:10" x14ac:dyDescent="0.25">
      <c r="A3835"/>
      <c r="B3835"/>
      <c r="I3835" s="33"/>
      <c r="J3835" s="21"/>
    </row>
    <row r="3836" spans="1:10" x14ac:dyDescent="0.25">
      <c r="A3836"/>
      <c r="B3836"/>
      <c r="I3836" s="33"/>
      <c r="J3836" s="21"/>
    </row>
    <row r="3837" spans="1:10" x14ac:dyDescent="0.25">
      <c r="A3837"/>
      <c r="B3837"/>
      <c r="I3837" s="33"/>
      <c r="J3837" s="21"/>
    </row>
    <row r="3838" spans="1:10" x14ac:dyDescent="0.25">
      <c r="A3838"/>
      <c r="B3838"/>
      <c r="I3838" s="33"/>
      <c r="J3838" s="21"/>
    </row>
    <row r="3839" spans="1:10" x14ac:dyDescent="0.25">
      <c r="A3839"/>
      <c r="B3839"/>
      <c r="I3839" s="33"/>
      <c r="J3839" s="21"/>
    </row>
    <row r="3840" spans="1:10" x14ac:dyDescent="0.25">
      <c r="A3840"/>
      <c r="B3840"/>
      <c r="I3840" s="33"/>
      <c r="J3840" s="21"/>
    </row>
    <row r="3841" spans="1:10" x14ac:dyDescent="0.25">
      <c r="A3841"/>
      <c r="B3841"/>
      <c r="I3841" s="33"/>
      <c r="J3841" s="21"/>
    </row>
    <row r="3842" spans="1:10" x14ac:dyDescent="0.25">
      <c r="A3842"/>
      <c r="B3842"/>
      <c r="I3842" s="33"/>
      <c r="J3842" s="21"/>
    </row>
    <row r="3843" spans="1:10" x14ac:dyDescent="0.25">
      <c r="A3843"/>
      <c r="B3843"/>
      <c r="I3843" s="33"/>
      <c r="J3843" s="21"/>
    </row>
    <row r="3844" spans="1:10" x14ac:dyDescent="0.25">
      <c r="A3844"/>
      <c r="B3844"/>
      <c r="I3844" s="33"/>
      <c r="J3844" s="21"/>
    </row>
    <row r="3845" spans="1:10" x14ac:dyDescent="0.25">
      <c r="A3845"/>
      <c r="B3845"/>
      <c r="I3845" s="33"/>
      <c r="J3845" s="21"/>
    </row>
    <row r="3846" spans="1:10" x14ac:dyDescent="0.25">
      <c r="A3846"/>
      <c r="B3846"/>
      <c r="I3846" s="33"/>
      <c r="J3846" s="21"/>
    </row>
    <row r="3847" spans="1:10" x14ac:dyDescent="0.25">
      <c r="A3847"/>
      <c r="B3847"/>
      <c r="I3847" s="33"/>
      <c r="J3847" s="21"/>
    </row>
    <row r="3848" spans="1:10" x14ac:dyDescent="0.25">
      <c r="A3848"/>
      <c r="B3848"/>
      <c r="I3848" s="33"/>
      <c r="J3848" s="21"/>
    </row>
    <row r="3849" spans="1:10" x14ac:dyDescent="0.25">
      <c r="A3849"/>
      <c r="B3849"/>
      <c r="I3849" s="33"/>
      <c r="J3849" s="21"/>
    </row>
    <row r="3850" spans="1:10" x14ac:dyDescent="0.25">
      <c r="A3850"/>
      <c r="B3850"/>
      <c r="I3850" s="33"/>
      <c r="J3850" s="21"/>
    </row>
    <row r="3851" spans="1:10" x14ac:dyDescent="0.25">
      <c r="A3851"/>
      <c r="B3851"/>
      <c r="I3851" s="33"/>
      <c r="J3851" s="21"/>
    </row>
    <row r="3852" spans="1:10" x14ac:dyDescent="0.25">
      <c r="A3852"/>
      <c r="B3852"/>
      <c r="I3852" s="33"/>
      <c r="J3852" s="21"/>
    </row>
    <row r="3853" spans="1:10" x14ac:dyDescent="0.25">
      <c r="A3853"/>
      <c r="B3853"/>
      <c r="I3853" s="33"/>
      <c r="J3853" s="21"/>
    </row>
    <row r="3854" spans="1:10" x14ac:dyDescent="0.25">
      <c r="A3854"/>
      <c r="B3854"/>
      <c r="I3854" s="33"/>
      <c r="J3854" s="21"/>
    </row>
    <row r="3855" spans="1:10" x14ac:dyDescent="0.25">
      <c r="A3855"/>
      <c r="B3855"/>
      <c r="I3855" s="33"/>
      <c r="J3855" s="21"/>
    </row>
    <row r="3856" spans="1:10" x14ac:dyDescent="0.25">
      <c r="A3856"/>
      <c r="B3856"/>
      <c r="I3856" s="33"/>
      <c r="J3856" s="21"/>
    </row>
    <row r="3857" spans="1:10" x14ac:dyDescent="0.25">
      <c r="A3857"/>
      <c r="B3857"/>
      <c r="I3857" s="33"/>
      <c r="J3857" s="21"/>
    </row>
    <row r="3858" spans="1:10" x14ac:dyDescent="0.25">
      <c r="A3858"/>
      <c r="B3858"/>
      <c r="I3858" s="33"/>
      <c r="J3858" s="21"/>
    </row>
    <row r="3859" spans="1:10" x14ac:dyDescent="0.25">
      <c r="A3859"/>
      <c r="B3859"/>
      <c r="I3859" s="33"/>
      <c r="J3859" s="21"/>
    </row>
    <row r="3860" spans="1:10" x14ac:dyDescent="0.25">
      <c r="A3860"/>
      <c r="B3860"/>
      <c r="I3860" s="33"/>
      <c r="J3860" s="21"/>
    </row>
    <row r="3861" spans="1:10" x14ac:dyDescent="0.25">
      <c r="A3861"/>
      <c r="B3861"/>
      <c r="I3861" s="33"/>
      <c r="J3861" s="21"/>
    </row>
    <row r="3862" spans="1:10" x14ac:dyDescent="0.25">
      <c r="A3862"/>
      <c r="B3862"/>
      <c r="I3862" s="33"/>
      <c r="J3862" s="21"/>
    </row>
    <row r="3863" spans="1:10" x14ac:dyDescent="0.25">
      <c r="A3863"/>
      <c r="B3863"/>
      <c r="I3863" s="33"/>
      <c r="J3863" s="21"/>
    </row>
    <row r="3864" spans="1:10" x14ac:dyDescent="0.25">
      <c r="A3864"/>
      <c r="B3864"/>
      <c r="I3864" s="33"/>
      <c r="J3864" s="21"/>
    </row>
    <row r="3865" spans="1:10" x14ac:dyDescent="0.25">
      <c r="A3865"/>
      <c r="B3865"/>
      <c r="I3865" s="33"/>
      <c r="J3865" s="21"/>
    </row>
    <row r="3866" spans="1:10" x14ac:dyDescent="0.25">
      <c r="A3866"/>
      <c r="B3866"/>
      <c r="I3866" s="33"/>
      <c r="J3866" s="21"/>
    </row>
    <row r="3867" spans="1:10" x14ac:dyDescent="0.25">
      <c r="A3867"/>
      <c r="B3867"/>
      <c r="I3867" s="33"/>
      <c r="J3867" s="21"/>
    </row>
    <row r="3868" spans="1:10" x14ac:dyDescent="0.25">
      <c r="A3868"/>
      <c r="B3868"/>
      <c r="I3868" s="33"/>
      <c r="J3868" s="21"/>
    </row>
    <row r="3869" spans="1:10" x14ac:dyDescent="0.25">
      <c r="A3869"/>
      <c r="B3869"/>
      <c r="I3869" s="33"/>
      <c r="J3869" s="21"/>
    </row>
    <row r="3870" spans="1:10" x14ac:dyDescent="0.25">
      <c r="A3870"/>
      <c r="B3870"/>
      <c r="I3870" s="33"/>
      <c r="J3870" s="21"/>
    </row>
    <row r="3871" spans="1:10" x14ac:dyDescent="0.25">
      <c r="A3871"/>
      <c r="B3871"/>
      <c r="I3871" s="33"/>
      <c r="J3871" s="21"/>
    </row>
    <row r="3872" spans="1:10" x14ac:dyDescent="0.25">
      <c r="A3872"/>
      <c r="B3872"/>
      <c r="I3872" s="33"/>
      <c r="J3872" s="21"/>
    </row>
    <row r="3873" spans="1:10" x14ac:dyDescent="0.25">
      <c r="A3873"/>
      <c r="B3873"/>
      <c r="I3873" s="33"/>
      <c r="J3873" s="21"/>
    </row>
    <row r="3874" spans="1:10" x14ac:dyDescent="0.25">
      <c r="A3874"/>
      <c r="B3874"/>
      <c r="I3874" s="33"/>
      <c r="J3874" s="21"/>
    </row>
    <row r="3875" spans="1:10" x14ac:dyDescent="0.25">
      <c r="A3875"/>
      <c r="B3875"/>
      <c r="I3875" s="33"/>
      <c r="J3875" s="21"/>
    </row>
    <row r="3876" spans="1:10" x14ac:dyDescent="0.25">
      <c r="A3876"/>
      <c r="B3876"/>
      <c r="I3876" s="33"/>
      <c r="J3876" s="21"/>
    </row>
    <row r="3877" spans="1:10" x14ac:dyDescent="0.25">
      <c r="A3877"/>
      <c r="B3877"/>
      <c r="I3877" s="33"/>
      <c r="J3877" s="21"/>
    </row>
    <row r="3878" spans="1:10" x14ac:dyDescent="0.25">
      <c r="A3878"/>
      <c r="B3878"/>
      <c r="I3878" s="33"/>
      <c r="J3878" s="21"/>
    </row>
    <row r="3879" spans="1:10" x14ac:dyDescent="0.25">
      <c r="A3879"/>
      <c r="B3879"/>
      <c r="I3879" s="33"/>
      <c r="J3879" s="21"/>
    </row>
    <row r="3880" spans="1:10" x14ac:dyDescent="0.25">
      <c r="A3880"/>
      <c r="B3880"/>
      <c r="I3880" s="33"/>
      <c r="J3880" s="21"/>
    </row>
    <row r="3881" spans="1:10" x14ac:dyDescent="0.25">
      <c r="A3881"/>
      <c r="B3881"/>
      <c r="I3881" s="33"/>
      <c r="J3881" s="21"/>
    </row>
    <row r="3882" spans="1:10" x14ac:dyDescent="0.25">
      <c r="A3882"/>
      <c r="B3882"/>
      <c r="I3882" s="33"/>
      <c r="J3882" s="21"/>
    </row>
    <row r="3883" spans="1:10" x14ac:dyDescent="0.25">
      <c r="A3883"/>
      <c r="B3883"/>
      <c r="I3883" s="33"/>
      <c r="J3883" s="21"/>
    </row>
    <row r="3884" spans="1:10" x14ac:dyDescent="0.25">
      <c r="A3884"/>
      <c r="B3884"/>
      <c r="I3884" s="33"/>
      <c r="J3884" s="21"/>
    </row>
    <row r="3885" spans="1:10" x14ac:dyDescent="0.25">
      <c r="A3885"/>
      <c r="B3885"/>
      <c r="I3885" s="33"/>
      <c r="J3885" s="21"/>
    </row>
    <row r="3886" spans="1:10" x14ac:dyDescent="0.25">
      <c r="A3886"/>
      <c r="B3886"/>
      <c r="I3886" s="33"/>
      <c r="J3886" s="21"/>
    </row>
    <row r="3887" spans="1:10" x14ac:dyDescent="0.25">
      <c r="A3887"/>
      <c r="B3887"/>
      <c r="I3887" s="33"/>
      <c r="J3887" s="21"/>
    </row>
    <row r="3888" spans="1:10" x14ac:dyDescent="0.25">
      <c r="A3888"/>
      <c r="B3888"/>
      <c r="I3888" s="33"/>
      <c r="J3888" s="21"/>
    </row>
    <row r="3889" spans="1:10" x14ac:dyDescent="0.25">
      <c r="A3889"/>
      <c r="B3889"/>
      <c r="I3889" s="33"/>
      <c r="J3889" s="21"/>
    </row>
    <row r="3890" spans="1:10" x14ac:dyDescent="0.25">
      <c r="A3890"/>
      <c r="B3890"/>
      <c r="I3890" s="33"/>
      <c r="J3890" s="21"/>
    </row>
    <row r="3891" spans="1:10" x14ac:dyDescent="0.25">
      <c r="A3891"/>
      <c r="B3891"/>
      <c r="I3891" s="33"/>
      <c r="J3891" s="21"/>
    </row>
    <row r="3892" spans="1:10" x14ac:dyDescent="0.25">
      <c r="A3892"/>
      <c r="B3892"/>
      <c r="I3892" s="33"/>
      <c r="J3892" s="21"/>
    </row>
    <row r="3893" spans="1:10" x14ac:dyDescent="0.25">
      <c r="A3893"/>
      <c r="B3893"/>
      <c r="I3893" s="33"/>
      <c r="J3893" s="21"/>
    </row>
    <row r="3894" spans="1:10" x14ac:dyDescent="0.25">
      <c r="A3894"/>
      <c r="B3894"/>
      <c r="I3894" s="33"/>
      <c r="J3894" s="21"/>
    </row>
    <row r="3895" spans="1:10" x14ac:dyDescent="0.25">
      <c r="A3895"/>
      <c r="B3895"/>
      <c r="I3895" s="33"/>
      <c r="J3895" s="21"/>
    </row>
    <row r="3896" spans="1:10" x14ac:dyDescent="0.25">
      <c r="A3896"/>
      <c r="B3896"/>
      <c r="I3896" s="33"/>
      <c r="J3896" s="21"/>
    </row>
    <row r="3897" spans="1:10" x14ac:dyDescent="0.25">
      <c r="A3897"/>
      <c r="B3897"/>
      <c r="I3897" s="33"/>
      <c r="J3897" s="21"/>
    </row>
    <row r="3898" spans="1:10" x14ac:dyDescent="0.25">
      <c r="A3898"/>
      <c r="B3898"/>
      <c r="I3898" s="33"/>
      <c r="J3898" s="21"/>
    </row>
    <row r="3899" spans="1:10" x14ac:dyDescent="0.25">
      <c r="A3899"/>
      <c r="B3899"/>
      <c r="I3899" s="33"/>
      <c r="J3899" s="21"/>
    </row>
    <row r="3900" spans="1:10" x14ac:dyDescent="0.25">
      <c r="A3900"/>
      <c r="B3900"/>
      <c r="I3900" s="33"/>
      <c r="J3900" s="21"/>
    </row>
    <row r="3901" spans="1:10" x14ac:dyDescent="0.25">
      <c r="A3901"/>
      <c r="B3901"/>
      <c r="I3901" s="33"/>
      <c r="J3901" s="21"/>
    </row>
    <row r="3902" spans="1:10" x14ac:dyDescent="0.25">
      <c r="A3902"/>
      <c r="B3902"/>
      <c r="I3902" s="33"/>
      <c r="J3902" s="21"/>
    </row>
    <row r="3903" spans="1:10" x14ac:dyDescent="0.25">
      <c r="A3903"/>
      <c r="B3903"/>
      <c r="I3903" s="33"/>
      <c r="J3903" s="21"/>
    </row>
    <row r="3904" spans="1:10" x14ac:dyDescent="0.25">
      <c r="A3904"/>
      <c r="B3904"/>
      <c r="I3904" s="33"/>
      <c r="J3904" s="21"/>
    </row>
    <row r="3905" spans="1:10" x14ac:dyDescent="0.25">
      <c r="A3905"/>
      <c r="B3905"/>
      <c r="I3905" s="33"/>
      <c r="J3905" s="21"/>
    </row>
    <row r="3906" spans="1:10" x14ac:dyDescent="0.25">
      <c r="A3906"/>
      <c r="B3906"/>
      <c r="I3906" s="33"/>
      <c r="J3906" s="21"/>
    </row>
    <row r="3907" spans="1:10" x14ac:dyDescent="0.25">
      <c r="A3907"/>
      <c r="B3907"/>
      <c r="I3907" s="33"/>
      <c r="J3907" s="21"/>
    </row>
    <row r="3908" spans="1:10" x14ac:dyDescent="0.25">
      <c r="A3908"/>
      <c r="B3908"/>
      <c r="I3908" s="33"/>
      <c r="J3908" s="21"/>
    </row>
    <row r="3909" spans="1:10" x14ac:dyDescent="0.25">
      <c r="A3909"/>
      <c r="B3909"/>
      <c r="I3909" s="33"/>
      <c r="J3909" s="21"/>
    </row>
    <row r="3910" spans="1:10" x14ac:dyDescent="0.25">
      <c r="A3910"/>
      <c r="B3910"/>
      <c r="I3910" s="33"/>
      <c r="J3910" s="21"/>
    </row>
    <row r="3911" spans="1:10" x14ac:dyDescent="0.25">
      <c r="A3911"/>
      <c r="B3911"/>
      <c r="I3911" s="33"/>
      <c r="J3911" s="21"/>
    </row>
    <row r="3912" spans="1:10" x14ac:dyDescent="0.25">
      <c r="A3912"/>
      <c r="B3912"/>
      <c r="I3912" s="33"/>
      <c r="J3912" s="21"/>
    </row>
    <row r="3913" spans="1:10" x14ac:dyDescent="0.25">
      <c r="A3913"/>
      <c r="B3913"/>
      <c r="I3913" s="33"/>
      <c r="J3913" s="21"/>
    </row>
    <row r="3914" spans="1:10" x14ac:dyDescent="0.25">
      <c r="A3914"/>
      <c r="B3914"/>
      <c r="I3914" s="33"/>
      <c r="J3914" s="21"/>
    </row>
    <row r="3915" spans="1:10" x14ac:dyDescent="0.25">
      <c r="A3915"/>
      <c r="B3915"/>
      <c r="I3915" s="33"/>
      <c r="J3915" s="21"/>
    </row>
    <row r="3916" spans="1:10" x14ac:dyDescent="0.25">
      <c r="A3916"/>
      <c r="B3916"/>
      <c r="I3916" s="33"/>
      <c r="J3916" s="21"/>
    </row>
    <row r="3917" spans="1:10" x14ac:dyDescent="0.25">
      <c r="A3917"/>
      <c r="B3917"/>
      <c r="I3917" s="33"/>
      <c r="J3917" s="21"/>
    </row>
    <row r="3918" spans="1:10" x14ac:dyDescent="0.25">
      <c r="A3918"/>
      <c r="B3918"/>
      <c r="I3918" s="33"/>
      <c r="J3918" s="21"/>
    </row>
    <row r="3919" spans="1:10" x14ac:dyDescent="0.25">
      <c r="A3919"/>
      <c r="B3919"/>
      <c r="I3919" s="33"/>
      <c r="J3919" s="21"/>
    </row>
    <row r="3920" spans="1:10" x14ac:dyDescent="0.25">
      <c r="A3920"/>
      <c r="B3920"/>
      <c r="I3920" s="33"/>
      <c r="J3920" s="21"/>
    </row>
    <row r="3921" spans="1:10" x14ac:dyDescent="0.25">
      <c r="A3921"/>
      <c r="B3921"/>
      <c r="I3921" s="33"/>
      <c r="J3921" s="21"/>
    </row>
    <row r="3922" spans="1:10" x14ac:dyDescent="0.25">
      <c r="A3922"/>
      <c r="B3922"/>
      <c r="I3922" s="33"/>
      <c r="J3922" s="21"/>
    </row>
    <row r="3923" spans="1:10" x14ac:dyDescent="0.25">
      <c r="A3923"/>
      <c r="B3923"/>
      <c r="I3923" s="33"/>
      <c r="J3923" s="21"/>
    </row>
    <row r="3924" spans="1:10" x14ac:dyDescent="0.25">
      <c r="A3924"/>
      <c r="B3924"/>
      <c r="I3924" s="33"/>
      <c r="J3924" s="21"/>
    </row>
    <row r="3925" spans="1:10" x14ac:dyDescent="0.25">
      <c r="A3925"/>
      <c r="B3925"/>
      <c r="I3925" s="33"/>
      <c r="J3925" s="21"/>
    </row>
    <row r="3926" spans="1:10" x14ac:dyDescent="0.25">
      <c r="A3926"/>
      <c r="B3926"/>
      <c r="I3926" s="33"/>
      <c r="J3926" s="21"/>
    </row>
    <row r="3927" spans="1:10" x14ac:dyDescent="0.25">
      <c r="A3927"/>
      <c r="B3927"/>
      <c r="I3927" s="33"/>
      <c r="J3927" s="21"/>
    </row>
    <row r="3928" spans="1:10" x14ac:dyDescent="0.25">
      <c r="A3928"/>
      <c r="B3928"/>
      <c r="I3928" s="33"/>
      <c r="J3928" s="21"/>
    </row>
    <row r="3929" spans="1:10" x14ac:dyDescent="0.25">
      <c r="A3929"/>
      <c r="B3929"/>
      <c r="I3929" s="33"/>
      <c r="J3929" s="21"/>
    </row>
    <row r="3930" spans="1:10" x14ac:dyDescent="0.25">
      <c r="A3930"/>
      <c r="B3930"/>
      <c r="I3930" s="33"/>
      <c r="J3930" s="21"/>
    </row>
    <row r="3931" spans="1:10" x14ac:dyDescent="0.25">
      <c r="A3931"/>
      <c r="B3931"/>
      <c r="I3931" s="33"/>
      <c r="J3931" s="21"/>
    </row>
    <row r="3932" spans="1:10" x14ac:dyDescent="0.25">
      <c r="A3932"/>
      <c r="B3932"/>
      <c r="I3932" s="33"/>
      <c r="J3932" s="21"/>
    </row>
    <row r="3933" spans="1:10" x14ac:dyDescent="0.25">
      <c r="A3933"/>
      <c r="B3933"/>
      <c r="I3933" s="33"/>
      <c r="J3933" s="21"/>
    </row>
    <row r="3934" spans="1:10" x14ac:dyDescent="0.25">
      <c r="A3934"/>
      <c r="B3934"/>
      <c r="I3934" s="33"/>
      <c r="J3934" s="21"/>
    </row>
    <row r="3935" spans="1:10" x14ac:dyDescent="0.25">
      <c r="A3935"/>
      <c r="B3935"/>
      <c r="I3935" s="33"/>
      <c r="J3935" s="21"/>
    </row>
    <row r="3936" spans="1:10" x14ac:dyDescent="0.25">
      <c r="A3936"/>
      <c r="B3936"/>
      <c r="I3936" s="33"/>
      <c r="J3936" s="21"/>
    </row>
    <row r="3937" spans="1:10" x14ac:dyDescent="0.25">
      <c r="A3937"/>
      <c r="B3937"/>
      <c r="I3937" s="33"/>
      <c r="J3937" s="21"/>
    </row>
    <row r="3938" spans="1:10" x14ac:dyDescent="0.25">
      <c r="A3938"/>
      <c r="B3938"/>
      <c r="I3938" s="33"/>
      <c r="J3938" s="21"/>
    </row>
    <row r="3939" spans="1:10" x14ac:dyDescent="0.25">
      <c r="A3939"/>
      <c r="B3939"/>
      <c r="I3939" s="33"/>
      <c r="J3939" s="21"/>
    </row>
    <row r="3940" spans="1:10" x14ac:dyDescent="0.25">
      <c r="A3940"/>
      <c r="B3940"/>
      <c r="I3940" s="33"/>
      <c r="J3940" s="21"/>
    </row>
    <row r="3941" spans="1:10" x14ac:dyDescent="0.25">
      <c r="A3941"/>
      <c r="B3941"/>
      <c r="I3941" s="33"/>
      <c r="J3941" s="21"/>
    </row>
    <row r="3942" spans="1:10" x14ac:dyDescent="0.25">
      <c r="A3942"/>
      <c r="B3942"/>
      <c r="I3942" s="33"/>
      <c r="J3942" s="21"/>
    </row>
    <row r="3943" spans="1:10" x14ac:dyDescent="0.25">
      <c r="A3943"/>
      <c r="B3943"/>
      <c r="I3943" s="33"/>
      <c r="J3943" s="21"/>
    </row>
    <row r="3944" spans="1:10" x14ac:dyDescent="0.25">
      <c r="A3944"/>
      <c r="B3944"/>
      <c r="I3944" s="33"/>
      <c r="J3944" s="21"/>
    </row>
    <row r="3945" spans="1:10" x14ac:dyDescent="0.25">
      <c r="A3945"/>
      <c r="B3945"/>
      <c r="I3945" s="33"/>
      <c r="J3945" s="21"/>
    </row>
    <row r="3946" spans="1:10" x14ac:dyDescent="0.25">
      <c r="A3946"/>
      <c r="B3946"/>
      <c r="I3946" s="33"/>
      <c r="J3946" s="21"/>
    </row>
    <row r="3947" spans="1:10" x14ac:dyDescent="0.25">
      <c r="A3947"/>
      <c r="B3947"/>
      <c r="I3947" s="33"/>
      <c r="J3947" s="21"/>
    </row>
    <row r="3948" spans="1:10" x14ac:dyDescent="0.25">
      <c r="A3948"/>
      <c r="B3948"/>
      <c r="I3948" s="33"/>
      <c r="J3948" s="21"/>
    </row>
    <row r="3949" spans="1:10" x14ac:dyDescent="0.25">
      <c r="A3949"/>
      <c r="B3949"/>
      <c r="I3949" s="33"/>
      <c r="J3949" s="21"/>
    </row>
    <row r="3950" spans="1:10" x14ac:dyDescent="0.25">
      <c r="A3950"/>
      <c r="B3950"/>
      <c r="I3950" s="33"/>
      <c r="J3950" s="21"/>
    </row>
    <row r="3951" spans="1:10" x14ac:dyDescent="0.25">
      <c r="A3951"/>
      <c r="B3951"/>
      <c r="I3951" s="33"/>
      <c r="J3951" s="21"/>
    </row>
    <row r="3952" spans="1:10" x14ac:dyDescent="0.25">
      <c r="A3952"/>
      <c r="B3952"/>
      <c r="I3952" s="33"/>
      <c r="J3952" s="21"/>
    </row>
    <row r="3953" spans="1:10" x14ac:dyDescent="0.25">
      <c r="A3953"/>
      <c r="B3953"/>
      <c r="I3953" s="33"/>
      <c r="J3953" s="21"/>
    </row>
    <row r="3954" spans="1:10" x14ac:dyDescent="0.25">
      <c r="A3954"/>
      <c r="B3954"/>
      <c r="I3954" s="33"/>
      <c r="J3954" s="21"/>
    </row>
    <row r="3955" spans="1:10" x14ac:dyDescent="0.25">
      <c r="A3955"/>
      <c r="B3955"/>
      <c r="I3955" s="33"/>
      <c r="J3955" s="21"/>
    </row>
    <row r="3956" spans="1:10" x14ac:dyDescent="0.25">
      <c r="A3956"/>
      <c r="B3956"/>
      <c r="I3956" s="33"/>
      <c r="J3956" s="21"/>
    </row>
    <row r="3957" spans="1:10" x14ac:dyDescent="0.25">
      <c r="A3957"/>
      <c r="B3957"/>
      <c r="I3957" s="33"/>
      <c r="J3957" s="21"/>
    </row>
    <row r="3958" spans="1:10" x14ac:dyDescent="0.25">
      <c r="A3958"/>
      <c r="B3958"/>
      <c r="I3958" s="33"/>
      <c r="J3958" s="21"/>
    </row>
    <row r="3959" spans="1:10" x14ac:dyDescent="0.25">
      <c r="A3959"/>
      <c r="B3959"/>
      <c r="I3959" s="33"/>
      <c r="J3959" s="21"/>
    </row>
    <row r="3960" spans="1:10" x14ac:dyDescent="0.25">
      <c r="A3960"/>
      <c r="B3960"/>
      <c r="I3960" s="33"/>
      <c r="J3960" s="21"/>
    </row>
    <row r="3961" spans="1:10" x14ac:dyDescent="0.25">
      <c r="A3961"/>
      <c r="B3961"/>
      <c r="I3961" s="33"/>
      <c r="J3961" s="21"/>
    </row>
    <row r="3962" spans="1:10" x14ac:dyDescent="0.25">
      <c r="A3962"/>
      <c r="B3962"/>
      <c r="I3962" s="33"/>
      <c r="J3962" s="21"/>
    </row>
    <row r="3963" spans="1:10" x14ac:dyDescent="0.25">
      <c r="A3963"/>
      <c r="B3963"/>
      <c r="I3963" s="33"/>
      <c r="J3963" s="21"/>
    </row>
    <row r="3964" spans="1:10" x14ac:dyDescent="0.25">
      <c r="A3964"/>
      <c r="B3964"/>
      <c r="I3964" s="33"/>
      <c r="J3964" s="21"/>
    </row>
    <row r="3965" spans="1:10" x14ac:dyDescent="0.25">
      <c r="A3965"/>
      <c r="B3965"/>
      <c r="I3965" s="33"/>
      <c r="J3965" s="21"/>
    </row>
    <row r="3966" spans="1:10" x14ac:dyDescent="0.25">
      <c r="A3966"/>
      <c r="B3966"/>
      <c r="I3966" s="33"/>
      <c r="J3966" s="21"/>
    </row>
    <row r="3967" spans="1:10" x14ac:dyDescent="0.25">
      <c r="A3967"/>
      <c r="B3967"/>
      <c r="I3967" s="33"/>
      <c r="J3967" s="21"/>
    </row>
    <row r="3968" spans="1:10" x14ac:dyDescent="0.25">
      <c r="A3968"/>
      <c r="B3968"/>
      <c r="I3968" s="33"/>
      <c r="J3968" s="21"/>
    </row>
    <row r="3969" spans="1:10" x14ac:dyDescent="0.25">
      <c r="A3969"/>
      <c r="B3969"/>
      <c r="I3969" s="33"/>
      <c r="J3969" s="21"/>
    </row>
    <row r="3970" spans="1:10" x14ac:dyDescent="0.25">
      <c r="A3970"/>
      <c r="B3970"/>
      <c r="I3970" s="33"/>
      <c r="J3970" s="21"/>
    </row>
    <row r="3971" spans="1:10" x14ac:dyDescent="0.25">
      <c r="A3971"/>
      <c r="B3971"/>
      <c r="I3971" s="33"/>
      <c r="J3971" s="21"/>
    </row>
    <row r="3972" spans="1:10" x14ac:dyDescent="0.25">
      <c r="A3972"/>
      <c r="B3972"/>
      <c r="I3972" s="33"/>
      <c r="J3972" s="21"/>
    </row>
    <row r="3973" spans="1:10" x14ac:dyDescent="0.25">
      <c r="A3973"/>
      <c r="B3973"/>
      <c r="I3973" s="33"/>
      <c r="J3973" s="21"/>
    </row>
    <row r="3974" spans="1:10" x14ac:dyDescent="0.25">
      <c r="A3974"/>
      <c r="B3974"/>
      <c r="I3974" s="33"/>
      <c r="J3974" s="21"/>
    </row>
    <row r="3975" spans="1:10" x14ac:dyDescent="0.25">
      <c r="A3975"/>
      <c r="B3975"/>
      <c r="I3975" s="33"/>
      <c r="J3975" s="21"/>
    </row>
    <row r="3976" spans="1:10" x14ac:dyDescent="0.25">
      <c r="A3976"/>
      <c r="B3976"/>
      <c r="I3976" s="33"/>
      <c r="J3976" s="21"/>
    </row>
    <row r="3977" spans="1:10" x14ac:dyDescent="0.25">
      <c r="A3977"/>
      <c r="B3977"/>
      <c r="I3977" s="33"/>
      <c r="J3977" s="21"/>
    </row>
    <row r="3978" spans="1:10" x14ac:dyDescent="0.25">
      <c r="A3978"/>
      <c r="B3978"/>
      <c r="I3978" s="33"/>
      <c r="J3978" s="21"/>
    </row>
    <row r="3979" spans="1:10" x14ac:dyDescent="0.25">
      <c r="A3979"/>
      <c r="B3979"/>
      <c r="I3979" s="33"/>
      <c r="J3979" s="21"/>
    </row>
    <row r="3980" spans="1:10" x14ac:dyDescent="0.25">
      <c r="A3980"/>
      <c r="B3980"/>
      <c r="I3980" s="33"/>
      <c r="J3980" s="21"/>
    </row>
    <row r="3981" spans="1:10" x14ac:dyDescent="0.25">
      <c r="A3981"/>
      <c r="B3981"/>
      <c r="I3981" s="33"/>
      <c r="J3981" s="21"/>
    </row>
    <row r="3982" spans="1:10" x14ac:dyDescent="0.25">
      <c r="A3982"/>
      <c r="B3982"/>
      <c r="I3982" s="33"/>
      <c r="J3982" s="21"/>
    </row>
    <row r="3983" spans="1:10" x14ac:dyDescent="0.25">
      <c r="A3983"/>
      <c r="B3983"/>
      <c r="I3983" s="33"/>
      <c r="J3983" s="21"/>
    </row>
    <row r="3984" spans="1:10" x14ac:dyDescent="0.25">
      <c r="A3984"/>
      <c r="B3984"/>
      <c r="I3984" s="33"/>
      <c r="J3984" s="21"/>
    </row>
    <row r="3985" spans="1:10" x14ac:dyDescent="0.25">
      <c r="A3985"/>
      <c r="B3985"/>
      <c r="I3985" s="33"/>
      <c r="J3985" s="21"/>
    </row>
    <row r="3986" spans="1:10" x14ac:dyDescent="0.25">
      <c r="A3986"/>
      <c r="B3986"/>
      <c r="I3986" s="33"/>
      <c r="J3986" s="21"/>
    </row>
    <row r="3987" spans="1:10" x14ac:dyDescent="0.25">
      <c r="A3987"/>
      <c r="B3987"/>
      <c r="I3987" s="33"/>
      <c r="J3987" s="21"/>
    </row>
    <row r="3988" spans="1:10" x14ac:dyDescent="0.25">
      <c r="A3988"/>
      <c r="B3988"/>
      <c r="I3988" s="33"/>
      <c r="J3988" s="21"/>
    </row>
    <row r="3989" spans="1:10" x14ac:dyDescent="0.25">
      <c r="A3989"/>
      <c r="B3989"/>
      <c r="I3989" s="33"/>
      <c r="J3989" s="21"/>
    </row>
    <row r="3990" spans="1:10" x14ac:dyDescent="0.25">
      <c r="A3990"/>
      <c r="B3990"/>
      <c r="I3990" s="33"/>
      <c r="J3990" s="21"/>
    </row>
    <row r="3991" spans="1:10" x14ac:dyDescent="0.25">
      <c r="A3991"/>
      <c r="B3991"/>
      <c r="I3991" s="33"/>
      <c r="J3991" s="21"/>
    </row>
    <row r="3992" spans="1:10" x14ac:dyDescent="0.25">
      <c r="A3992"/>
      <c r="B3992"/>
      <c r="I3992" s="33"/>
      <c r="J3992" s="21"/>
    </row>
    <row r="3993" spans="1:10" x14ac:dyDescent="0.25">
      <c r="A3993"/>
      <c r="B3993"/>
      <c r="I3993" s="33"/>
      <c r="J3993" s="21"/>
    </row>
    <row r="3994" spans="1:10" x14ac:dyDescent="0.25">
      <c r="A3994"/>
      <c r="B3994"/>
      <c r="I3994" s="33"/>
      <c r="J3994" s="21"/>
    </row>
    <row r="3995" spans="1:10" x14ac:dyDescent="0.25">
      <c r="A3995"/>
      <c r="B3995"/>
      <c r="I3995" s="33"/>
      <c r="J3995" s="21"/>
    </row>
    <row r="3996" spans="1:10" x14ac:dyDescent="0.25">
      <c r="A3996"/>
      <c r="B3996"/>
      <c r="I3996" s="33"/>
      <c r="J3996" s="21"/>
    </row>
    <row r="3997" spans="1:10" x14ac:dyDescent="0.25">
      <c r="A3997"/>
      <c r="B3997"/>
      <c r="I3997" s="33"/>
      <c r="J3997" s="21"/>
    </row>
    <row r="3998" spans="1:10" x14ac:dyDescent="0.25">
      <c r="A3998"/>
      <c r="B3998"/>
      <c r="I3998" s="33"/>
      <c r="J3998" s="21"/>
    </row>
    <row r="3999" spans="1:10" x14ac:dyDescent="0.25">
      <c r="A3999"/>
      <c r="B3999"/>
      <c r="I3999" s="33"/>
      <c r="J3999" s="21"/>
    </row>
    <row r="4000" spans="1:10" x14ac:dyDescent="0.25">
      <c r="A4000"/>
      <c r="B4000"/>
      <c r="I4000" s="33"/>
      <c r="J4000" s="21"/>
    </row>
    <row r="4001" spans="1:10" x14ac:dyDescent="0.25">
      <c r="A4001"/>
      <c r="B4001"/>
      <c r="I4001" s="33"/>
      <c r="J4001" s="21"/>
    </row>
    <row r="4002" spans="1:10" x14ac:dyDescent="0.25">
      <c r="A4002"/>
      <c r="B4002"/>
      <c r="I4002" s="33"/>
      <c r="J4002" s="21"/>
    </row>
    <row r="4003" spans="1:10" x14ac:dyDescent="0.25">
      <c r="A4003"/>
      <c r="B4003"/>
      <c r="I4003" s="33"/>
      <c r="J4003" s="21"/>
    </row>
    <row r="4004" spans="1:10" x14ac:dyDescent="0.25">
      <c r="A4004"/>
      <c r="B4004"/>
      <c r="I4004" s="33"/>
      <c r="J4004" s="21"/>
    </row>
    <row r="4005" spans="1:10" x14ac:dyDescent="0.25">
      <c r="A4005"/>
      <c r="B4005"/>
      <c r="I4005" s="33"/>
      <c r="J4005" s="21"/>
    </row>
    <row r="4006" spans="1:10" x14ac:dyDescent="0.25">
      <c r="A4006"/>
      <c r="B4006"/>
      <c r="I4006" s="33"/>
      <c r="J4006" s="21"/>
    </row>
    <row r="4007" spans="1:10" x14ac:dyDescent="0.25">
      <c r="A4007"/>
      <c r="B4007"/>
      <c r="I4007" s="33"/>
      <c r="J4007" s="21"/>
    </row>
    <row r="4008" spans="1:10" x14ac:dyDescent="0.25">
      <c r="A4008"/>
      <c r="B4008"/>
      <c r="I4008" s="33"/>
      <c r="J4008" s="21"/>
    </row>
    <row r="4009" spans="1:10" x14ac:dyDescent="0.25">
      <c r="A4009"/>
      <c r="B4009"/>
      <c r="I4009" s="33"/>
      <c r="J4009" s="21"/>
    </row>
    <row r="4010" spans="1:10" x14ac:dyDescent="0.25">
      <c r="A4010"/>
      <c r="B4010"/>
      <c r="I4010" s="33"/>
      <c r="J4010" s="21"/>
    </row>
    <row r="4011" spans="1:10" x14ac:dyDescent="0.25">
      <c r="A4011"/>
      <c r="B4011"/>
      <c r="I4011" s="33"/>
      <c r="J4011" s="21"/>
    </row>
    <row r="4012" spans="1:10" x14ac:dyDescent="0.25">
      <c r="A4012"/>
      <c r="B4012"/>
      <c r="I4012" s="33"/>
      <c r="J4012" s="21"/>
    </row>
    <row r="4013" spans="1:10" x14ac:dyDescent="0.25">
      <c r="A4013"/>
      <c r="B4013"/>
      <c r="I4013" s="33"/>
      <c r="J4013" s="21"/>
    </row>
    <row r="4014" spans="1:10" x14ac:dyDescent="0.25">
      <c r="A4014"/>
      <c r="B4014"/>
      <c r="I4014" s="33"/>
      <c r="J4014" s="21"/>
    </row>
    <row r="4015" spans="1:10" x14ac:dyDescent="0.25">
      <c r="A4015"/>
      <c r="B4015"/>
      <c r="I4015" s="33"/>
      <c r="J4015" s="21"/>
    </row>
    <row r="4016" spans="1:10" x14ac:dyDescent="0.25">
      <c r="A4016"/>
      <c r="B4016"/>
      <c r="I4016" s="33"/>
      <c r="J4016" s="21"/>
    </row>
    <row r="4017" spans="1:10" x14ac:dyDescent="0.25">
      <c r="A4017"/>
      <c r="B4017"/>
      <c r="I4017" s="33"/>
      <c r="J4017" s="21"/>
    </row>
    <row r="4018" spans="1:10" x14ac:dyDescent="0.25">
      <c r="A4018"/>
      <c r="B4018"/>
      <c r="I4018" s="33"/>
      <c r="J4018" s="21"/>
    </row>
    <row r="4019" spans="1:10" x14ac:dyDescent="0.25">
      <c r="A4019"/>
      <c r="B4019"/>
      <c r="I4019" s="33"/>
      <c r="J4019" s="21"/>
    </row>
    <row r="4020" spans="1:10" x14ac:dyDescent="0.25">
      <c r="A4020"/>
      <c r="B4020"/>
      <c r="I4020" s="33"/>
      <c r="J4020" s="21"/>
    </row>
    <row r="4021" spans="1:10" x14ac:dyDescent="0.25">
      <c r="A4021"/>
      <c r="B4021"/>
      <c r="I4021" s="33"/>
      <c r="J4021" s="21"/>
    </row>
    <row r="4022" spans="1:10" x14ac:dyDescent="0.25">
      <c r="A4022"/>
      <c r="B4022"/>
      <c r="I4022" s="33"/>
      <c r="J4022" s="21"/>
    </row>
    <row r="4023" spans="1:10" x14ac:dyDescent="0.25">
      <c r="A4023"/>
      <c r="B4023"/>
      <c r="I4023" s="33"/>
      <c r="J4023" s="21"/>
    </row>
    <row r="4024" spans="1:10" x14ac:dyDescent="0.25">
      <c r="A4024"/>
      <c r="B4024"/>
      <c r="I4024" s="33"/>
      <c r="J4024" s="21"/>
    </row>
    <row r="4025" spans="1:10" x14ac:dyDescent="0.25">
      <c r="A4025"/>
      <c r="B4025"/>
      <c r="I4025" s="33"/>
      <c r="J4025" s="21"/>
    </row>
    <row r="4026" spans="1:10" x14ac:dyDescent="0.25">
      <c r="A4026"/>
      <c r="B4026"/>
      <c r="I4026" s="33"/>
      <c r="J4026" s="21"/>
    </row>
    <row r="4027" spans="1:10" x14ac:dyDescent="0.25">
      <c r="A4027"/>
      <c r="B4027"/>
      <c r="I4027" s="33"/>
      <c r="J4027" s="21"/>
    </row>
    <row r="4028" spans="1:10" x14ac:dyDescent="0.25">
      <c r="A4028"/>
      <c r="B4028"/>
      <c r="I4028" s="33"/>
      <c r="J4028" s="21"/>
    </row>
    <row r="4029" spans="1:10" x14ac:dyDescent="0.25">
      <c r="A4029"/>
      <c r="B4029"/>
      <c r="I4029" s="33"/>
      <c r="J4029" s="21"/>
    </row>
    <row r="4030" spans="1:10" x14ac:dyDescent="0.25">
      <c r="A4030"/>
      <c r="B4030"/>
      <c r="I4030" s="33"/>
      <c r="J4030" s="21"/>
    </row>
    <row r="4031" spans="1:10" x14ac:dyDescent="0.25">
      <c r="A4031"/>
      <c r="B4031"/>
      <c r="I4031" s="33"/>
      <c r="J4031" s="21"/>
    </row>
    <row r="4032" spans="1:10" x14ac:dyDescent="0.25">
      <c r="A4032"/>
      <c r="B4032"/>
      <c r="I4032" s="33"/>
      <c r="J4032" s="21"/>
    </row>
    <row r="4033" spans="1:10" x14ac:dyDescent="0.25">
      <c r="A4033"/>
      <c r="B4033"/>
      <c r="I4033" s="33"/>
      <c r="J4033" s="21"/>
    </row>
    <row r="4034" spans="1:10" x14ac:dyDescent="0.25">
      <c r="A4034"/>
      <c r="B4034"/>
      <c r="I4034" s="33"/>
      <c r="J4034" s="21"/>
    </row>
    <row r="4035" spans="1:10" x14ac:dyDescent="0.25">
      <c r="A4035"/>
      <c r="B4035"/>
      <c r="I4035" s="33"/>
      <c r="J4035" s="21"/>
    </row>
    <row r="4036" spans="1:10" x14ac:dyDescent="0.25">
      <c r="A4036"/>
      <c r="B4036"/>
      <c r="I4036" s="33"/>
      <c r="J4036" s="21"/>
    </row>
    <row r="4037" spans="1:10" x14ac:dyDescent="0.25">
      <c r="A4037"/>
      <c r="B4037"/>
      <c r="I4037" s="33"/>
      <c r="J4037" s="21"/>
    </row>
    <row r="4038" spans="1:10" x14ac:dyDescent="0.25">
      <c r="A4038"/>
      <c r="B4038"/>
      <c r="I4038" s="33"/>
      <c r="J4038" s="21"/>
    </row>
    <row r="4039" spans="1:10" x14ac:dyDescent="0.25">
      <c r="A4039"/>
      <c r="B4039"/>
      <c r="I4039" s="33"/>
      <c r="J4039" s="21"/>
    </row>
    <row r="4040" spans="1:10" x14ac:dyDescent="0.25">
      <c r="A4040"/>
      <c r="B4040"/>
      <c r="I4040" s="33"/>
      <c r="J4040" s="21"/>
    </row>
    <row r="4041" spans="1:10" x14ac:dyDescent="0.25">
      <c r="A4041"/>
      <c r="B4041"/>
      <c r="I4041" s="33"/>
      <c r="J4041" s="21"/>
    </row>
    <row r="4042" spans="1:10" x14ac:dyDescent="0.25">
      <c r="A4042"/>
      <c r="B4042"/>
      <c r="I4042" s="33"/>
      <c r="J4042" s="21"/>
    </row>
    <row r="4043" spans="1:10" x14ac:dyDescent="0.25">
      <c r="A4043"/>
      <c r="B4043"/>
      <c r="I4043" s="33"/>
      <c r="J4043" s="21"/>
    </row>
    <row r="4044" spans="1:10" x14ac:dyDescent="0.25">
      <c r="A4044"/>
      <c r="B4044"/>
      <c r="I4044" s="33"/>
      <c r="J4044" s="21"/>
    </row>
    <row r="4045" spans="1:10" x14ac:dyDescent="0.25">
      <c r="A4045"/>
      <c r="B4045"/>
      <c r="I4045" s="33"/>
      <c r="J4045" s="21"/>
    </row>
    <row r="4046" spans="1:10" x14ac:dyDescent="0.25">
      <c r="A4046"/>
      <c r="B4046"/>
      <c r="I4046" s="33"/>
      <c r="J4046" s="21"/>
    </row>
    <row r="4047" spans="1:10" x14ac:dyDescent="0.25">
      <c r="A4047"/>
      <c r="B4047"/>
      <c r="I4047" s="33"/>
      <c r="J4047" s="21"/>
    </row>
    <row r="4048" spans="1:10" x14ac:dyDescent="0.25">
      <c r="A4048"/>
      <c r="B4048"/>
      <c r="I4048" s="33"/>
      <c r="J4048" s="21"/>
    </row>
    <row r="4049" spans="1:10" x14ac:dyDescent="0.25">
      <c r="A4049"/>
      <c r="B4049"/>
      <c r="I4049" s="33"/>
      <c r="J4049" s="21"/>
    </row>
    <row r="4050" spans="1:10" x14ac:dyDescent="0.25">
      <c r="A4050"/>
      <c r="B4050"/>
      <c r="I4050" s="33"/>
      <c r="J4050" s="21"/>
    </row>
    <row r="4051" spans="1:10" x14ac:dyDescent="0.25">
      <c r="A4051"/>
      <c r="B4051"/>
      <c r="I4051" s="33"/>
      <c r="J4051" s="21"/>
    </row>
    <row r="4052" spans="1:10" x14ac:dyDescent="0.25">
      <c r="A4052"/>
      <c r="B4052"/>
      <c r="I4052" s="33"/>
      <c r="J4052" s="21"/>
    </row>
    <row r="4053" spans="1:10" x14ac:dyDescent="0.25">
      <c r="A4053"/>
      <c r="B4053"/>
      <c r="I4053" s="33"/>
      <c r="J4053" s="21"/>
    </row>
    <row r="4054" spans="1:10" x14ac:dyDescent="0.25">
      <c r="A4054"/>
      <c r="B4054"/>
      <c r="I4054" s="33"/>
      <c r="J4054" s="21"/>
    </row>
    <row r="4055" spans="1:10" x14ac:dyDescent="0.25">
      <c r="A4055"/>
      <c r="B4055"/>
      <c r="I4055" s="33"/>
      <c r="J4055" s="21"/>
    </row>
    <row r="4056" spans="1:10" x14ac:dyDescent="0.25">
      <c r="A4056"/>
      <c r="B4056"/>
      <c r="I4056" s="33"/>
      <c r="J4056" s="21"/>
    </row>
    <row r="4057" spans="1:10" x14ac:dyDescent="0.25">
      <c r="A4057"/>
      <c r="B4057"/>
      <c r="I4057" s="33"/>
      <c r="J4057" s="21"/>
    </row>
    <row r="4058" spans="1:10" x14ac:dyDescent="0.25">
      <c r="A4058"/>
      <c r="B4058"/>
      <c r="I4058" s="33"/>
      <c r="J4058" s="21"/>
    </row>
    <row r="4059" spans="1:10" x14ac:dyDescent="0.25">
      <c r="A4059"/>
      <c r="B4059"/>
      <c r="I4059" s="33"/>
      <c r="J4059" s="21"/>
    </row>
    <row r="4060" spans="1:10" x14ac:dyDescent="0.25">
      <c r="A4060"/>
      <c r="B4060"/>
      <c r="I4060" s="33"/>
      <c r="J4060" s="21"/>
    </row>
    <row r="4061" spans="1:10" x14ac:dyDescent="0.25">
      <c r="A4061"/>
      <c r="B4061"/>
      <c r="I4061" s="33"/>
      <c r="J4061" s="21"/>
    </row>
    <row r="4062" spans="1:10" x14ac:dyDescent="0.25">
      <c r="A4062"/>
      <c r="B4062"/>
      <c r="I4062" s="33"/>
      <c r="J4062" s="21"/>
    </row>
    <row r="4063" spans="1:10" x14ac:dyDescent="0.25">
      <c r="A4063"/>
      <c r="B4063"/>
      <c r="I4063" s="33"/>
      <c r="J4063" s="21"/>
    </row>
    <row r="4064" spans="1:10" x14ac:dyDescent="0.25">
      <c r="A4064"/>
      <c r="B4064"/>
      <c r="I4064" s="33"/>
      <c r="J4064" s="21"/>
    </row>
    <row r="4065" spans="1:10" x14ac:dyDescent="0.25">
      <c r="A4065"/>
      <c r="B4065"/>
      <c r="I4065" s="33"/>
      <c r="J4065" s="21"/>
    </row>
    <row r="4066" spans="1:10" x14ac:dyDescent="0.25">
      <c r="A4066"/>
      <c r="B4066"/>
      <c r="I4066" s="33"/>
      <c r="J4066" s="21"/>
    </row>
    <row r="4067" spans="1:10" x14ac:dyDescent="0.25">
      <c r="A4067"/>
      <c r="B4067"/>
      <c r="I4067" s="33"/>
      <c r="J4067" s="21"/>
    </row>
    <row r="4068" spans="1:10" x14ac:dyDescent="0.25">
      <c r="A4068"/>
      <c r="B4068"/>
      <c r="I4068" s="33"/>
      <c r="J4068" s="21"/>
    </row>
    <row r="4069" spans="1:10" x14ac:dyDescent="0.25">
      <c r="A4069"/>
      <c r="B4069"/>
      <c r="I4069" s="33"/>
      <c r="J4069" s="21"/>
    </row>
    <row r="4070" spans="1:10" x14ac:dyDescent="0.25">
      <c r="A4070"/>
      <c r="B4070"/>
      <c r="I4070" s="33"/>
      <c r="J4070" s="21"/>
    </row>
    <row r="4071" spans="1:10" x14ac:dyDescent="0.25">
      <c r="A4071"/>
      <c r="B4071"/>
      <c r="I4071" s="33"/>
      <c r="J4071" s="21"/>
    </row>
    <row r="4072" spans="1:10" x14ac:dyDescent="0.25">
      <c r="A4072"/>
      <c r="B4072"/>
      <c r="I4072" s="33"/>
      <c r="J4072" s="21"/>
    </row>
    <row r="4073" spans="1:10" x14ac:dyDescent="0.25">
      <c r="A4073"/>
      <c r="B4073"/>
      <c r="I4073" s="33"/>
      <c r="J4073" s="21"/>
    </row>
    <row r="4074" spans="1:10" x14ac:dyDescent="0.25">
      <c r="A4074"/>
      <c r="B4074"/>
      <c r="I4074" s="33"/>
      <c r="J4074" s="21"/>
    </row>
    <row r="4075" spans="1:10" x14ac:dyDescent="0.25">
      <c r="A4075"/>
      <c r="B4075"/>
      <c r="I4075" s="33"/>
      <c r="J4075" s="21"/>
    </row>
    <row r="4076" spans="1:10" x14ac:dyDescent="0.25">
      <c r="A4076"/>
      <c r="B4076"/>
      <c r="I4076" s="33"/>
      <c r="J4076" s="21"/>
    </row>
    <row r="4077" spans="1:10" x14ac:dyDescent="0.25">
      <c r="A4077"/>
      <c r="B4077"/>
      <c r="I4077" s="33"/>
      <c r="J4077" s="21"/>
    </row>
    <row r="4078" spans="1:10" x14ac:dyDescent="0.25">
      <c r="A4078"/>
      <c r="B4078"/>
      <c r="I4078" s="33"/>
      <c r="J4078" s="21"/>
    </row>
    <row r="4079" spans="1:10" x14ac:dyDescent="0.25">
      <c r="A4079"/>
      <c r="B4079"/>
      <c r="I4079" s="33"/>
      <c r="J4079" s="21"/>
    </row>
    <row r="4080" spans="1:10" x14ac:dyDescent="0.25">
      <c r="A4080"/>
      <c r="B4080"/>
      <c r="I4080" s="33"/>
      <c r="J4080" s="21"/>
    </row>
    <row r="4081" spans="1:10" x14ac:dyDescent="0.25">
      <c r="A4081"/>
      <c r="B4081"/>
      <c r="I4081" s="33"/>
      <c r="J4081" s="21"/>
    </row>
    <row r="4082" spans="1:10" x14ac:dyDescent="0.25">
      <c r="A4082"/>
      <c r="B4082"/>
      <c r="I4082" s="33"/>
      <c r="J4082" s="21"/>
    </row>
    <row r="4083" spans="1:10" x14ac:dyDescent="0.25">
      <c r="A4083"/>
      <c r="B4083"/>
      <c r="I4083" s="33"/>
      <c r="J4083" s="21"/>
    </row>
    <row r="4084" spans="1:10" x14ac:dyDescent="0.25">
      <c r="A4084"/>
      <c r="B4084"/>
      <c r="I4084" s="33"/>
      <c r="J4084" s="21"/>
    </row>
    <row r="4085" spans="1:10" x14ac:dyDescent="0.25">
      <c r="A4085"/>
      <c r="B4085"/>
      <c r="I4085" s="33"/>
      <c r="J4085" s="21"/>
    </row>
    <row r="4086" spans="1:10" x14ac:dyDescent="0.25">
      <c r="A4086"/>
      <c r="B4086"/>
      <c r="I4086" s="33"/>
      <c r="J4086" s="21"/>
    </row>
    <row r="4087" spans="1:10" x14ac:dyDescent="0.25">
      <c r="A4087"/>
      <c r="B4087"/>
      <c r="I4087" s="33"/>
      <c r="J4087" s="21"/>
    </row>
    <row r="4088" spans="1:10" x14ac:dyDescent="0.25">
      <c r="A4088"/>
      <c r="B4088"/>
      <c r="I4088" s="33"/>
      <c r="J4088" s="21"/>
    </row>
    <row r="4089" spans="1:10" x14ac:dyDescent="0.25">
      <c r="A4089"/>
      <c r="B4089"/>
      <c r="I4089" s="33"/>
      <c r="J4089" s="21"/>
    </row>
    <row r="4090" spans="1:10" x14ac:dyDescent="0.25">
      <c r="A4090"/>
      <c r="B4090"/>
      <c r="I4090" s="33"/>
      <c r="J4090" s="21"/>
    </row>
    <row r="4091" spans="1:10" x14ac:dyDescent="0.25">
      <c r="A4091"/>
      <c r="B4091"/>
      <c r="I4091" s="33"/>
      <c r="J4091" s="21"/>
    </row>
    <row r="4092" spans="1:10" x14ac:dyDescent="0.25">
      <c r="A4092"/>
      <c r="B4092"/>
      <c r="I4092" s="33"/>
      <c r="J4092" s="21"/>
    </row>
    <row r="4093" spans="1:10" x14ac:dyDescent="0.25">
      <c r="A4093"/>
      <c r="B4093"/>
      <c r="I4093" s="33"/>
      <c r="J4093" s="21"/>
    </row>
    <row r="4094" spans="1:10" x14ac:dyDescent="0.25">
      <c r="A4094"/>
      <c r="B4094"/>
      <c r="I4094" s="33"/>
      <c r="J4094" s="21"/>
    </row>
    <row r="4095" spans="1:10" x14ac:dyDescent="0.25">
      <c r="A4095"/>
      <c r="B4095"/>
      <c r="I4095" s="33"/>
      <c r="J4095" s="21"/>
    </row>
    <row r="4096" spans="1:10" x14ac:dyDescent="0.25">
      <c r="A4096"/>
      <c r="B4096"/>
      <c r="I4096" s="33"/>
      <c r="J4096" s="21"/>
    </row>
    <row r="4097" spans="1:10" x14ac:dyDescent="0.25">
      <c r="A4097"/>
      <c r="B4097"/>
      <c r="I4097" s="33"/>
      <c r="J4097" s="21"/>
    </row>
    <row r="4098" spans="1:10" x14ac:dyDescent="0.25">
      <c r="A4098"/>
      <c r="B4098"/>
      <c r="I4098" s="33"/>
      <c r="J4098" s="21"/>
    </row>
    <row r="4099" spans="1:10" x14ac:dyDescent="0.25">
      <c r="A4099"/>
      <c r="B4099"/>
      <c r="I4099" s="33"/>
      <c r="J4099" s="21"/>
    </row>
    <row r="4100" spans="1:10" x14ac:dyDescent="0.25">
      <c r="A4100"/>
      <c r="B4100"/>
      <c r="I4100" s="33"/>
      <c r="J4100" s="21"/>
    </row>
    <row r="4101" spans="1:10" x14ac:dyDescent="0.25">
      <c r="A4101"/>
      <c r="B4101"/>
      <c r="I4101" s="33"/>
      <c r="J4101" s="21"/>
    </row>
    <row r="4102" spans="1:10" x14ac:dyDescent="0.25">
      <c r="A4102"/>
      <c r="B4102"/>
      <c r="I4102" s="33"/>
      <c r="J4102" s="21"/>
    </row>
    <row r="4103" spans="1:10" x14ac:dyDescent="0.25">
      <c r="A4103"/>
      <c r="B4103"/>
      <c r="I4103" s="33"/>
      <c r="J4103" s="21"/>
    </row>
    <row r="4104" spans="1:10" x14ac:dyDescent="0.25">
      <c r="A4104"/>
      <c r="B4104"/>
      <c r="I4104" s="33"/>
      <c r="J4104" s="21"/>
    </row>
    <row r="4105" spans="1:10" x14ac:dyDescent="0.25">
      <c r="A4105"/>
      <c r="B4105"/>
      <c r="I4105" s="33"/>
      <c r="J4105" s="21"/>
    </row>
    <row r="4106" spans="1:10" x14ac:dyDescent="0.25">
      <c r="A4106"/>
      <c r="B4106"/>
      <c r="I4106" s="33"/>
      <c r="J4106" s="21"/>
    </row>
    <row r="4107" spans="1:10" x14ac:dyDescent="0.25">
      <c r="A4107"/>
      <c r="B4107"/>
      <c r="I4107" s="33"/>
      <c r="J4107" s="21"/>
    </row>
    <row r="4108" spans="1:10" x14ac:dyDescent="0.25">
      <c r="A4108"/>
      <c r="B4108"/>
      <c r="I4108" s="33"/>
      <c r="J4108" s="21"/>
    </row>
    <row r="4109" spans="1:10" x14ac:dyDescent="0.25">
      <c r="A4109"/>
      <c r="B4109"/>
      <c r="I4109" s="33"/>
      <c r="J4109" s="21"/>
    </row>
    <row r="4110" spans="1:10" x14ac:dyDescent="0.25">
      <c r="A4110"/>
      <c r="B4110"/>
      <c r="I4110" s="33"/>
      <c r="J4110" s="21"/>
    </row>
    <row r="4111" spans="1:10" x14ac:dyDescent="0.25">
      <c r="A4111"/>
      <c r="B4111"/>
      <c r="I4111" s="33"/>
      <c r="J4111" s="21"/>
    </row>
    <row r="4112" spans="1:10" x14ac:dyDescent="0.25">
      <c r="A4112"/>
      <c r="B4112"/>
      <c r="I4112" s="33"/>
      <c r="J4112" s="21"/>
    </row>
    <row r="4113" spans="1:10" x14ac:dyDescent="0.25">
      <c r="A4113"/>
      <c r="B4113"/>
      <c r="I4113" s="33"/>
      <c r="J4113" s="21"/>
    </row>
    <row r="4114" spans="1:10" x14ac:dyDescent="0.25">
      <c r="A4114"/>
      <c r="B4114"/>
      <c r="I4114" s="33"/>
      <c r="J4114" s="21"/>
    </row>
    <row r="4115" spans="1:10" x14ac:dyDescent="0.25">
      <c r="A4115"/>
      <c r="B4115"/>
      <c r="I4115" s="33"/>
      <c r="J4115" s="21"/>
    </row>
    <row r="4116" spans="1:10" x14ac:dyDescent="0.25">
      <c r="A4116"/>
      <c r="B4116"/>
      <c r="I4116" s="33"/>
      <c r="J4116" s="21"/>
    </row>
    <row r="4117" spans="1:10" x14ac:dyDescent="0.25">
      <c r="A4117"/>
      <c r="B4117"/>
      <c r="I4117" s="33"/>
      <c r="J4117" s="21"/>
    </row>
    <row r="4118" spans="1:10" x14ac:dyDescent="0.25">
      <c r="A4118"/>
      <c r="B4118"/>
      <c r="I4118" s="33"/>
      <c r="J4118" s="21"/>
    </row>
    <row r="4119" spans="1:10" x14ac:dyDescent="0.25">
      <c r="A4119"/>
      <c r="B4119"/>
      <c r="I4119" s="33"/>
      <c r="J4119" s="21"/>
    </row>
    <row r="4120" spans="1:10" x14ac:dyDescent="0.25">
      <c r="A4120"/>
      <c r="B4120"/>
      <c r="I4120" s="33"/>
      <c r="J4120" s="21"/>
    </row>
    <row r="4121" spans="1:10" x14ac:dyDescent="0.25">
      <c r="A4121"/>
      <c r="B4121"/>
      <c r="I4121" s="33"/>
      <c r="J4121" s="21"/>
    </row>
    <row r="4122" spans="1:10" x14ac:dyDescent="0.25">
      <c r="A4122"/>
      <c r="B4122"/>
      <c r="I4122" s="33"/>
      <c r="J4122" s="21"/>
    </row>
    <row r="4123" spans="1:10" x14ac:dyDescent="0.25">
      <c r="A4123"/>
      <c r="B4123"/>
      <c r="I4123" s="33"/>
      <c r="J4123" s="21"/>
    </row>
    <row r="4124" spans="1:10" x14ac:dyDescent="0.25">
      <c r="A4124"/>
      <c r="B4124"/>
      <c r="I4124" s="33"/>
      <c r="J4124" s="21"/>
    </row>
    <row r="4125" spans="1:10" x14ac:dyDescent="0.25">
      <c r="A4125"/>
      <c r="B4125"/>
      <c r="I4125" s="33"/>
      <c r="J4125" s="21"/>
    </row>
    <row r="4126" spans="1:10" x14ac:dyDescent="0.25">
      <c r="A4126"/>
      <c r="B4126"/>
      <c r="I4126" s="33"/>
      <c r="J4126" s="21"/>
    </row>
    <row r="4127" spans="1:10" x14ac:dyDescent="0.25">
      <c r="A4127"/>
      <c r="B4127"/>
      <c r="I4127" s="33"/>
      <c r="J4127" s="21"/>
    </row>
    <row r="4128" spans="1:10" x14ac:dyDescent="0.25">
      <c r="A4128"/>
      <c r="B4128"/>
      <c r="I4128" s="33"/>
      <c r="J4128" s="21"/>
    </row>
    <row r="4129" spans="1:10" x14ac:dyDescent="0.25">
      <c r="A4129"/>
      <c r="B4129"/>
      <c r="I4129" s="33"/>
      <c r="J4129" s="21"/>
    </row>
    <row r="4130" spans="1:10" x14ac:dyDescent="0.25">
      <c r="A4130"/>
      <c r="B4130"/>
      <c r="I4130" s="33"/>
      <c r="J4130" s="21"/>
    </row>
    <row r="4131" spans="1:10" x14ac:dyDescent="0.25">
      <c r="A4131"/>
      <c r="B4131"/>
      <c r="I4131" s="33"/>
      <c r="J4131" s="21"/>
    </row>
    <row r="4132" spans="1:10" x14ac:dyDescent="0.25">
      <c r="A4132"/>
      <c r="B4132"/>
      <c r="I4132" s="33"/>
      <c r="J4132" s="21"/>
    </row>
    <row r="4133" spans="1:10" x14ac:dyDescent="0.25">
      <c r="A4133"/>
      <c r="B4133"/>
      <c r="I4133" s="33"/>
      <c r="J4133" s="21"/>
    </row>
    <row r="4134" spans="1:10" x14ac:dyDescent="0.25">
      <c r="A4134"/>
      <c r="B4134"/>
      <c r="I4134" s="33"/>
      <c r="J4134" s="21"/>
    </row>
    <row r="4135" spans="1:10" x14ac:dyDescent="0.25">
      <c r="A4135"/>
      <c r="B4135"/>
      <c r="I4135" s="33"/>
      <c r="J4135" s="21"/>
    </row>
    <row r="4136" spans="1:10" x14ac:dyDescent="0.25">
      <c r="A4136"/>
      <c r="B4136"/>
      <c r="I4136" s="33"/>
      <c r="J4136" s="21"/>
    </row>
    <row r="4137" spans="1:10" x14ac:dyDescent="0.25">
      <c r="A4137"/>
      <c r="B4137"/>
      <c r="I4137" s="33"/>
      <c r="J4137" s="21"/>
    </row>
    <row r="4138" spans="1:10" x14ac:dyDescent="0.25">
      <c r="A4138"/>
      <c r="B4138"/>
      <c r="I4138" s="33"/>
      <c r="J4138" s="21"/>
    </row>
    <row r="4139" spans="1:10" x14ac:dyDescent="0.25">
      <c r="A4139"/>
      <c r="B4139"/>
      <c r="I4139" s="33"/>
      <c r="J4139" s="21"/>
    </row>
    <row r="4140" spans="1:10" x14ac:dyDescent="0.25">
      <c r="A4140"/>
      <c r="B4140"/>
      <c r="I4140" s="33"/>
      <c r="J4140" s="21"/>
    </row>
    <row r="4141" spans="1:10" x14ac:dyDescent="0.25">
      <c r="A4141"/>
      <c r="B4141"/>
      <c r="I4141" s="33"/>
      <c r="J4141" s="21"/>
    </row>
    <row r="4142" spans="1:10" x14ac:dyDescent="0.25">
      <c r="A4142"/>
      <c r="B4142"/>
      <c r="I4142" s="33"/>
      <c r="J4142" s="21"/>
    </row>
    <row r="4143" spans="1:10" x14ac:dyDescent="0.25">
      <c r="A4143"/>
      <c r="B4143"/>
      <c r="I4143" s="33"/>
      <c r="J4143" s="21"/>
    </row>
    <row r="4144" spans="1:10" x14ac:dyDescent="0.25">
      <c r="A4144"/>
      <c r="B4144"/>
      <c r="I4144" s="33"/>
      <c r="J4144" s="21"/>
    </row>
    <row r="4145" spans="1:10" x14ac:dyDescent="0.25">
      <c r="A4145"/>
      <c r="B4145"/>
      <c r="I4145" s="33"/>
      <c r="J4145" s="21"/>
    </row>
    <row r="4146" spans="1:10" x14ac:dyDescent="0.25">
      <c r="A4146"/>
      <c r="B4146"/>
      <c r="I4146" s="33"/>
      <c r="J4146" s="21"/>
    </row>
    <row r="4147" spans="1:10" x14ac:dyDescent="0.25">
      <c r="A4147"/>
      <c r="B4147"/>
      <c r="I4147" s="33"/>
      <c r="J4147" s="21"/>
    </row>
    <row r="4148" spans="1:10" x14ac:dyDescent="0.25">
      <c r="A4148"/>
      <c r="B4148"/>
      <c r="I4148" s="33"/>
      <c r="J4148" s="21"/>
    </row>
    <row r="4149" spans="1:10" x14ac:dyDescent="0.25">
      <c r="A4149"/>
      <c r="B4149"/>
      <c r="I4149" s="33"/>
      <c r="J4149" s="21"/>
    </row>
    <row r="4150" spans="1:10" x14ac:dyDescent="0.25">
      <c r="A4150"/>
      <c r="B4150"/>
      <c r="I4150" s="33"/>
      <c r="J4150" s="21"/>
    </row>
    <row r="4151" spans="1:10" x14ac:dyDescent="0.25">
      <c r="A4151"/>
      <c r="B4151"/>
      <c r="I4151" s="33"/>
      <c r="J4151" s="21"/>
    </row>
    <row r="4152" spans="1:10" x14ac:dyDescent="0.25">
      <c r="A4152"/>
      <c r="B4152"/>
      <c r="I4152" s="33"/>
      <c r="J4152" s="21"/>
    </row>
    <row r="4153" spans="1:10" x14ac:dyDescent="0.25">
      <c r="A4153"/>
      <c r="B4153"/>
      <c r="I4153" s="33"/>
      <c r="J4153" s="21"/>
    </row>
    <row r="4154" spans="1:10" x14ac:dyDescent="0.25">
      <c r="A4154"/>
      <c r="B4154"/>
      <c r="I4154" s="33"/>
      <c r="J4154" s="21"/>
    </row>
    <row r="4155" spans="1:10" x14ac:dyDescent="0.25">
      <c r="A4155"/>
      <c r="B4155"/>
      <c r="I4155" s="33"/>
      <c r="J4155" s="21"/>
    </row>
    <row r="4156" spans="1:10" x14ac:dyDescent="0.25">
      <c r="A4156"/>
      <c r="B4156"/>
      <c r="I4156" s="33"/>
      <c r="J4156" s="21"/>
    </row>
    <row r="4157" spans="1:10" x14ac:dyDescent="0.25">
      <c r="A4157"/>
      <c r="B4157"/>
      <c r="I4157" s="33"/>
      <c r="J4157" s="21"/>
    </row>
    <row r="4158" spans="1:10" x14ac:dyDescent="0.25">
      <c r="A4158"/>
      <c r="B4158"/>
      <c r="I4158" s="33"/>
      <c r="J4158" s="21"/>
    </row>
    <row r="4159" spans="1:10" x14ac:dyDescent="0.25">
      <c r="A4159"/>
      <c r="B4159"/>
      <c r="I4159" s="33"/>
      <c r="J4159" s="21"/>
    </row>
    <row r="4160" spans="1:10" x14ac:dyDescent="0.25">
      <c r="A4160"/>
      <c r="B4160"/>
      <c r="I4160" s="33"/>
      <c r="J4160" s="21"/>
    </row>
    <row r="4161" spans="1:10" x14ac:dyDescent="0.25">
      <c r="A4161"/>
      <c r="B4161"/>
      <c r="I4161" s="33"/>
      <c r="J4161" s="21"/>
    </row>
    <row r="4162" spans="1:10" x14ac:dyDescent="0.25">
      <c r="A4162"/>
      <c r="B4162"/>
      <c r="I4162" s="33"/>
      <c r="J4162" s="21"/>
    </row>
    <row r="4163" spans="1:10" x14ac:dyDescent="0.25">
      <c r="A4163"/>
      <c r="B4163"/>
      <c r="I4163" s="33"/>
      <c r="J4163" s="21"/>
    </row>
    <row r="4164" spans="1:10" x14ac:dyDescent="0.25">
      <c r="A4164"/>
      <c r="B4164"/>
      <c r="I4164" s="33"/>
      <c r="J4164" s="21"/>
    </row>
    <row r="4165" spans="1:10" x14ac:dyDescent="0.25">
      <c r="A4165"/>
      <c r="B4165"/>
      <c r="I4165" s="33"/>
      <c r="J4165" s="21"/>
    </row>
    <row r="4166" spans="1:10" x14ac:dyDescent="0.25">
      <c r="A4166"/>
      <c r="B4166"/>
      <c r="I4166" s="33"/>
      <c r="J4166" s="21"/>
    </row>
    <row r="4167" spans="1:10" x14ac:dyDescent="0.25">
      <c r="A4167"/>
      <c r="B4167"/>
      <c r="I4167" s="33"/>
      <c r="J4167" s="21"/>
    </row>
    <row r="4168" spans="1:10" x14ac:dyDescent="0.25">
      <c r="A4168"/>
      <c r="B4168"/>
      <c r="I4168" s="33"/>
      <c r="J4168" s="21"/>
    </row>
    <row r="4169" spans="1:10" x14ac:dyDescent="0.25">
      <c r="A4169"/>
      <c r="B4169"/>
      <c r="I4169" s="33"/>
      <c r="J4169" s="21"/>
    </row>
    <row r="4170" spans="1:10" x14ac:dyDescent="0.25">
      <c r="A4170"/>
      <c r="B4170"/>
      <c r="I4170" s="33"/>
      <c r="J4170" s="21"/>
    </row>
    <row r="4171" spans="1:10" x14ac:dyDescent="0.25">
      <c r="A4171"/>
      <c r="B4171"/>
      <c r="I4171" s="33"/>
      <c r="J4171" s="21"/>
    </row>
    <row r="4172" spans="1:10" x14ac:dyDescent="0.25">
      <c r="A4172"/>
      <c r="B4172"/>
      <c r="I4172" s="33"/>
      <c r="J4172" s="21"/>
    </row>
    <row r="4173" spans="1:10" x14ac:dyDescent="0.25">
      <c r="A4173"/>
      <c r="B4173"/>
      <c r="I4173" s="33"/>
      <c r="J4173" s="21"/>
    </row>
    <row r="4174" spans="1:10" x14ac:dyDescent="0.25">
      <c r="A4174"/>
      <c r="B4174"/>
      <c r="I4174" s="33"/>
      <c r="J4174" s="21"/>
    </row>
    <row r="4175" spans="1:10" x14ac:dyDescent="0.25">
      <c r="A4175"/>
      <c r="B4175"/>
      <c r="I4175" s="33"/>
      <c r="J4175" s="21"/>
    </row>
    <row r="4176" spans="1:10" x14ac:dyDescent="0.25">
      <c r="A4176"/>
      <c r="B4176"/>
      <c r="I4176" s="33"/>
      <c r="J4176" s="21"/>
    </row>
    <row r="4177" spans="1:10" x14ac:dyDescent="0.25">
      <c r="A4177"/>
      <c r="B4177"/>
      <c r="I4177" s="33"/>
      <c r="J4177" s="21"/>
    </row>
    <row r="4178" spans="1:10" x14ac:dyDescent="0.25">
      <c r="A4178"/>
      <c r="B4178"/>
      <c r="I4178" s="33"/>
      <c r="J4178" s="21"/>
    </row>
    <row r="4179" spans="1:10" x14ac:dyDescent="0.25">
      <c r="A4179"/>
      <c r="B4179"/>
      <c r="I4179" s="33"/>
      <c r="J4179" s="21"/>
    </row>
    <row r="4180" spans="1:10" x14ac:dyDescent="0.25">
      <c r="A4180"/>
      <c r="B4180"/>
      <c r="I4180" s="33"/>
      <c r="J4180" s="21"/>
    </row>
    <row r="4181" spans="1:10" x14ac:dyDescent="0.25">
      <c r="A4181"/>
      <c r="B4181"/>
      <c r="I4181" s="33"/>
      <c r="J4181" s="21"/>
    </row>
    <row r="4182" spans="1:10" x14ac:dyDescent="0.25">
      <c r="A4182"/>
      <c r="B4182"/>
      <c r="I4182" s="33"/>
      <c r="J4182" s="21"/>
    </row>
    <row r="4183" spans="1:10" x14ac:dyDescent="0.25">
      <c r="A4183"/>
      <c r="B4183"/>
      <c r="I4183" s="33"/>
      <c r="J4183" s="21"/>
    </row>
    <row r="4184" spans="1:10" x14ac:dyDescent="0.25">
      <c r="A4184"/>
      <c r="B4184"/>
      <c r="I4184" s="33"/>
      <c r="J4184" s="21"/>
    </row>
    <row r="4185" spans="1:10" x14ac:dyDescent="0.25">
      <c r="A4185"/>
      <c r="B4185"/>
      <c r="I4185" s="33"/>
      <c r="J4185" s="21"/>
    </row>
    <row r="4186" spans="1:10" x14ac:dyDescent="0.25">
      <c r="A4186"/>
      <c r="B4186"/>
      <c r="I4186" s="33"/>
      <c r="J4186" s="21"/>
    </row>
    <row r="4187" spans="1:10" x14ac:dyDescent="0.25">
      <c r="A4187"/>
      <c r="B4187"/>
      <c r="I4187" s="33"/>
      <c r="J4187" s="21"/>
    </row>
    <row r="4188" spans="1:10" x14ac:dyDescent="0.25">
      <c r="A4188"/>
      <c r="B4188"/>
      <c r="I4188" s="33"/>
      <c r="J4188" s="21"/>
    </row>
    <row r="4189" spans="1:10" x14ac:dyDescent="0.25">
      <c r="A4189"/>
      <c r="B4189"/>
      <c r="I4189" s="33"/>
      <c r="J4189" s="21"/>
    </row>
    <row r="4190" spans="1:10" x14ac:dyDescent="0.25">
      <c r="A4190"/>
      <c r="B4190"/>
      <c r="I4190" s="33"/>
      <c r="J4190" s="21"/>
    </row>
    <row r="4191" spans="1:10" x14ac:dyDescent="0.25">
      <c r="A4191"/>
      <c r="B4191"/>
      <c r="I4191" s="33"/>
      <c r="J4191" s="21"/>
    </row>
    <row r="4192" spans="1:10" x14ac:dyDescent="0.25">
      <c r="A4192"/>
      <c r="B4192"/>
      <c r="I4192" s="33"/>
      <c r="J4192" s="21"/>
    </row>
    <row r="4193" spans="1:10" x14ac:dyDescent="0.25">
      <c r="A4193"/>
      <c r="B4193"/>
      <c r="I4193" s="33"/>
      <c r="J4193" s="21"/>
    </row>
    <row r="4194" spans="1:10" x14ac:dyDescent="0.25">
      <c r="A4194"/>
      <c r="B4194"/>
      <c r="I4194" s="33"/>
      <c r="J4194" s="21"/>
    </row>
    <row r="4195" spans="1:10" x14ac:dyDescent="0.25">
      <c r="A4195"/>
      <c r="B4195"/>
      <c r="I4195" s="33"/>
      <c r="J4195" s="21"/>
    </row>
    <row r="4196" spans="1:10" x14ac:dyDescent="0.25">
      <c r="A4196"/>
      <c r="B4196"/>
      <c r="I4196" s="33"/>
      <c r="J4196" s="21"/>
    </row>
    <row r="4197" spans="1:10" x14ac:dyDescent="0.25">
      <c r="A4197"/>
      <c r="B4197"/>
      <c r="I4197" s="33"/>
      <c r="J4197" s="21"/>
    </row>
    <row r="4198" spans="1:10" x14ac:dyDescent="0.25">
      <c r="A4198"/>
      <c r="B4198"/>
      <c r="I4198" s="33"/>
      <c r="J4198" s="21"/>
    </row>
    <row r="4199" spans="1:10" x14ac:dyDescent="0.25">
      <c r="A4199"/>
      <c r="B4199"/>
      <c r="I4199" s="33"/>
      <c r="J4199" s="21"/>
    </row>
    <row r="4200" spans="1:10" x14ac:dyDescent="0.25">
      <c r="A4200"/>
      <c r="B4200"/>
      <c r="I4200" s="33"/>
      <c r="J4200" s="21"/>
    </row>
    <row r="4201" spans="1:10" x14ac:dyDescent="0.25">
      <c r="A4201"/>
      <c r="B4201"/>
      <c r="I4201" s="33"/>
      <c r="J4201" s="21"/>
    </row>
    <row r="4202" spans="1:10" x14ac:dyDescent="0.25">
      <c r="A4202"/>
      <c r="B4202"/>
      <c r="I4202" s="33"/>
      <c r="J4202" s="21"/>
    </row>
    <row r="4203" spans="1:10" x14ac:dyDescent="0.25">
      <c r="A4203"/>
      <c r="B4203"/>
      <c r="I4203" s="33"/>
      <c r="J4203" s="21"/>
    </row>
    <row r="4204" spans="1:10" x14ac:dyDescent="0.25">
      <c r="A4204"/>
      <c r="B4204"/>
      <c r="I4204" s="33"/>
      <c r="J4204" s="21"/>
    </row>
    <row r="4205" spans="1:10" x14ac:dyDescent="0.25">
      <c r="A4205"/>
      <c r="B4205"/>
      <c r="I4205" s="33"/>
      <c r="J4205" s="21"/>
    </row>
    <row r="4206" spans="1:10" x14ac:dyDescent="0.25">
      <c r="A4206"/>
      <c r="B4206"/>
      <c r="I4206" s="33"/>
      <c r="J4206" s="21"/>
    </row>
    <row r="4207" spans="1:10" x14ac:dyDescent="0.25">
      <c r="A4207"/>
      <c r="B4207"/>
      <c r="I4207" s="33"/>
      <c r="J4207" s="21"/>
    </row>
    <row r="4208" spans="1:10" x14ac:dyDescent="0.25">
      <c r="A4208"/>
      <c r="B4208"/>
      <c r="I4208" s="33"/>
      <c r="J4208" s="21"/>
    </row>
    <row r="4209" spans="1:10" x14ac:dyDescent="0.25">
      <c r="A4209"/>
      <c r="B4209"/>
      <c r="I4209" s="33"/>
      <c r="J4209" s="21"/>
    </row>
    <row r="4210" spans="1:10" x14ac:dyDescent="0.25">
      <c r="A4210"/>
      <c r="B4210"/>
      <c r="I4210" s="33"/>
      <c r="J4210" s="21"/>
    </row>
    <row r="4211" spans="1:10" x14ac:dyDescent="0.25">
      <c r="A4211"/>
      <c r="B4211"/>
      <c r="I4211" s="33"/>
      <c r="J4211" s="21"/>
    </row>
    <row r="4212" spans="1:10" x14ac:dyDescent="0.25">
      <c r="A4212"/>
      <c r="B4212"/>
      <c r="I4212" s="33"/>
      <c r="J4212" s="21"/>
    </row>
    <row r="4213" spans="1:10" x14ac:dyDescent="0.25">
      <c r="A4213"/>
      <c r="B4213"/>
      <c r="I4213" s="33"/>
      <c r="J4213" s="21"/>
    </row>
    <row r="4214" spans="1:10" x14ac:dyDescent="0.25">
      <c r="A4214"/>
      <c r="B4214"/>
      <c r="I4214" s="33"/>
      <c r="J4214" s="21"/>
    </row>
    <row r="4215" spans="1:10" x14ac:dyDescent="0.25">
      <c r="A4215"/>
      <c r="B4215"/>
      <c r="I4215" s="33"/>
      <c r="J4215" s="21"/>
    </row>
    <row r="4216" spans="1:10" x14ac:dyDescent="0.25">
      <c r="A4216"/>
      <c r="B4216"/>
      <c r="I4216" s="33"/>
      <c r="J4216" s="21"/>
    </row>
    <row r="4217" spans="1:10" x14ac:dyDescent="0.25">
      <c r="A4217"/>
      <c r="B4217"/>
      <c r="I4217" s="33"/>
      <c r="J4217" s="21"/>
    </row>
    <row r="4218" spans="1:10" x14ac:dyDescent="0.25">
      <c r="A4218"/>
      <c r="B4218"/>
      <c r="I4218" s="33"/>
      <c r="J4218" s="21"/>
    </row>
    <row r="4219" spans="1:10" x14ac:dyDescent="0.25">
      <c r="A4219"/>
      <c r="B4219"/>
      <c r="I4219" s="33"/>
      <c r="J4219" s="21"/>
    </row>
    <row r="4220" spans="1:10" x14ac:dyDescent="0.25">
      <c r="A4220"/>
      <c r="B4220"/>
      <c r="I4220" s="33"/>
      <c r="J4220" s="21"/>
    </row>
    <row r="4221" spans="1:10" x14ac:dyDescent="0.25">
      <c r="A4221"/>
      <c r="B4221"/>
      <c r="I4221" s="33"/>
      <c r="J4221" s="21"/>
    </row>
    <row r="4222" spans="1:10" x14ac:dyDescent="0.25">
      <c r="A4222"/>
      <c r="B4222"/>
      <c r="I4222" s="33"/>
      <c r="J4222" s="21"/>
    </row>
    <row r="4223" spans="1:10" x14ac:dyDescent="0.25">
      <c r="A4223"/>
      <c r="B4223"/>
      <c r="I4223" s="33"/>
      <c r="J4223" s="21"/>
    </row>
    <row r="4224" spans="1:10" x14ac:dyDescent="0.25">
      <c r="A4224"/>
      <c r="B4224"/>
      <c r="I4224" s="33"/>
      <c r="J4224" s="21"/>
    </row>
    <row r="4225" spans="1:10" x14ac:dyDescent="0.25">
      <c r="A4225"/>
      <c r="B4225"/>
      <c r="I4225" s="33"/>
      <c r="J4225" s="21"/>
    </row>
    <row r="4226" spans="1:10" x14ac:dyDescent="0.25">
      <c r="A4226"/>
      <c r="B4226"/>
      <c r="I4226" s="33"/>
      <c r="J4226" s="21"/>
    </row>
    <row r="4227" spans="1:10" x14ac:dyDescent="0.25">
      <c r="A4227"/>
      <c r="B4227"/>
      <c r="I4227" s="33"/>
      <c r="J4227" s="21"/>
    </row>
    <row r="4228" spans="1:10" x14ac:dyDescent="0.25">
      <c r="A4228"/>
      <c r="B4228"/>
      <c r="I4228" s="33"/>
      <c r="J4228" s="21"/>
    </row>
    <row r="4229" spans="1:10" x14ac:dyDescent="0.25">
      <c r="A4229"/>
      <c r="B4229"/>
      <c r="I4229" s="33"/>
      <c r="J4229" s="21"/>
    </row>
    <row r="4230" spans="1:10" x14ac:dyDescent="0.25">
      <c r="A4230"/>
      <c r="B4230"/>
      <c r="I4230" s="33"/>
      <c r="J4230" s="21"/>
    </row>
    <row r="4231" spans="1:10" x14ac:dyDescent="0.25">
      <c r="A4231"/>
      <c r="B4231"/>
      <c r="I4231" s="33"/>
      <c r="J4231" s="21"/>
    </row>
    <row r="4232" spans="1:10" x14ac:dyDescent="0.25">
      <c r="A4232"/>
      <c r="B4232"/>
      <c r="I4232" s="33"/>
      <c r="J4232" s="21"/>
    </row>
    <row r="4233" spans="1:10" x14ac:dyDescent="0.25">
      <c r="A4233"/>
      <c r="B4233"/>
      <c r="I4233" s="33"/>
      <c r="J4233" s="21"/>
    </row>
    <row r="4234" spans="1:10" x14ac:dyDescent="0.25">
      <c r="A4234"/>
      <c r="B4234"/>
      <c r="I4234" s="33"/>
      <c r="J4234" s="21"/>
    </row>
    <row r="4235" spans="1:10" x14ac:dyDescent="0.25">
      <c r="A4235"/>
      <c r="B4235"/>
      <c r="I4235" s="33"/>
      <c r="J4235" s="21"/>
    </row>
    <row r="4236" spans="1:10" x14ac:dyDescent="0.25">
      <c r="A4236"/>
      <c r="B4236"/>
      <c r="I4236" s="33"/>
      <c r="J4236" s="21"/>
    </row>
    <row r="4237" spans="1:10" x14ac:dyDescent="0.25">
      <c r="A4237"/>
      <c r="B4237"/>
      <c r="I4237" s="33"/>
      <c r="J4237" s="21"/>
    </row>
    <row r="4238" spans="1:10" x14ac:dyDescent="0.25">
      <c r="A4238"/>
      <c r="B4238"/>
      <c r="I4238" s="33"/>
      <c r="J4238" s="21"/>
    </row>
    <row r="4239" spans="1:10" x14ac:dyDescent="0.25">
      <c r="A4239"/>
      <c r="B4239"/>
      <c r="I4239" s="33"/>
      <c r="J4239" s="21"/>
    </row>
    <row r="4240" spans="1:10" x14ac:dyDescent="0.25">
      <c r="A4240"/>
      <c r="B4240"/>
      <c r="I4240" s="33"/>
      <c r="J4240" s="21"/>
    </row>
    <row r="4241" spans="1:10" x14ac:dyDescent="0.25">
      <c r="A4241"/>
      <c r="B4241"/>
      <c r="I4241" s="33"/>
      <c r="J4241" s="21"/>
    </row>
    <row r="4242" spans="1:10" x14ac:dyDescent="0.25">
      <c r="A4242"/>
      <c r="B4242"/>
      <c r="I4242" s="33"/>
      <c r="J4242" s="21"/>
    </row>
    <row r="4243" spans="1:10" x14ac:dyDescent="0.25">
      <c r="A4243"/>
      <c r="B4243"/>
      <c r="I4243" s="33"/>
      <c r="J4243" s="21"/>
    </row>
    <row r="4244" spans="1:10" x14ac:dyDescent="0.25">
      <c r="A4244"/>
      <c r="B4244"/>
      <c r="I4244" s="33"/>
      <c r="J4244" s="21"/>
    </row>
    <row r="4245" spans="1:10" x14ac:dyDescent="0.25">
      <c r="A4245"/>
      <c r="B4245"/>
      <c r="I4245" s="33"/>
      <c r="J4245" s="21"/>
    </row>
    <row r="4246" spans="1:10" x14ac:dyDescent="0.25">
      <c r="A4246"/>
      <c r="B4246"/>
      <c r="I4246" s="33"/>
      <c r="J4246" s="21"/>
    </row>
    <row r="4247" spans="1:10" x14ac:dyDescent="0.25">
      <c r="A4247"/>
      <c r="B4247"/>
      <c r="I4247" s="33"/>
      <c r="J4247" s="21"/>
    </row>
    <row r="4248" spans="1:10" x14ac:dyDescent="0.25">
      <c r="A4248"/>
      <c r="B4248"/>
      <c r="I4248" s="33"/>
      <c r="J4248" s="21"/>
    </row>
    <row r="4249" spans="1:10" x14ac:dyDescent="0.25">
      <c r="A4249"/>
      <c r="B4249"/>
      <c r="I4249" s="33"/>
      <c r="J4249" s="21"/>
    </row>
    <row r="4250" spans="1:10" x14ac:dyDescent="0.25">
      <c r="A4250"/>
      <c r="B4250"/>
      <c r="I4250" s="33"/>
      <c r="J4250" s="21"/>
    </row>
    <row r="4251" spans="1:10" x14ac:dyDescent="0.25">
      <c r="A4251"/>
      <c r="B4251"/>
      <c r="I4251" s="33"/>
      <c r="J4251" s="21"/>
    </row>
    <row r="4252" spans="1:10" x14ac:dyDescent="0.25">
      <c r="A4252"/>
      <c r="B4252"/>
      <c r="I4252" s="33"/>
      <c r="J4252" s="21"/>
    </row>
    <row r="4253" spans="1:10" x14ac:dyDescent="0.25">
      <c r="A4253"/>
      <c r="B4253"/>
      <c r="I4253" s="33"/>
      <c r="J4253" s="21"/>
    </row>
    <row r="4254" spans="1:10" x14ac:dyDescent="0.25">
      <c r="A4254"/>
      <c r="B4254"/>
      <c r="I4254" s="33"/>
      <c r="J4254" s="21"/>
    </row>
    <row r="4255" spans="1:10" x14ac:dyDescent="0.25">
      <c r="A4255"/>
      <c r="B4255"/>
      <c r="I4255" s="33"/>
      <c r="J4255" s="21"/>
    </row>
    <row r="4256" spans="1:10" x14ac:dyDescent="0.25">
      <c r="A4256"/>
      <c r="B4256"/>
      <c r="I4256" s="33"/>
      <c r="J4256" s="21"/>
    </row>
    <row r="4257" spans="1:10" x14ac:dyDescent="0.25">
      <c r="A4257"/>
      <c r="B4257"/>
      <c r="I4257" s="33"/>
      <c r="J4257" s="21"/>
    </row>
    <row r="4258" spans="1:10" x14ac:dyDescent="0.25">
      <c r="A4258"/>
      <c r="B4258"/>
      <c r="I4258" s="33"/>
      <c r="J4258" s="21"/>
    </row>
    <row r="4259" spans="1:10" x14ac:dyDescent="0.25">
      <c r="A4259"/>
      <c r="B4259"/>
      <c r="I4259" s="33"/>
      <c r="J4259" s="21"/>
    </row>
    <row r="4260" spans="1:10" x14ac:dyDescent="0.25">
      <c r="A4260"/>
      <c r="B4260"/>
      <c r="I4260" s="33"/>
      <c r="J4260" s="21"/>
    </row>
    <row r="4261" spans="1:10" x14ac:dyDescent="0.25">
      <c r="A4261"/>
      <c r="B4261"/>
      <c r="I4261" s="33"/>
      <c r="J4261" s="21"/>
    </row>
    <row r="4262" spans="1:10" x14ac:dyDescent="0.25">
      <c r="A4262"/>
      <c r="B4262"/>
      <c r="I4262" s="33"/>
      <c r="J4262" s="21"/>
    </row>
    <row r="4263" spans="1:10" x14ac:dyDescent="0.25">
      <c r="A4263"/>
      <c r="B4263"/>
      <c r="I4263" s="33"/>
      <c r="J4263" s="21"/>
    </row>
    <row r="4264" spans="1:10" x14ac:dyDescent="0.25">
      <c r="A4264"/>
      <c r="B4264"/>
      <c r="I4264" s="33"/>
      <c r="J4264" s="21"/>
    </row>
    <row r="4265" spans="1:10" x14ac:dyDescent="0.25">
      <c r="A4265"/>
      <c r="B4265"/>
      <c r="I4265" s="33"/>
      <c r="J4265" s="21"/>
    </row>
    <row r="4266" spans="1:10" x14ac:dyDescent="0.25">
      <c r="A4266"/>
      <c r="B4266"/>
      <c r="I4266" s="33"/>
      <c r="J4266" s="21"/>
    </row>
    <row r="4267" spans="1:10" x14ac:dyDescent="0.25">
      <c r="A4267"/>
      <c r="B4267"/>
      <c r="I4267" s="33"/>
      <c r="J4267" s="21"/>
    </row>
    <row r="4268" spans="1:10" x14ac:dyDescent="0.25">
      <c r="A4268"/>
      <c r="B4268"/>
      <c r="I4268" s="33"/>
      <c r="J4268" s="21"/>
    </row>
    <row r="4269" spans="1:10" x14ac:dyDescent="0.25">
      <c r="A4269"/>
      <c r="B4269"/>
      <c r="I4269" s="33"/>
      <c r="J4269" s="21"/>
    </row>
    <row r="4270" spans="1:10" x14ac:dyDescent="0.25">
      <c r="A4270"/>
      <c r="B4270"/>
      <c r="I4270" s="33"/>
      <c r="J4270" s="21"/>
    </row>
    <row r="4271" spans="1:10" x14ac:dyDescent="0.25">
      <c r="A4271"/>
      <c r="B4271"/>
      <c r="I4271" s="33"/>
      <c r="J4271" s="21"/>
    </row>
    <row r="4272" spans="1:10" x14ac:dyDescent="0.25">
      <c r="A4272"/>
      <c r="B4272"/>
      <c r="I4272" s="33"/>
      <c r="J4272" s="21"/>
    </row>
    <row r="4273" spans="1:10" x14ac:dyDescent="0.25">
      <c r="A4273"/>
      <c r="B4273"/>
      <c r="I4273" s="33"/>
      <c r="J4273" s="21"/>
    </row>
    <row r="4274" spans="1:10" x14ac:dyDescent="0.25">
      <c r="A4274"/>
      <c r="B4274"/>
      <c r="I4274" s="33"/>
      <c r="J4274" s="21"/>
    </row>
    <row r="4275" spans="1:10" x14ac:dyDescent="0.25">
      <c r="A4275"/>
      <c r="B4275"/>
      <c r="I4275" s="33"/>
      <c r="J4275" s="21"/>
    </row>
    <row r="4276" spans="1:10" x14ac:dyDescent="0.25">
      <c r="A4276"/>
      <c r="B4276"/>
      <c r="I4276" s="33"/>
      <c r="J4276" s="21"/>
    </row>
    <row r="4277" spans="1:10" x14ac:dyDescent="0.25">
      <c r="A4277"/>
      <c r="B4277"/>
      <c r="I4277" s="33"/>
      <c r="J4277" s="21"/>
    </row>
    <row r="4278" spans="1:10" x14ac:dyDescent="0.25">
      <c r="A4278"/>
      <c r="B4278"/>
      <c r="I4278" s="33"/>
      <c r="J4278" s="21"/>
    </row>
    <row r="4279" spans="1:10" x14ac:dyDescent="0.25">
      <c r="A4279"/>
      <c r="B4279"/>
      <c r="I4279" s="33"/>
      <c r="J4279" s="21"/>
    </row>
    <row r="4280" spans="1:10" x14ac:dyDescent="0.25">
      <c r="A4280"/>
      <c r="B4280"/>
      <c r="I4280" s="33"/>
      <c r="J4280" s="21"/>
    </row>
    <row r="4281" spans="1:10" x14ac:dyDescent="0.25">
      <c r="A4281"/>
      <c r="B4281"/>
      <c r="I4281" s="33"/>
      <c r="J4281" s="21"/>
    </row>
    <row r="4282" spans="1:10" x14ac:dyDescent="0.25">
      <c r="A4282"/>
      <c r="B4282"/>
      <c r="I4282" s="33"/>
      <c r="J4282" s="21"/>
    </row>
    <row r="4283" spans="1:10" x14ac:dyDescent="0.25">
      <c r="A4283"/>
      <c r="B4283"/>
      <c r="I4283" s="33"/>
      <c r="J4283" s="21"/>
    </row>
    <row r="4284" spans="1:10" x14ac:dyDescent="0.25">
      <c r="A4284"/>
      <c r="B4284"/>
      <c r="I4284" s="33"/>
      <c r="J4284" s="21"/>
    </row>
    <row r="4285" spans="1:10" x14ac:dyDescent="0.25">
      <c r="A4285"/>
      <c r="B4285"/>
      <c r="I4285" s="33"/>
      <c r="J4285" s="21"/>
    </row>
    <row r="4286" spans="1:10" x14ac:dyDescent="0.25">
      <c r="A4286"/>
      <c r="B4286"/>
      <c r="I4286" s="33"/>
      <c r="J4286" s="21"/>
    </row>
    <row r="4287" spans="1:10" x14ac:dyDescent="0.25">
      <c r="A4287"/>
      <c r="B4287"/>
      <c r="I4287" s="33"/>
      <c r="J4287" s="21"/>
    </row>
    <row r="4288" spans="1:10" x14ac:dyDescent="0.25">
      <c r="A4288"/>
      <c r="B4288"/>
      <c r="I4288" s="33"/>
      <c r="J4288" s="21"/>
    </row>
    <row r="4289" spans="1:10" x14ac:dyDescent="0.25">
      <c r="A4289"/>
      <c r="B4289"/>
      <c r="I4289" s="33"/>
      <c r="J4289" s="21"/>
    </row>
    <row r="4290" spans="1:10" x14ac:dyDescent="0.25">
      <c r="A4290"/>
      <c r="B4290"/>
      <c r="I4290" s="33"/>
      <c r="J4290" s="21"/>
    </row>
    <row r="4291" spans="1:10" x14ac:dyDescent="0.25">
      <c r="A4291"/>
      <c r="B4291"/>
      <c r="I4291" s="33"/>
      <c r="J4291" s="21"/>
    </row>
    <row r="4292" spans="1:10" x14ac:dyDescent="0.25">
      <c r="A4292"/>
      <c r="B4292"/>
      <c r="I4292" s="33"/>
      <c r="J4292" s="21"/>
    </row>
    <row r="4293" spans="1:10" x14ac:dyDescent="0.25">
      <c r="A4293"/>
      <c r="B4293"/>
      <c r="I4293" s="33"/>
      <c r="J4293" s="21"/>
    </row>
    <row r="4294" spans="1:10" x14ac:dyDescent="0.25">
      <c r="A4294"/>
      <c r="B4294"/>
      <c r="I4294" s="33"/>
      <c r="J4294" s="21"/>
    </row>
    <row r="4295" spans="1:10" x14ac:dyDescent="0.25">
      <c r="A4295"/>
      <c r="B4295"/>
      <c r="I4295" s="33"/>
      <c r="J4295" s="21"/>
    </row>
    <row r="4296" spans="1:10" x14ac:dyDescent="0.25">
      <c r="A4296"/>
      <c r="B4296"/>
      <c r="I4296" s="33"/>
      <c r="J4296" s="21"/>
    </row>
    <row r="4297" spans="1:10" x14ac:dyDescent="0.25">
      <c r="A4297"/>
      <c r="B4297"/>
      <c r="I4297" s="33"/>
      <c r="J4297" s="21"/>
    </row>
    <row r="4298" spans="1:10" x14ac:dyDescent="0.25">
      <c r="A4298"/>
      <c r="B4298"/>
      <c r="I4298" s="33"/>
      <c r="J4298" s="21"/>
    </row>
    <row r="4299" spans="1:10" x14ac:dyDescent="0.25">
      <c r="A4299"/>
      <c r="B4299"/>
      <c r="I4299" s="33"/>
      <c r="J4299" s="21"/>
    </row>
    <row r="4300" spans="1:10" x14ac:dyDescent="0.25">
      <c r="A4300"/>
      <c r="B4300"/>
      <c r="I4300" s="33"/>
      <c r="J4300" s="21"/>
    </row>
    <row r="4301" spans="1:10" x14ac:dyDescent="0.25">
      <c r="A4301"/>
      <c r="B4301"/>
      <c r="I4301" s="33"/>
      <c r="J4301" s="21"/>
    </row>
    <row r="4302" spans="1:10" x14ac:dyDescent="0.25">
      <c r="A4302"/>
      <c r="B4302"/>
      <c r="I4302" s="33"/>
      <c r="J4302" s="21"/>
    </row>
    <row r="4303" spans="1:10" x14ac:dyDescent="0.25">
      <c r="A4303"/>
      <c r="B4303"/>
      <c r="I4303" s="33"/>
      <c r="J4303" s="21"/>
    </row>
    <row r="4304" spans="1:10" x14ac:dyDescent="0.25">
      <c r="A4304"/>
      <c r="B4304"/>
      <c r="I4304" s="33"/>
      <c r="J4304" s="21"/>
    </row>
    <row r="4305" spans="1:10" x14ac:dyDescent="0.25">
      <c r="A4305"/>
      <c r="B4305"/>
      <c r="I4305" s="33"/>
      <c r="J4305" s="21"/>
    </row>
    <row r="4306" spans="1:10" x14ac:dyDescent="0.25">
      <c r="A4306"/>
      <c r="B4306"/>
      <c r="I4306" s="33"/>
      <c r="J4306" s="21"/>
    </row>
    <row r="4307" spans="1:10" x14ac:dyDescent="0.25">
      <c r="A4307"/>
      <c r="B4307"/>
      <c r="I4307" s="33"/>
      <c r="J4307" s="21"/>
    </row>
    <row r="4308" spans="1:10" x14ac:dyDescent="0.25">
      <c r="A4308"/>
      <c r="B4308"/>
      <c r="I4308" s="33"/>
      <c r="J4308" s="21"/>
    </row>
    <row r="4309" spans="1:10" x14ac:dyDescent="0.25">
      <c r="A4309"/>
      <c r="B4309"/>
      <c r="I4309" s="33"/>
      <c r="J4309" s="21"/>
    </row>
    <row r="4310" spans="1:10" x14ac:dyDescent="0.25">
      <c r="A4310"/>
      <c r="B4310"/>
      <c r="I4310" s="33"/>
      <c r="J4310" s="21"/>
    </row>
    <row r="4311" spans="1:10" x14ac:dyDescent="0.25">
      <c r="A4311"/>
      <c r="B4311"/>
      <c r="I4311" s="33"/>
      <c r="J4311" s="21"/>
    </row>
    <row r="4312" spans="1:10" x14ac:dyDescent="0.25">
      <c r="A4312"/>
      <c r="B4312"/>
      <c r="I4312" s="33"/>
      <c r="J4312" s="21"/>
    </row>
    <row r="4313" spans="1:10" x14ac:dyDescent="0.25">
      <c r="A4313"/>
      <c r="B4313"/>
      <c r="I4313" s="33"/>
      <c r="J4313" s="21"/>
    </row>
    <row r="4314" spans="1:10" x14ac:dyDescent="0.25">
      <c r="A4314"/>
      <c r="B4314"/>
      <c r="I4314" s="33"/>
      <c r="J4314" s="21"/>
    </row>
    <row r="4315" spans="1:10" x14ac:dyDescent="0.25">
      <c r="A4315"/>
      <c r="B4315"/>
      <c r="I4315" s="33"/>
      <c r="J4315" s="21"/>
    </row>
    <row r="4316" spans="1:10" x14ac:dyDescent="0.25">
      <c r="A4316"/>
      <c r="B4316"/>
      <c r="I4316" s="33"/>
      <c r="J4316" s="21"/>
    </row>
    <row r="4317" spans="1:10" x14ac:dyDescent="0.25">
      <c r="A4317"/>
      <c r="B4317"/>
      <c r="I4317" s="33"/>
      <c r="J4317" s="21"/>
    </row>
    <row r="4318" spans="1:10" x14ac:dyDescent="0.25">
      <c r="A4318"/>
      <c r="B4318"/>
      <c r="I4318" s="33"/>
      <c r="J4318" s="21"/>
    </row>
    <row r="4319" spans="1:10" x14ac:dyDescent="0.25">
      <c r="A4319"/>
      <c r="B4319"/>
      <c r="I4319" s="33"/>
      <c r="J4319" s="21"/>
    </row>
    <row r="4320" spans="1:10" x14ac:dyDescent="0.25">
      <c r="A4320"/>
      <c r="B4320"/>
      <c r="I4320" s="33"/>
      <c r="J4320" s="21"/>
    </row>
    <row r="4321" spans="1:10" x14ac:dyDescent="0.25">
      <c r="A4321"/>
      <c r="B4321"/>
      <c r="I4321" s="33"/>
      <c r="J4321" s="21"/>
    </row>
    <row r="4322" spans="1:10" x14ac:dyDescent="0.25">
      <c r="A4322"/>
      <c r="B4322"/>
      <c r="I4322" s="33"/>
      <c r="J4322" s="21"/>
    </row>
    <row r="4323" spans="1:10" x14ac:dyDescent="0.25">
      <c r="A4323"/>
      <c r="B4323"/>
      <c r="I4323" s="33"/>
      <c r="J4323" s="21"/>
    </row>
    <row r="4324" spans="1:10" x14ac:dyDescent="0.25">
      <c r="A4324"/>
      <c r="B4324"/>
      <c r="I4324" s="33"/>
      <c r="J4324" s="21"/>
    </row>
    <row r="4325" spans="1:10" x14ac:dyDescent="0.25">
      <c r="A4325"/>
      <c r="B4325"/>
      <c r="I4325" s="33"/>
      <c r="J4325" s="21"/>
    </row>
    <row r="4326" spans="1:10" x14ac:dyDescent="0.25">
      <c r="A4326"/>
      <c r="B4326"/>
      <c r="I4326" s="33"/>
      <c r="J4326" s="21"/>
    </row>
    <row r="4327" spans="1:10" x14ac:dyDescent="0.25">
      <c r="A4327"/>
      <c r="B4327"/>
      <c r="I4327" s="33"/>
      <c r="J4327" s="21"/>
    </row>
    <row r="4328" spans="1:10" x14ac:dyDescent="0.25">
      <c r="A4328"/>
      <c r="B4328"/>
      <c r="I4328" s="33"/>
      <c r="J4328" s="21"/>
    </row>
    <row r="4329" spans="1:10" x14ac:dyDescent="0.25">
      <c r="A4329"/>
      <c r="B4329"/>
      <c r="I4329" s="33"/>
      <c r="J4329" s="21"/>
    </row>
    <row r="4330" spans="1:10" x14ac:dyDescent="0.25">
      <c r="A4330"/>
      <c r="B4330"/>
      <c r="I4330" s="33"/>
      <c r="J4330" s="21"/>
    </row>
    <row r="4331" spans="1:10" x14ac:dyDescent="0.25">
      <c r="A4331"/>
      <c r="B4331"/>
      <c r="I4331" s="33"/>
      <c r="J4331" s="21"/>
    </row>
    <row r="4332" spans="1:10" x14ac:dyDescent="0.25">
      <c r="A4332"/>
      <c r="B4332"/>
      <c r="I4332" s="33"/>
      <c r="J4332" s="21"/>
    </row>
    <row r="4333" spans="1:10" x14ac:dyDescent="0.25">
      <c r="A4333"/>
      <c r="B4333"/>
      <c r="I4333" s="33"/>
      <c r="J4333" s="21"/>
    </row>
    <row r="4334" spans="1:10" x14ac:dyDescent="0.25">
      <c r="A4334"/>
      <c r="B4334"/>
      <c r="I4334" s="33"/>
      <c r="J4334" s="21"/>
    </row>
    <row r="4335" spans="1:10" x14ac:dyDescent="0.25">
      <c r="A4335"/>
      <c r="B4335"/>
      <c r="I4335" s="33"/>
      <c r="J4335" s="21"/>
    </row>
    <row r="4336" spans="1:10" x14ac:dyDescent="0.25">
      <c r="A4336"/>
      <c r="B4336"/>
      <c r="I4336" s="33"/>
      <c r="J4336" s="21"/>
    </row>
    <row r="4337" spans="1:10" x14ac:dyDescent="0.25">
      <c r="A4337"/>
      <c r="B4337"/>
      <c r="I4337" s="33"/>
      <c r="J4337" s="21"/>
    </row>
    <row r="4338" spans="1:10" x14ac:dyDescent="0.25">
      <c r="A4338"/>
      <c r="B4338"/>
      <c r="I4338" s="33"/>
      <c r="J4338" s="21"/>
    </row>
    <row r="4339" spans="1:10" x14ac:dyDescent="0.25">
      <c r="A4339"/>
      <c r="B4339"/>
      <c r="I4339" s="33"/>
      <c r="J4339" s="21"/>
    </row>
    <row r="4340" spans="1:10" x14ac:dyDescent="0.25">
      <c r="A4340"/>
      <c r="B4340"/>
      <c r="I4340" s="33"/>
      <c r="J4340" s="21"/>
    </row>
    <row r="4341" spans="1:10" x14ac:dyDescent="0.25">
      <c r="A4341"/>
      <c r="B4341"/>
      <c r="I4341" s="33"/>
      <c r="J4341" s="21"/>
    </row>
    <row r="4342" spans="1:10" x14ac:dyDescent="0.25">
      <c r="A4342"/>
      <c r="B4342"/>
      <c r="I4342" s="33"/>
      <c r="J4342" s="21"/>
    </row>
    <row r="4343" spans="1:10" x14ac:dyDescent="0.25">
      <c r="A4343"/>
      <c r="B4343"/>
      <c r="I4343" s="33"/>
      <c r="J4343" s="21"/>
    </row>
    <row r="4344" spans="1:10" x14ac:dyDescent="0.25">
      <c r="A4344"/>
      <c r="B4344"/>
      <c r="I4344" s="33"/>
      <c r="J4344" s="21"/>
    </row>
    <row r="4345" spans="1:10" x14ac:dyDescent="0.25">
      <c r="A4345"/>
      <c r="B4345"/>
      <c r="I4345" s="33"/>
      <c r="J4345" s="21"/>
    </row>
    <row r="4346" spans="1:10" x14ac:dyDescent="0.25">
      <c r="A4346"/>
      <c r="B4346"/>
      <c r="I4346" s="33"/>
      <c r="J4346" s="21"/>
    </row>
    <row r="4347" spans="1:10" x14ac:dyDescent="0.25">
      <c r="A4347"/>
      <c r="B4347"/>
      <c r="I4347" s="33"/>
      <c r="J4347" s="21"/>
    </row>
    <row r="4348" spans="1:10" x14ac:dyDescent="0.25">
      <c r="A4348"/>
      <c r="B4348"/>
      <c r="I4348" s="33"/>
      <c r="J4348" s="21"/>
    </row>
    <row r="4349" spans="1:10" x14ac:dyDescent="0.25">
      <c r="A4349"/>
      <c r="B4349"/>
      <c r="I4349" s="33"/>
      <c r="J4349" s="21"/>
    </row>
    <row r="4350" spans="1:10" x14ac:dyDescent="0.25">
      <c r="A4350"/>
      <c r="B4350"/>
      <c r="I4350" s="33"/>
      <c r="J4350" s="21"/>
    </row>
    <row r="4351" spans="1:10" x14ac:dyDescent="0.25">
      <c r="A4351"/>
      <c r="B4351"/>
      <c r="I4351" s="33"/>
      <c r="J4351" s="21"/>
    </row>
    <row r="4352" spans="1:10" x14ac:dyDescent="0.25">
      <c r="A4352"/>
      <c r="B4352"/>
      <c r="I4352" s="33"/>
      <c r="J4352" s="21"/>
    </row>
    <row r="4353" spans="1:10" x14ac:dyDescent="0.25">
      <c r="A4353"/>
      <c r="B4353"/>
      <c r="I4353" s="33"/>
      <c r="J4353" s="21"/>
    </row>
    <row r="4354" spans="1:10" x14ac:dyDescent="0.25">
      <c r="A4354"/>
      <c r="B4354"/>
      <c r="I4354" s="33"/>
      <c r="J4354" s="21"/>
    </row>
    <row r="4355" spans="1:10" x14ac:dyDescent="0.25">
      <c r="A4355"/>
      <c r="B4355"/>
      <c r="I4355" s="33"/>
      <c r="J4355" s="21"/>
    </row>
    <row r="4356" spans="1:10" x14ac:dyDescent="0.25">
      <c r="A4356"/>
      <c r="B4356"/>
      <c r="I4356" s="33"/>
      <c r="J4356" s="21"/>
    </row>
    <row r="4357" spans="1:10" x14ac:dyDescent="0.25">
      <c r="A4357"/>
      <c r="B4357"/>
      <c r="I4357" s="33"/>
      <c r="J4357" s="21"/>
    </row>
    <row r="4358" spans="1:10" x14ac:dyDescent="0.25">
      <c r="A4358"/>
      <c r="B4358"/>
      <c r="I4358" s="33"/>
      <c r="J4358" s="21"/>
    </row>
    <row r="4359" spans="1:10" x14ac:dyDescent="0.25">
      <c r="A4359"/>
      <c r="B4359"/>
      <c r="I4359" s="33"/>
      <c r="J4359" s="21"/>
    </row>
    <row r="4360" spans="1:10" x14ac:dyDescent="0.25">
      <c r="A4360"/>
      <c r="B4360"/>
      <c r="I4360" s="33"/>
      <c r="J4360" s="21"/>
    </row>
    <row r="4361" spans="1:10" x14ac:dyDescent="0.25">
      <c r="A4361"/>
      <c r="B4361"/>
      <c r="I4361" s="33"/>
      <c r="J4361" s="21"/>
    </row>
    <row r="4362" spans="1:10" x14ac:dyDescent="0.25">
      <c r="A4362"/>
      <c r="B4362"/>
      <c r="I4362" s="33"/>
      <c r="J4362" s="21"/>
    </row>
    <row r="4363" spans="1:10" x14ac:dyDescent="0.25">
      <c r="A4363"/>
      <c r="B4363"/>
      <c r="I4363" s="33"/>
      <c r="J4363" s="21"/>
    </row>
    <row r="4364" spans="1:10" x14ac:dyDescent="0.25">
      <c r="A4364"/>
      <c r="B4364"/>
      <c r="I4364" s="33"/>
      <c r="J4364" s="21"/>
    </row>
    <row r="4365" spans="1:10" x14ac:dyDescent="0.25">
      <c r="A4365"/>
      <c r="B4365"/>
      <c r="I4365" s="33"/>
      <c r="J4365" s="21"/>
    </row>
    <row r="4366" spans="1:10" x14ac:dyDescent="0.25">
      <c r="A4366"/>
      <c r="B4366"/>
      <c r="I4366" s="33"/>
      <c r="J4366" s="21"/>
    </row>
    <row r="4367" spans="1:10" x14ac:dyDescent="0.25">
      <c r="A4367"/>
      <c r="B4367"/>
      <c r="I4367" s="33"/>
      <c r="J4367" s="21"/>
    </row>
    <row r="4368" spans="1:10" x14ac:dyDescent="0.25">
      <c r="A4368"/>
      <c r="B4368"/>
      <c r="I4368" s="33"/>
      <c r="J4368" s="21"/>
    </row>
    <row r="4369" spans="1:10" x14ac:dyDescent="0.25">
      <c r="A4369"/>
      <c r="B4369"/>
      <c r="I4369" s="33"/>
      <c r="J4369" s="21"/>
    </row>
    <row r="4370" spans="1:10" x14ac:dyDescent="0.25">
      <c r="A4370"/>
      <c r="B4370"/>
      <c r="I4370" s="33"/>
      <c r="J4370" s="21"/>
    </row>
    <row r="4371" spans="1:10" x14ac:dyDescent="0.25">
      <c r="A4371"/>
      <c r="B4371"/>
      <c r="I4371" s="33"/>
      <c r="J4371" s="21"/>
    </row>
    <row r="4372" spans="1:10" x14ac:dyDescent="0.25">
      <c r="A4372"/>
      <c r="B4372"/>
      <c r="I4372" s="33"/>
      <c r="J4372" s="21"/>
    </row>
    <row r="4373" spans="1:10" x14ac:dyDescent="0.25">
      <c r="A4373"/>
      <c r="B4373"/>
      <c r="I4373" s="33"/>
      <c r="J4373" s="21"/>
    </row>
    <row r="4374" spans="1:10" x14ac:dyDescent="0.25">
      <c r="A4374"/>
      <c r="B4374"/>
      <c r="I4374" s="33"/>
      <c r="J4374" s="21"/>
    </row>
    <row r="4375" spans="1:10" x14ac:dyDescent="0.25">
      <c r="A4375"/>
      <c r="B4375"/>
      <c r="I4375" s="33"/>
      <c r="J4375" s="21"/>
    </row>
    <row r="4376" spans="1:10" x14ac:dyDescent="0.25">
      <c r="A4376"/>
      <c r="B4376"/>
      <c r="I4376" s="33"/>
      <c r="J4376" s="21"/>
    </row>
    <row r="4377" spans="1:10" x14ac:dyDescent="0.25">
      <c r="A4377"/>
      <c r="B4377"/>
      <c r="I4377" s="33"/>
      <c r="J4377" s="21"/>
    </row>
    <row r="4378" spans="1:10" x14ac:dyDescent="0.25">
      <c r="A4378"/>
      <c r="B4378"/>
      <c r="I4378" s="33"/>
      <c r="J4378" s="21"/>
    </row>
    <row r="4379" spans="1:10" x14ac:dyDescent="0.25">
      <c r="A4379"/>
      <c r="B4379"/>
      <c r="I4379" s="33"/>
      <c r="J4379" s="21"/>
    </row>
    <row r="4380" spans="1:10" x14ac:dyDescent="0.25">
      <c r="A4380"/>
      <c r="B4380"/>
      <c r="I4380" s="33"/>
      <c r="J4380" s="21"/>
    </row>
    <row r="4381" spans="1:10" x14ac:dyDescent="0.25">
      <c r="A4381"/>
      <c r="B4381"/>
      <c r="I4381" s="33"/>
      <c r="J4381" s="21"/>
    </row>
    <row r="4382" spans="1:10" x14ac:dyDescent="0.25">
      <c r="A4382"/>
      <c r="B4382"/>
      <c r="I4382" s="33"/>
      <c r="J4382" s="21"/>
    </row>
    <row r="4383" spans="1:10" x14ac:dyDescent="0.25">
      <c r="A4383"/>
      <c r="B4383"/>
      <c r="I4383" s="33"/>
      <c r="J4383" s="21"/>
    </row>
    <row r="4384" spans="1:10" x14ac:dyDescent="0.25">
      <c r="A4384"/>
      <c r="B4384"/>
      <c r="I4384" s="33"/>
      <c r="J4384" s="21"/>
    </row>
    <row r="4385" spans="1:10" x14ac:dyDescent="0.25">
      <c r="A4385"/>
      <c r="B4385"/>
      <c r="I4385" s="33"/>
      <c r="J4385" s="21"/>
    </row>
    <row r="4386" spans="1:10" x14ac:dyDescent="0.25">
      <c r="A4386"/>
      <c r="B4386"/>
      <c r="I4386" s="33"/>
      <c r="J4386" s="21"/>
    </row>
    <row r="4387" spans="1:10" x14ac:dyDescent="0.25">
      <c r="A4387"/>
      <c r="B4387"/>
      <c r="I4387" s="33"/>
      <c r="J4387" s="21"/>
    </row>
    <row r="4388" spans="1:10" x14ac:dyDescent="0.25">
      <c r="A4388"/>
      <c r="B4388"/>
      <c r="I4388" s="33"/>
      <c r="J4388" s="21"/>
    </row>
    <row r="4389" spans="1:10" x14ac:dyDescent="0.25">
      <c r="A4389"/>
      <c r="B4389"/>
      <c r="I4389" s="33"/>
      <c r="J4389" s="21"/>
    </row>
    <row r="4390" spans="1:10" x14ac:dyDescent="0.25">
      <c r="A4390"/>
      <c r="B4390"/>
      <c r="I4390" s="33"/>
      <c r="J4390" s="21"/>
    </row>
    <row r="4391" spans="1:10" x14ac:dyDescent="0.25">
      <c r="A4391"/>
      <c r="B4391"/>
      <c r="I4391" s="33"/>
      <c r="J4391" s="21"/>
    </row>
    <row r="4392" spans="1:10" x14ac:dyDescent="0.25">
      <c r="A4392"/>
      <c r="B4392"/>
      <c r="I4392" s="33"/>
      <c r="J4392" s="21"/>
    </row>
    <row r="4393" spans="1:10" x14ac:dyDescent="0.25">
      <c r="A4393"/>
      <c r="B4393"/>
      <c r="I4393" s="33"/>
      <c r="J4393" s="21"/>
    </row>
    <row r="4394" spans="1:10" x14ac:dyDescent="0.25">
      <c r="A4394"/>
      <c r="B4394"/>
      <c r="I4394" s="33"/>
      <c r="J4394" s="21"/>
    </row>
    <row r="4395" spans="1:10" x14ac:dyDescent="0.25">
      <c r="A4395"/>
      <c r="B4395"/>
      <c r="I4395" s="33"/>
      <c r="J4395" s="21"/>
    </row>
    <row r="4396" spans="1:10" x14ac:dyDescent="0.25">
      <c r="A4396"/>
      <c r="B4396"/>
      <c r="I4396" s="33"/>
      <c r="J4396" s="21"/>
    </row>
    <row r="4397" spans="1:10" x14ac:dyDescent="0.25">
      <c r="A4397"/>
      <c r="B4397"/>
      <c r="I4397" s="33"/>
      <c r="J4397" s="21"/>
    </row>
    <row r="4398" spans="1:10" x14ac:dyDescent="0.25">
      <c r="A4398"/>
      <c r="B4398"/>
      <c r="I4398" s="33"/>
      <c r="J4398" s="21"/>
    </row>
    <row r="4399" spans="1:10" x14ac:dyDescent="0.25">
      <c r="A4399"/>
      <c r="B4399"/>
      <c r="I4399" s="33"/>
      <c r="J4399" s="21"/>
    </row>
    <row r="4400" spans="1:10" x14ac:dyDescent="0.25">
      <c r="A4400"/>
      <c r="B4400"/>
      <c r="I4400" s="33"/>
      <c r="J4400" s="21"/>
    </row>
    <row r="4401" spans="1:10" x14ac:dyDescent="0.25">
      <c r="A4401"/>
      <c r="B4401"/>
      <c r="I4401" s="33"/>
      <c r="J4401" s="21"/>
    </row>
    <row r="4402" spans="1:10" x14ac:dyDescent="0.25">
      <c r="A4402"/>
      <c r="B4402"/>
      <c r="I4402" s="33"/>
      <c r="J4402" s="21"/>
    </row>
    <row r="4403" spans="1:10" x14ac:dyDescent="0.25">
      <c r="A4403"/>
      <c r="B4403"/>
      <c r="I4403" s="33"/>
      <c r="J4403" s="21"/>
    </row>
    <row r="4404" spans="1:10" x14ac:dyDescent="0.25">
      <c r="A4404"/>
      <c r="B4404"/>
      <c r="I4404" s="33"/>
      <c r="J4404" s="21"/>
    </row>
    <row r="4405" spans="1:10" x14ac:dyDescent="0.25">
      <c r="A4405"/>
      <c r="B4405"/>
      <c r="I4405" s="33"/>
      <c r="J4405" s="21"/>
    </row>
    <row r="4406" spans="1:10" x14ac:dyDescent="0.25">
      <c r="A4406"/>
      <c r="B4406"/>
      <c r="I4406" s="33"/>
      <c r="J4406" s="21"/>
    </row>
    <row r="4407" spans="1:10" x14ac:dyDescent="0.25">
      <c r="A4407"/>
      <c r="B4407"/>
      <c r="I4407" s="33"/>
      <c r="J4407" s="21"/>
    </row>
    <row r="4408" spans="1:10" x14ac:dyDescent="0.25">
      <c r="A4408"/>
      <c r="B4408"/>
      <c r="I4408" s="33"/>
      <c r="J4408" s="21"/>
    </row>
    <row r="4409" spans="1:10" x14ac:dyDescent="0.25">
      <c r="A4409"/>
      <c r="B4409"/>
      <c r="I4409" s="33"/>
      <c r="J4409" s="21"/>
    </row>
    <row r="4410" spans="1:10" x14ac:dyDescent="0.25">
      <c r="A4410"/>
      <c r="B4410"/>
      <c r="I4410" s="33"/>
      <c r="J4410" s="21"/>
    </row>
    <row r="4411" spans="1:10" x14ac:dyDescent="0.25">
      <c r="A4411"/>
      <c r="B4411"/>
      <c r="I4411" s="33"/>
      <c r="J4411" s="21"/>
    </row>
    <row r="4412" spans="1:10" x14ac:dyDescent="0.25">
      <c r="A4412"/>
      <c r="B4412"/>
      <c r="I4412" s="33"/>
      <c r="J4412" s="21"/>
    </row>
    <row r="4413" spans="1:10" x14ac:dyDescent="0.25">
      <c r="A4413"/>
      <c r="B4413"/>
      <c r="I4413" s="33"/>
      <c r="J4413" s="21"/>
    </row>
    <row r="4414" spans="1:10" x14ac:dyDescent="0.25">
      <c r="A4414"/>
      <c r="B4414"/>
      <c r="I4414" s="33"/>
      <c r="J4414" s="21"/>
    </row>
    <row r="4415" spans="1:10" x14ac:dyDescent="0.25">
      <c r="A4415"/>
      <c r="B4415"/>
      <c r="I4415" s="33"/>
      <c r="J4415" s="21"/>
    </row>
    <row r="4416" spans="1:10" x14ac:dyDescent="0.25">
      <c r="A4416"/>
      <c r="B4416"/>
      <c r="I4416" s="33"/>
      <c r="J4416" s="21"/>
    </row>
    <row r="4417" spans="1:10" x14ac:dyDescent="0.25">
      <c r="A4417"/>
      <c r="B4417"/>
      <c r="I4417" s="33"/>
      <c r="J4417" s="21"/>
    </row>
    <row r="4418" spans="1:10" x14ac:dyDescent="0.25">
      <c r="A4418"/>
      <c r="B4418"/>
      <c r="I4418" s="33"/>
      <c r="J4418" s="21"/>
    </row>
    <row r="4419" spans="1:10" x14ac:dyDescent="0.25">
      <c r="A4419"/>
      <c r="B4419"/>
      <c r="I4419" s="33"/>
      <c r="J4419" s="21"/>
    </row>
    <row r="4420" spans="1:10" x14ac:dyDescent="0.25">
      <c r="A4420"/>
      <c r="B4420"/>
      <c r="I4420" s="33"/>
      <c r="J4420" s="21"/>
    </row>
    <row r="4421" spans="1:10" x14ac:dyDescent="0.25">
      <c r="A4421"/>
      <c r="B4421"/>
      <c r="I4421" s="33"/>
      <c r="J4421" s="21"/>
    </row>
    <row r="4422" spans="1:10" x14ac:dyDescent="0.25">
      <c r="A4422"/>
      <c r="B4422"/>
      <c r="I4422" s="33"/>
      <c r="J4422" s="21"/>
    </row>
    <row r="4423" spans="1:10" x14ac:dyDescent="0.25">
      <c r="A4423"/>
      <c r="B4423"/>
      <c r="I4423" s="33"/>
      <c r="J4423" s="21"/>
    </row>
    <row r="4424" spans="1:10" x14ac:dyDescent="0.25">
      <c r="A4424"/>
      <c r="B4424"/>
      <c r="I4424" s="33"/>
      <c r="J4424" s="21"/>
    </row>
    <row r="4425" spans="1:10" x14ac:dyDescent="0.25">
      <c r="A4425"/>
      <c r="B4425"/>
      <c r="I4425" s="33"/>
      <c r="J4425" s="21"/>
    </row>
    <row r="4426" spans="1:10" x14ac:dyDescent="0.25">
      <c r="A4426"/>
      <c r="B4426"/>
      <c r="I4426" s="33"/>
      <c r="J4426" s="21"/>
    </row>
    <row r="4427" spans="1:10" x14ac:dyDescent="0.25">
      <c r="A4427"/>
      <c r="B4427"/>
      <c r="I4427" s="33"/>
      <c r="J4427" s="21"/>
    </row>
    <row r="4428" spans="1:10" x14ac:dyDescent="0.25">
      <c r="A4428"/>
      <c r="B4428"/>
      <c r="I4428" s="33"/>
      <c r="J4428" s="21"/>
    </row>
    <row r="4429" spans="1:10" x14ac:dyDescent="0.25">
      <c r="A4429"/>
      <c r="B4429"/>
      <c r="I4429" s="33"/>
      <c r="J4429" s="21"/>
    </row>
    <row r="4430" spans="1:10" x14ac:dyDescent="0.25">
      <c r="A4430"/>
      <c r="B4430"/>
      <c r="I4430" s="33"/>
      <c r="J4430" s="21"/>
    </row>
    <row r="4431" spans="1:10" x14ac:dyDescent="0.25">
      <c r="A4431"/>
      <c r="B4431"/>
      <c r="I4431" s="33"/>
      <c r="J4431" s="21"/>
    </row>
    <row r="4432" spans="1:10" x14ac:dyDescent="0.25">
      <c r="A4432"/>
      <c r="B4432"/>
      <c r="I4432" s="33"/>
      <c r="J4432" s="21"/>
    </row>
    <row r="4433" spans="1:10" x14ac:dyDescent="0.25">
      <c r="A4433"/>
      <c r="B4433"/>
      <c r="I4433" s="33"/>
      <c r="J4433" s="21"/>
    </row>
    <row r="4434" spans="1:10" x14ac:dyDescent="0.25">
      <c r="A4434"/>
      <c r="B4434"/>
      <c r="I4434" s="33"/>
      <c r="J4434" s="21"/>
    </row>
    <row r="4435" spans="1:10" x14ac:dyDescent="0.25">
      <c r="A4435"/>
      <c r="B4435"/>
      <c r="I4435" s="33"/>
      <c r="J4435" s="21"/>
    </row>
    <row r="4436" spans="1:10" x14ac:dyDescent="0.25">
      <c r="A4436"/>
      <c r="B4436"/>
      <c r="I4436" s="33"/>
      <c r="J4436" s="21"/>
    </row>
    <row r="4437" spans="1:10" x14ac:dyDescent="0.25">
      <c r="A4437"/>
      <c r="B4437"/>
      <c r="I4437" s="33"/>
      <c r="J4437" s="21"/>
    </row>
    <row r="4438" spans="1:10" x14ac:dyDescent="0.25">
      <c r="A4438"/>
      <c r="B4438"/>
      <c r="I4438" s="33"/>
      <c r="J4438" s="21"/>
    </row>
    <row r="4439" spans="1:10" x14ac:dyDescent="0.25">
      <c r="A4439"/>
      <c r="B4439"/>
      <c r="I4439" s="33"/>
      <c r="J4439" s="21"/>
    </row>
    <row r="4440" spans="1:10" x14ac:dyDescent="0.25">
      <c r="A4440"/>
      <c r="B4440"/>
      <c r="I4440" s="33"/>
      <c r="J4440" s="21"/>
    </row>
    <row r="4441" spans="1:10" x14ac:dyDescent="0.25">
      <c r="A4441"/>
      <c r="B4441"/>
      <c r="I4441" s="33"/>
      <c r="J4441" s="21"/>
    </row>
    <row r="4442" spans="1:10" x14ac:dyDescent="0.25">
      <c r="A4442"/>
      <c r="B4442"/>
      <c r="I4442" s="33"/>
      <c r="J4442" s="21"/>
    </row>
    <row r="4443" spans="1:10" x14ac:dyDescent="0.25">
      <c r="A4443"/>
      <c r="B4443"/>
      <c r="I4443" s="33"/>
      <c r="J4443" s="21"/>
    </row>
    <row r="4444" spans="1:10" x14ac:dyDescent="0.25">
      <c r="A4444"/>
      <c r="B4444"/>
      <c r="I4444" s="33"/>
      <c r="J4444" s="21"/>
    </row>
    <row r="4445" spans="1:10" x14ac:dyDescent="0.25">
      <c r="A4445"/>
      <c r="B4445"/>
      <c r="I4445" s="33"/>
      <c r="J4445" s="21"/>
    </row>
    <row r="4446" spans="1:10" x14ac:dyDescent="0.25">
      <c r="A4446"/>
      <c r="B4446"/>
      <c r="I4446" s="33"/>
      <c r="J4446" s="21"/>
    </row>
    <row r="4447" spans="1:10" x14ac:dyDescent="0.25">
      <c r="A4447"/>
      <c r="B4447"/>
      <c r="I4447" s="33"/>
      <c r="J4447" s="21"/>
    </row>
    <row r="4448" spans="1:10" x14ac:dyDescent="0.25">
      <c r="A4448"/>
      <c r="B4448"/>
      <c r="I4448" s="33"/>
      <c r="J4448" s="21"/>
    </row>
    <row r="4449" spans="1:10" x14ac:dyDescent="0.25">
      <c r="A4449"/>
      <c r="B4449"/>
      <c r="I4449" s="33"/>
      <c r="J4449" s="21"/>
    </row>
    <row r="4450" spans="1:10" x14ac:dyDescent="0.25">
      <c r="A4450"/>
      <c r="B4450"/>
      <c r="I4450" s="33"/>
      <c r="J4450" s="21"/>
    </row>
    <row r="4451" spans="1:10" x14ac:dyDescent="0.25">
      <c r="A4451"/>
      <c r="B4451"/>
      <c r="I4451" s="33"/>
      <c r="J4451" s="21"/>
    </row>
    <row r="4452" spans="1:10" x14ac:dyDescent="0.25">
      <c r="A4452"/>
      <c r="B4452"/>
      <c r="I4452" s="33"/>
      <c r="J4452" s="21"/>
    </row>
    <row r="4453" spans="1:10" x14ac:dyDescent="0.25">
      <c r="A4453"/>
      <c r="B4453"/>
      <c r="I4453" s="33"/>
      <c r="J4453" s="21"/>
    </row>
    <row r="4454" spans="1:10" x14ac:dyDescent="0.25">
      <c r="A4454"/>
      <c r="B4454"/>
      <c r="I4454" s="33"/>
      <c r="J4454" s="21"/>
    </row>
    <row r="4455" spans="1:10" x14ac:dyDescent="0.25">
      <c r="A4455"/>
      <c r="B4455"/>
      <c r="I4455" s="33"/>
      <c r="J4455" s="21"/>
    </row>
    <row r="4456" spans="1:10" x14ac:dyDescent="0.25">
      <c r="A4456"/>
      <c r="B4456"/>
      <c r="I4456" s="33"/>
      <c r="J4456" s="21"/>
    </row>
    <row r="4457" spans="1:10" x14ac:dyDescent="0.25">
      <c r="A4457"/>
      <c r="B4457"/>
      <c r="I4457" s="33"/>
      <c r="J4457" s="21"/>
    </row>
    <row r="4458" spans="1:10" x14ac:dyDescent="0.25">
      <c r="A4458"/>
      <c r="B4458"/>
      <c r="I4458" s="33"/>
      <c r="J4458" s="21"/>
    </row>
    <row r="4459" spans="1:10" x14ac:dyDescent="0.25">
      <c r="A4459"/>
      <c r="B4459"/>
      <c r="I4459" s="33"/>
      <c r="J4459" s="21"/>
    </row>
    <row r="4460" spans="1:10" x14ac:dyDescent="0.25">
      <c r="A4460"/>
      <c r="B4460"/>
      <c r="I4460" s="33"/>
      <c r="J4460" s="21"/>
    </row>
    <row r="4461" spans="1:10" x14ac:dyDescent="0.25">
      <c r="A4461"/>
      <c r="B4461"/>
      <c r="I4461" s="33"/>
      <c r="J4461" s="21"/>
    </row>
    <row r="4462" spans="1:10" x14ac:dyDescent="0.25">
      <c r="A4462"/>
      <c r="B4462"/>
      <c r="I4462" s="33"/>
      <c r="J4462" s="21"/>
    </row>
    <row r="4463" spans="1:10" x14ac:dyDescent="0.25">
      <c r="A4463"/>
      <c r="B4463"/>
      <c r="I4463" s="33"/>
      <c r="J4463" s="21"/>
    </row>
    <row r="4464" spans="1:10" x14ac:dyDescent="0.25">
      <c r="A4464"/>
      <c r="B4464"/>
      <c r="I4464" s="33"/>
      <c r="J4464" s="21"/>
    </row>
    <row r="4465" spans="1:10" x14ac:dyDescent="0.25">
      <c r="A4465"/>
      <c r="B4465"/>
      <c r="I4465" s="33"/>
      <c r="J4465" s="21"/>
    </row>
    <row r="4466" spans="1:10" x14ac:dyDescent="0.25">
      <c r="A4466"/>
      <c r="B4466"/>
      <c r="I4466" s="33"/>
      <c r="J4466" s="21"/>
    </row>
    <row r="4467" spans="1:10" x14ac:dyDescent="0.25">
      <c r="A4467"/>
      <c r="B4467"/>
      <c r="I4467" s="33"/>
      <c r="J4467" s="21"/>
    </row>
    <row r="4468" spans="1:10" x14ac:dyDescent="0.25">
      <c r="A4468"/>
      <c r="B4468"/>
      <c r="I4468" s="33"/>
      <c r="J4468" s="21"/>
    </row>
    <row r="4469" spans="1:10" x14ac:dyDescent="0.25">
      <c r="A4469"/>
      <c r="B4469"/>
      <c r="I4469" s="33"/>
      <c r="J4469" s="21"/>
    </row>
    <row r="4470" spans="1:10" x14ac:dyDescent="0.25">
      <c r="A4470"/>
      <c r="B4470"/>
      <c r="I4470" s="33"/>
      <c r="J4470" s="21"/>
    </row>
    <row r="4471" spans="1:10" x14ac:dyDescent="0.25">
      <c r="A4471"/>
      <c r="B4471"/>
      <c r="I4471" s="33"/>
      <c r="J4471" s="21"/>
    </row>
    <row r="4472" spans="1:10" x14ac:dyDescent="0.25">
      <c r="A4472"/>
      <c r="B4472"/>
      <c r="I4472" s="33"/>
      <c r="J4472" s="21"/>
    </row>
    <row r="4473" spans="1:10" x14ac:dyDescent="0.25">
      <c r="A4473"/>
      <c r="B4473"/>
      <c r="I4473" s="33"/>
      <c r="J4473" s="21"/>
    </row>
    <row r="4474" spans="1:10" x14ac:dyDescent="0.25">
      <c r="A4474"/>
      <c r="B4474"/>
      <c r="I4474" s="33"/>
      <c r="J4474" s="21"/>
    </row>
    <row r="4475" spans="1:10" x14ac:dyDescent="0.25">
      <c r="A4475"/>
      <c r="B4475"/>
      <c r="I4475" s="33"/>
      <c r="J4475" s="21"/>
    </row>
    <row r="4476" spans="1:10" x14ac:dyDescent="0.25">
      <c r="A4476"/>
      <c r="B4476"/>
      <c r="I4476" s="33"/>
      <c r="J4476" s="21"/>
    </row>
    <row r="4477" spans="1:10" x14ac:dyDescent="0.25">
      <c r="A4477"/>
      <c r="B4477"/>
      <c r="I4477" s="33"/>
      <c r="J4477" s="21"/>
    </row>
    <row r="4478" spans="1:10" x14ac:dyDescent="0.25">
      <c r="A4478"/>
      <c r="B4478"/>
      <c r="I4478" s="33"/>
      <c r="J4478" s="21"/>
    </row>
    <row r="4479" spans="1:10" x14ac:dyDescent="0.25">
      <c r="A4479"/>
      <c r="B4479"/>
      <c r="I4479" s="33"/>
      <c r="J4479" s="21"/>
    </row>
    <row r="4480" spans="1:10" x14ac:dyDescent="0.25">
      <c r="A4480"/>
      <c r="B4480"/>
      <c r="I4480" s="33"/>
      <c r="J4480" s="21"/>
    </row>
    <row r="4481" spans="1:10" x14ac:dyDescent="0.25">
      <c r="A4481"/>
      <c r="B4481"/>
      <c r="I4481" s="33"/>
      <c r="J4481" s="21"/>
    </row>
    <row r="4482" spans="1:10" x14ac:dyDescent="0.25">
      <c r="A4482"/>
      <c r="B4482"/>
      <c r="I4482" s="33"/>
      <c r="J4482" s="21"/>
    </row>
    <row r="4483" spans="1:10" x14ac:dyDescent="0.25">
      <c r="A4483"/>
      <c r="B4483"/>
      <c r="I4483" s="33"/>
      <c r="J4483" s="21"/>
    </row>
    <row r="4484" spans="1:10" x14ac:dyDescent="0.25">
      <c r="A4484"/>
      <c r="B4484"/>
      <c r="I4484" s="33"/>
      <c r="J4484" s="21"/>
    </row>
    <row r="4485" spans="1:10" x14ac:dyDescent="0.25">
      <c r="A4485"/>
      <c r="B4485"/>
      <c r="I4485" s="33"/>
      <c r="J4485" s="21"/>
    </row>
    <row r="4486" spans="1:10" x14ac:dyDescent="0.25">
      <c r="A4486"/>
      <c r="B4486"/>
      <c r="I4486" s="33"/>
      <c r="J4486" s="21"/>
    </row>
    <row r="4487" spans="1:10" x14ac:dyDescent="0.25">
      <c r="A4487"/>
      <c r="B4487"/>
      <c r="I4487" s="33"/>
      <c r="J4487" s="21"/>
    </row>
    <row r="4488" spans="1:10" x14ac:dyDescent="0.25">
      <c r="A4488"/>
      <c r="B4488"/>
      <c r="I4488" s="33"/>
      <c r="J4488" s="21"/>
    </row>
    <row r="4489" spans="1:10" x14ac:dyDescent="0.25">
      <c r="A4489"/>
      <c r="B4489"/>
      <c r="I4489" s="33"/>
      <c r="J4489" s="21"/>
    </row>
    <row r="4490" spans="1:10" x14ac:dyDescent="0.25">
      <c r="A4490"/>
      <c r="B4490"/>
      <c r="I4490" s="33"/>
      <c r="J4490" s="21"/>
    </row>
    <row r="4491" spans="1:10" x14ac:dyDescent="0.25">
      <c r="A4491"/>
      <c r="B4491"/>
      <c r="I4491" s="33"/>
      <c r="J4491" s="21"/>
    </row>
    <row r="4492" spans="1:10" x14ac:dyDescent="0.25">
      <c r="A4492"/>
      <c r="B4492"/>
      <c r="I4492" s="33"/>
      <c r="J4492" s="21"/>
    </row>
    <row r="4493" spans="1:10" x14ac:dyDescent="0.25">
      <c r="A4493"/>
      <c r="B4493"/>
      <c r="I4493" s="33"/>
      <c r="J4493" s="21"/>
    </row>
    <row r="4494" spans="1:10" x14ac:dyDescent="0.25">
      <c r="A4494"/>
      <c r="B4494"/>
      <c r="I4494" s="33"/>
      <c r="J4494" s="21"/>
    </row>
    <row r="4495" spans="1:10" x14ac:dyDescent="0.25">
      <c r="A4495"/>
      <c r="B4495"/>
      <c r="I4495" s="33"/>
      <c r="J4495" s="21"/>
    </row>
    <row r="4496" spans="1:10" x14ac:dyDescent="0.25">
      <c r="A4496"/>
      <c r="B4496"/>
      <c r="I4496" s="33"/>
      <c r="J4496" s="21"/>
    </row>
    <row r="4497" spans="1:10" x14ac:dyDescent="0.25">
      <c r="A4497"/>
      <c r="B4497"/>
      <c r="I4497" s="33"/>
      <c r="J4497" s="21"/>
    </row>
    <row r="4498" spans="1:10" x14ac:dyDescent="0.25">
      <c r="A4498"/>
      <c r="B4498"/>
      <c r="I4498" s="33"/>
      <c r="J4498" s="21"/>
    </row>
    <row r="4499" spans="1:10" x14ac:dyDescent="0.25">
      <c r="A4499"/>
      <c r="B4499"/>
      <c r="I4499" s="33"/>
      <c r="J4499" s="21"/>
    </row>
    <row r="4500" spans="1:10" x14ac:dyDescent="0.25">
      <c r="A4500"/>
      <c r="B4500"/>
      <c r="I4500" s="33"/>
      <c r="J4500" s="21"/>
    </row>
    <row r="4501" spans="1:10" x14ac:dyDescent="0.25">
      <c r="A4501"/>
      <c r="B4501"/>
      <c r="I4501" s="33"/>
      <c r="J4501" s="21"/>
    </row>
    <row r="4502" spans="1:10" x14ac:dyDescent="0.25">
      <c r="A4502"/>
      <c r="B4502"/>
      <c r="I4502" s="33"/>
      <c r="J4502" s="21"/>
    </row>
    <row r="4503" spans="1:10" x14ac:dyDescent="0.25">
      <c r="A4503"/>
      <c r="B4503"/>
      <c r="I4503" s="33"/>
      <c r="J4503" s="21"/>
    </row>
    <row r="4504" spans="1:10" x14ac:dyDescent="0.25">
      <c r="A4504"/>
      <c r="B4504"/>
      <c r="I4504" s="33"/>
      <c r="J4504" s="21"/>
    </row>
    <row r="4505" spans="1:10" x14ac:dyDescent="0.25">
      <c r="A4505"/>
      <c r="B4505"/>
      <c r="I4505" s="33"/>
      <c r="J4505" s="21"/>
    </row>
    <row r="4506" spans="1:10" x14ac:dyDescent="0.25">
      <c r="A4506"/>
      <c r="B4506"/>
      <c r="I4506" s="33"/>
      <c r="J4506" s="21"/>
    </row>
    <row r="4507" spans="1:10" x14ac:dyDescent="0.25">
      <c r="A4507"/>
      <c r="B4507"/>
      <c r="I4507" s="33"/>
      <c r="J4507" s="21"/>
    </row>
    <row r="4508" spans="1:10" x14ac:dyDescent="0.25">
      <c r="A4508"/>
      <c r="B4508"/>
      <c r="I4508" s="33"/>
      <c r="J4508" s="21"/>
    </row>
    <row r="4509" spans="1:10" x14ac:dyDescent="0.25">
      <c r="A4509"/>
      <c r="B4509"/>
      <c r="I4509" s="33"/>
      <c r="J4509" s="21"/>
    </row>
    <row r="4510" spans="1:10" x14ac:dyDescent="0.25">
      <c r="A4510"/>
      <c r="B4510"/>
      <c r="I4510" s="33"/>
      <c r="J4510" s="21"/>
    </row>
    <row r="4511" spans="1:10" x14ac:dyDescent="0.25">
      <c r="A4511"/>
      <c r="B4511"/>
      <c r="I4511" s="33"/>
      <c r="J4511" s="21"/>
    </row>
    <row r="4512" spans="1:10" x14ac:dyDescent="0.25">
      <c r="A4512"/>
      <c r="B4512"/>
      <c r="I4512" s="33"/>
      <c r="J4512" s="21"/>
    </row>
    <row r="4513" spans="1:10" x14ac:dyDescent="0.25">
      <c r="A4513"/>
      <c r="B4513"/>
      <c r="I4513" s="33"/>
      <c r="J4513" s="21"/>
    </row>
    <row r="4514" spans="1:10" x14ac:dyDescent="0.25">
      <c r="A4514"/>
      <c r="B4514"/>
      <c r="I4514" s="33"/>
      <c r="J4514" s="21"/>
    </row>
    <row r="4515" spans="1:10" x14ac:dyDescent="0.25">
      <c r="A4515"/>
      <c r="B4515"/>
      <c r="I4515" s="33"/>
      <c r="J4515" s="21"/>
    </row>
    <row r="4516" spans="1:10" x14ac:dyDescent="0.25">
      <c r="A4516"/>
      <c r="B4516"/>
      <c r="I4516" s="33"/>
      <c r="J4516" s="21"/>
    </row>
    <row r="4517" spans="1:10" x14ac:dyDescent="0.25">
      <c r="A4517"/>
      <c r="B4517"/>
      <c r="I4517" s="33"/>
      <c r="J4517" s="21"/>
    </row>
    <row r="4518" spans="1:10" x14ac:dyDescent="0.25">
      <c r="A4518"/>
      <c r="B4518"/>
      <c r="I4518" s="33"/>
      <c r="J4518" s="21"/>
    </row>
    <row r="4519" spans="1:10" x14ac:dyDescent="0.25">
      <c r="A4519"/>
      <c r="B4519"/>
      <c r="I4519" s="33"/>
      <c r="J4519" s="21"/>
    </row>
    <row r="4520" spans="1:10" x14ac:dyDescent="0.25">
      <c r="A4520"/>
      <c r="B4520"/>
      <c r="I4520" s="33"/>
      <c r="J4520" s="21"/>
    </row>
    <row r="4521" spans="1:10" x14ac:dyDescent="0.25">
      <c r="A4521"/>
      <c r="B4521"/>
      <c r="I4521" s="33"/>
      <c r="J4521" s="21"/>
    </row>
    <row r="4522" spans="1:10" x14ac:dyDescent="0.25">
      <c r="A4522"/>
      <c r="B4522"/>
      <c r="I4522" s="33"/>
      <c r="J4522" s="21"/>
    </row>
    <row r="4523" spans="1:10" x14ac:dyDescent="0.25">
      <c r="A4523"/>
      <c r="B4523"/>
      <c r="I4523" s="33"/>
      <c r="J4523" s="21"/>
    </row>
    <row r="4524" spans="1:10" x14ac:dyDescent="0.25">
      <c r="A4524"/>
      <c r="B4524"/>
      <c r="I4524" s="33"/>
      <c r="J4524" s="21"/>
    </row>
    <row r="4525" spans="1:10" x14ac:dyDescent="0.25">
      <c r="A4525"/>
      <c r="B4525"/>
      <c r="I4525" s="33"/>
      <c r="J4525" s="21"/>
    </row>
    <row r="4526" spans="1:10" x14ac:dyDescent="0.25">
      <c r="A4526"/>
      <c r="B4526"/>
      <c r="I4526" s="33"/>
      <c r="J4526" s="21"/>
    </row>
    <row r="4527" spans="1:10" x14ac:dyDescent="0.25">
      <c r="A4527"/>
      <c r="B4527"/>
      <c r="I4527" s="33"/>
      <c r="J4527" s="21"/>
    </row>
    <row r="4528" spans="1:10" x14ac:dyDescent="0.25">
      <c r="A4528"/>
      <c r="B4528"/>
      <c r="I4528" s="33"/>
      <c r="J4528" s="21"/>
    </row>
    <row r="4529" spans="1:10" x14ac:dyDescent="0.25">
      <c r="A4529"/>
      <c r="B4529"/>
      <c r="I4529" s="33"/>
      <c r="J4529" s="21"/>
    </row>
    <row r="4530" spans="1:10" x14ac:dyDescent="0.25">
      <c r="A4530"/>
      <c r="B4530"/>
      <c r="I4530" s="33"/>
      <c r="J4530" s="21"/>
    </row>
    <row r="4531" spans="1:10" x14ac:dyDescent="0.25">
      <c r="A4531"/>
      <c r="B4531"/>
      <c r="I4531" s="33"/>
      <c r="J4531" s="21"/>
    </row>
    <row r="4532" spans="1:10" x14ac:dyDescent="0.25">
      <c r="A4532"/>
      <c r="B4532"/>
      <c r="I4532" s="33"/>
      <c r="J4532" s="21"/>
    </row>
    <row r="4533" spans="1:10" x14ac:dyDescent="0.25">
      <c r="A4533"/>
      <c r="B4533"/>
      <c r="I4533" s="33"/>
      <c r="J4533" s="21"/>
    </row>
    <row r="4534" spans="1:10" x14ac:dyDescent="0.25">
      <c r="A4534"/>
      <c r="B4534"/>
      <c r="I4534" s="33"/>
      <c r="J4534" s="21"/>
    </row>
    <row r="4535" spans="1:10" x14ac:dyDescent="0.25">
      <c r="A4535"/>
      <c r="B4535"/>
      <c r="I4535" s="33"/>
      <c r="J4535" s="21"/>
    </row>
    <row r="4536" spans="1:10" x14ac:dyDescent="0.25">
      <c r="A4536"/>
      <c r="B4536"/>
      <c r="I4536" s="33"/>
      <c r="J4536" s="21"/>
    </row>
    <row r="4537" spans="1:10" x14ac:dyDescent="0.25">
      <c r="A4537"/>
      <c r="B4537"/>
      <c r="I4537" s="33"/>
      <c r="J4537" s="21"/>
    </row>
    <row r="4538" spans="1:10" x14ac:dyDescent="0.25">
      <c r="A4538"/>
      <c r="B4538"/>
      <c r="I4538" s="33"/>
      <c r="J4538" s="21"/>
    </row>
    <row r="4539" spans="1:10" x14ac:dyDescent="0.25">
      <c r="A4539"/>
      <c r="B4539"/>
      <c r="I4539" s="33"/>
      <c r="J4539" s="21"/>
    </row>
    <row r="4540" spans="1:10" x14ac:dyDescent="0.25">
      <c r="A4540"/>
      <c r="B4540"/>
      <c r="I4540" s="33"/>
      <c r="J4540" s="21"/>
    </row>
    <row r="4541" spans="1:10" x14ac:dyDescent="0.25">
      <c r="A4541"/>
      <c r="B4541"/>
      <c r="I4541" s="33"/>
      <c r="J4541" s="21"/>
    </row>
    <row r="4542" spans="1:10" x14ac:dyDescent="0.25">
      <c r="A4542"/>
      <c r="B4542"/>
      <c r="I4542" s="33"/>
      <c r="J4542" s="21"/>
    </row>
    <row r="4543" spans="1:10" x14ac:dyDescent="0.25">
      <c r="A4543"/>
      <c r="B4543"/>
      <c r="I4543" s="33"/>
      <c r="J4543" s="21"/>
    </row>
    <row r="4544" spans="1:10" x14ac:dyDescent="0.25">
      <c r="A4544"/>
      <c r="B4544"/>
      <c r="I4544" s="33"/>
      <c r="J4544" s="21"/>
    </row>
    <row r="4545" spans="1:10" x14ac:dyDescent="0.25">
      <c r="A4545"/>
      <c r="B4545"/>
      <c r="I4545" s="33"/>
      <c r="J4545" s="21"/>
    </row>
    <row r="4546" spans="1:10" x14ac:dyDescent="0.25">
      <c r="A4546"/>
      <c r="B4546"/>
      <c r="I4546" s="33"/>
      <c r="J4546" s="21"/>
    </row>
    <row r="4547" spans="1:10" x14ac:dyDescent="0.25">
      <c r="A4547"/>
      <c r="B4547"/>
      <c r="I4547" s="33"/>
      <c r="J4547" s="21"/>
    </row>
    <row r="4548" spans="1:10" x14ac:dyDescent="0.25">
      <c r="A4548"/>
      <c r="B4548"/>
      <c r="I4548" s="33"/>
      <c r="J4548" s="21"/>
    </row>
    <row r="4549" spans="1:10" x14ac:dyDescent="0.25">
      <c r="A4549"/>
      <c r="B4549"/>
      <c r="I4549" s="33"/>
      <c r="J4549" s="21"/>
    </row>
    <row r="4550" spans="1:10" x14ac:dyDescent="0.25">
      <c r="A4550"/>
      <c r="B4550"/>
      <c r="I4550" s="33"/>
      <c r="J4550" s="21"/>
    </row>
    <row r="4551" spans="1:10" x14ac:dyDescent="0.25">
      <c r="A4551"/>
      <c r="B4551"/>
      <c r="I4551" s="33"/>
      <c r="J4551" s="21"/>
    </row>
    <row r="4552" spans="1:10" x14ac:dyDescent="0.25">
      <c r="A4552"/>
      <c r="B4552"/>
      <c r="I4552" s="33"/>
      <c r="J4552" s="21"/>
    </row>
    <row r="4553" spans="1:10" x14ac:dyDescent="0.25">
      <c r="A4553"/>
      <c r="B4553"/>
      <c r="I4553" s="33"/>
      <c r="J4553" s="21"/>
    </row>
    <row r="4554" spans="1:10" x14ac:dyDescent="0.25">
      <c r="A4554"/>
      <c r="B4554"/>
      <c r="I4554" s="33"/>
      <c r="J4554" s="21"/>
    </row>
    <row r="4555" spans="1:10" x14ac:dyDescent="0.25">
      <c r="A4555"/>
      <c r="B4555"/>
      <c r="I4555" s="33"/>
      <c r="J4555" s="21"/>
    </row>
    <row r="4556" spans="1:10" x14ac:dyDescent="0.25">
      <c r="A4556"/>
      <c r="B4556"/>
      <c r="I4556" s="33"/>
      <c r="J4556" s="21"/>
    </row>
    <row r="4557" spans="1:10" x14ac:dyDescent="0.25">
      <c r="A4557"/>
      <c r="B4557"/>
      <c r="I4557" s="33"/>
      <c r="J4557" s="21"/>
    </row>
    <row r="4558" spans="1:10" x14ac:dyDescent="0.25">
      <c r="A4558"/>
      <c r="B4558"/>
      <c r="I4558" s="33"/>
      <c r="J4558" s="21"/>
    </row>
    <row r="4559" spans="1:10" x14ac:dyDescent="0.25">
      <c r="A4559"/>
      <c r="B4559"/>
      <c r="I4559" s="33"/>
      <c r="J4559" s="21"/>
    </row>
    <row r="4560" spans="1:10" x14ac:dyDescent="0.25">
      <c r="A4560"/>
      <c r="B4560"/>
      <c r="I4560" s="33"/>
      <c r="J4560" s="21"/>
    </row>
    <row r="4561" spans="1:10" x14ac:dyDescent="0.25">
      <c r="A4561"/>
      <c r="B4561"/>
      <c r="I4561" s="33"/>
      <c r="J4561" s="21"/>
    </row>
    <row r="4562" spans="1:10" x14ac:dyDescent="0.25">
      <c r="A4562"/>
      <c r="B4562"/>
      <c r="I4562" s="33"/>
      <c r="J4562" s="21"/>
    </row>
    <row r="4563" spans="1:10" x14ac:dyDescent="0.25">
      <c r="A4563"/>
      <c r="B4563"/>
      <c r="I4563" s="33"/>
      <c r="J4563" s="21"/>
    </row>
    <row r="4564" spans="1:10" x14ac:dyDescent="0.25">
      <c r="A4564"/>
      <c r="B4564"/>
      <c r="I4564" s="33"/>
      <c r="J4564" s="21"/>
    </row>
    <row r="4565" spans="1:10" x14ac:dyDescent="0.25">
      <c r="A4565"/>
      <c r="B4565"/>
      <c r="I4565" s="33"/>
      <c r="J4565" s="21"/>
    </row>
    <row r="4566" spans="1:10" x14ac:dyDescent="0.25">
      <c r="A4566"/>
      <c r="B4566"/>
      <c r="I4566" s="33"/>
      <c r="J4566" s="21"/>
    </row>
    <row r="4567" spans="1:10" x14ac:dyDescent="0.25">
      <c r="A4567"/>
      <c r="B4567"/>
      <c r="I4567" s="33"/>
      <c r="J4567" s="21"/>
    </row>
    <row r="4568" spans="1:10" x14ac:dyDescent="0.25">
      <c r="A4568"/>
      <c r="B4568"/>
      <c r="I4568" s="33"/>
      <c r="J4568" s="21"/>
    </row>
    <row r="4569" spans="1:10" x14ac:dyDescent="0.25">
      <c r="A4569"/>
      <c r="B4569"/>
      <c r="I4569" s="33"/>
      <c r="J4569" s="21"/>
    </row>
    <row r="4570" spans="1:10" x14ac:dyDescent="0.25">
      <c r="A4570"/>
      <c r="B4570"/>
      <c r="I4570" s="33"/>
      <c r="J4570" s="21"/>
    </row>
    <row r="4571" spans="1:10" x14ac:dyDescent="0.25">
      <c r="A4571"/>
      <c r="B4571"/>
      <c r="I4571" s="33"/>
      <c r="J4571" s="21"/>
    </row>
    <row r="4572" spans="1:10" x14ac:dyDescent="0.25">
      <c r="A4572"/>
      <c r="B4572"/>
      <c r="I4572" s="33"/>
      <c r="J4572" s="21"/>
    </row>
    <row r="4573" spans="1:10" x14ac:dyDescent="0.25">
      <c r="A4573"/>
      <c r="B4573"/>
      <c r="I4573" s="33"/>
      <c r="J4573" s="21"/>
    </row>
    <row r="4574" spans="1:10" x14ac:dyDescent="0.25">
      <c r="A4574"/>
      <c r="B4574"/>
      <c r="I4574" s="33"/>
      <c r="J4574" s="21"/>
    </row>
    <row r="4575" spans="1:10" x14ac:dyDescent="0.25">
      <c r="A4575"/>
      <c r="B4575"/>
      <c r="I4575" s="33"/>
      <c r="J4575" s="21"/>
    </row>
    <row r="4576" spans="1:10" x14ac:dyDescent="0.25">
      <c r="A4576"/>
      <c r="B4576"/>
      <c r="I4576" s="33"/>
      <c r="J4576" s="21"/>
    </row>
    <row r="4577" spans="1:10" x14ac:dyDescent="0.25">
      <c r="A4577"/>
      <c r="B4577"/>
      <c r="I4577" s="33"/>
      <c r="J4577" s="21"/>
    </row>
    <row r="4578" spans="1:10" x14ac:dyDescent="0.25">
      <c r="A4578"/>
      <c r="B4578"/>
      <c r="I4578" s="33"/>
      <c r="J4578" s="21"/>
    </row>
    <row r="4579" spans="1:10" x14ac:dyDescent="0.25">
      <c r="A4579"/>
      <c r="B4579"/>
      <c r="I4579" s="33"/>
      <c r="J4579" s="21"/>
    </row>
    <row r="4580" spans="1:10" x14ac:dyDescent="0.25">
      <c r="A4580"/>
      <c r="B4580"/>
      <c r="I4580" s="33"/>
      <c r="J4580" s="21"/>
    </row>
    <row r="4581" spans="1:10" x14ac:dyDescent="0.25">
      <c r="A4581"/>
      <c r="B4581"/>
      <c r="I4581" s="33"/>
      <c r="J4581" s="21"/>
    </row>
    <row r="4582" spans="1:10" x14ac:dyDescent="0.25">
      <c r="A4582"/>
      <c r="B4582"/>
      <c r="I4582" s="33"/>
      <c r="J4582" s="21"/>
    </row>
    <row r="4583" spans="1:10" x14ac:dyDescent="0.25">
      <c r="A4583"/>
      <c r="B4583"/>
      <c r="I4583" s="33"/>
      <c r="J4583" s="21"/>
    </row>
    <row r="4584" spans="1:10" x14ac:dyDescent="0.25">
      <c r="A4584"/>
      <c r="B4584"/>
      <c r="I4584" s="33"/>
      <c r="J4584" s="21"/>
    </row>
    <row r="4585" spans="1:10" x14ac:dyDescent="0.25">
      <c r="A4585"/>
      <c r="B4585"/>
      <c r="I4585" s="33"/>
      <c r="J4585" s="21"/>
    </row>
    <row r="4586" spans="1:10" x14ac:dyDescent="0.25">
      <c r="A4586"/>
      <c r="B4586"/>
      <c r="I4586" s="33"/>
      <c r="J4586" s="21"/>
    </row>
    <row r="4587" spans="1:10" x14ac:dyDescent="0.25">
      <c r="A4587"/>
      <c r="B4587"/>
      <c r="I4587" s="33"/>
      <c r="J4587" s="21"/>
    </row>
    <row r="4588" spans="1:10" x14ac:dyDescent="0.25">
      <c r="A4588"/>
      <c r="B4588"/>
      <c r="I4588" s="33"/>
      <c r="J4588" s="21"/>
    </row>
    <row r="4589" spans="1:10" x14ac:dyDescent="0.25">
      <c r="A4589"/>
      <c r="B4589"/>
      <c r="I4589" s="33"/>
      <c r="J4589" s="21"/>
    </row>
    <row r="4590" spans="1:10" x14ac:dyDescent="0.25">
      <c r="A4590"/>
      <c r="B4590"/>
      <c r="I4590" s="33"/>
      <c r="J4590" s="21"/>
    </row>
    <row r="4591" spans="1:10" x14ac:dyDescent="0.25">
      <c r="A4591"/>
      <c r="B4591"/>
      <c r="I4591" s="33"/>
      <c r="J4591" s="21"/>
    </row>
    <row r="4592" spans="1:10" x14ac:dyDescent="0.25">
      <c r="A4592"/>
      <c r="B4592"/>
      <c r="I4592" s="33"/>
      <c r="J4592" s="21"/>
    </row>
    <row r="4593" spans="1:10" x14ac:dyDescent="0.25">
      <c r="A4593"/>
      <c r="B4593"/>
      <c r="I4593" s="33"/>
      <c r="J4593" s="21"/>
    </row>
    <row r="4594" spans="1:10" x14ac:dyDescent="0.25">
      <c r="A4594"/>
      <c r="B4594"/>
      <c r="I4594" s="33"/>
      <c r="J4594" s="21"/>
    </row>
    <row r="4595" spans="1:10" x14ac:dyDescent="0.25">
      <c r="A4595"/>
      <c r="B4595"/>
      <c r="I4595" s="33"/>
      <c r="J4595" s="21"/>
    </row>
    <row r="4596" spans="1:10" x14ac:dyDescent="0.25">
      <c r="A4596"/>
      <c r="B4596"/>
      <c r="I4596" s="33"/>
      <c r="J4596" s="21"/>
    </row>
    <row r="4597" spans="1:10" x14ac:dyDescent="0.25">
      <c r="A4597"/>
      <c r="B4597"/>
      <c r="I4597" s="33"/>
      <c r="J4597" s="21"/>
    </row>
    <row r="4598" spans="1:10" x14ac:dyDescent="0.25">
      <c r="A4598"/>
      <c r="B4598"/>
      <c r="I4598" s="33"/>
      <c r="J4598" s="21"/>
    </row>
    <row r="4599" spans="1:10" x14ac:dyDescent="0.25">
      <c r="A4599"/>
      <c r="B4599"/>
      <c r="I4599" s="33"/>
      <c r="J4599" s="21"/>
    </row>
    <row r="4600" spans="1:10" x14ac:dyDescent="0.25">
      <c r="A4600"/>
      <c r="B4600"/>
      <c r="I4600" s="33"/>
      <c r="J4600" s="21"/>
    </row>
    <row r="4601" spans="1:10" x14ac:dyDescent="0.25">
      <c r="A4601"/>
      <c r="B4601"/>
      <c r="I4601" s="33"/>
      <c r="J4601" s="21"/>
    </row>
    <row r="4602" spans="1:10" x14ac:dyDescent="0.25">
      <c r="A4602"/>
      <c r="B4602"/>
      <c r="I4602" s="33"/>
      <c r="J4602" s="21"/>
    </row>
    <row r="4603" spans="1:10" x14ac:dyDescent="0.25">
      <c r="A4603"/>
      <c r="B4603"/>
      <c r="I4603" s="33"/>
      <c r="J4603" s="21"/>
    </row>
    <row r="4604" spans="1:10" x14ac:dyDescent="0.25">
      <c r="A4604"/>
      <c r="B4604"/>
      <c r="I4604" s="33"/>
      <c r="J4604" s="21"/>
    </row>
    <row r="4605" spans="1:10" x14ac:dyDescent="0.25">
      <c r="A4605"/>
      <c r="B4605"/>
      <c r="I4605" s="33"/>
      <c r="J4605" s="21"/>
    </row>
    <row r="4606" spans="1:10" x14ac:dyDescent="0.25">
      <c r="A4606"/>
      <c r="B4606"/>
      <c r="I4606" s="33"/>
      <c r="J4606" s="21"/>
    </row>
    <row r="4607" spans="1:10" x14ac:dyDescent="0.25">
      <c r="A4607"/>
      <c r="B4607"/>
      <c r="I4607" s="33"/>
      <c r="J4607" s="21"/>
    </row>
    <row r="4608" spans="1:10" x14ac:dyDescent="0.25">
      <c r="A4608"/>
      <c r="B4608"/>
      <c r="I4608" s="33"/>
      <c r="J4608" s="21"/>
    </row>
    <row r="4609" spans="1:10" x14ac:dyDescent="0.25">
      <c r="A4609"/>
      <c r="B4609"/>
      <c r="I4609" s="33"/>
      <c r="J4609" s="21"/>
    </row>
    <row r="4610" spans="1:10" x14ac:dyDescent="0.25">
      <c r="A4610"/>
      <c r="B4610"/>
      <c r="I4610" s="33"/>
      <c r="J4610" s="21"/>
    </row>
    <row r="4611" spans="1:10" x14ac:dyDescent="0.25">
      <c r="A4611"/>
      <c r="B4611"/>
      <c r="I4611" s="33"/>
      <c r="J4611" s="21"/>
    </row>
    <row r="4612" spans="1:10" x14ac:dyDescent="0.25">
      <c r="A4612"/>
      <c r="B4612"/>
      <c r="I4612" s="33"/>
      <c r="J4612" s="21"/>
    </row>
    <row r="4613" spans="1:10" x14ac:dyDescent="0.25">
      <c r="A4613"/>
      <c r="B4613"/>
      <c r="I4613" s="33"/>
      <c r="J4613" s="21"/>
    </row>
    <row r="4614" spans="1:10" x14ac:dyDescent="0.25">
      <c r="A4614"/>
      <c r="B4614"/>
      <c r="I4614" s="33"/>
      <c r="J4614" s="21"/>
    </row>
    <row r="4615" spans="1:10" x14ac:dyDescent="0.25">
      <c r="A4615"/>
      <c r="B4615"/>
      <c r="I4615" s="33"/>
      <c r="J4615" s="21"/>
    </row>
    <row r="4616" spans="1:10" x14ac:dyDescent="0.25">
      <c r="A4616"/>
      <c r="B4616"/>
      <c r="I4616" s="33"/>
      <c r="J4616" s="21"/>
    </row>
    <row r="4617" spans="1:10" x14ac:dyDescent="0.25">
      <c r="A4617"/>
      <c r="B4617"/>
      <c r="I4617" s="33"/>
      <c r="J4617" s="21"/>
    </row>
    <row r="4618" spans="1:10" x14ac:dyDescent="0.25">
      <c r="A4618"/>
      <c r="B4618"/>
      <c r="I4618" s="33"/>
      <c r="J4618" s="21"/>
    </row>
    <row r="4619" spans="1:10" x14ac:dyDescent="0.25">
      <c r="A4619"/>
      <c r="B4619"/>
      <c r="I4619" s="33"/>
      <c r="J4619" s="21"/>
    </row>
    <row r="4620" spans="1:10" x14ac:dyDescent="0.25">
      <c r="A4620"/>
      <c r="B4620"/>
      <c r="I4620" s="33"/>
      <c r="J4620" s="21"/>
    </row>
    <row r="4621" spans="1:10" x14ac:dyDescent="0.25">
      <c r="A4621"/>
      <c r="B4621"/>
      <c r="I4621" s="33"/>
      <c r="J4621" s="21"/>
    </row>
    <row r="4622" spans="1:10" x14ac:dyDescent="0.25">
      <c r="A4622"/>
      <c r="B4622"/>
      <c r="I4622" s="33"/>
      <c r="J4622" s="21"/>
    </row>
    <row r="4623" spans="1:10" x14ac:dyDescent="0.25">
      <c r="A4623"/>
      <c r="B4623"/>
      <c r="I4623" s="33"/>
      <c r="J4623" s="21"/>
    </row>
    <row r="4624" spans="1:10" x14ac:dyDescent="0.25">
      <c r="A4624"/>
      <c r="B4624"/>
      <c r="I4624" s="33"/>
      <c r="J4624" s="21"/>
    </row>
    <row r="4625" spans="1:10" x14ac:dyDescent="0.25">
      <c r="A4625"/>
      <c r="B4625"/>
      <c r="I4625" s="33"/>
      <c r="J4625" s="21"/>
    </row>
    <row r="4626" spans="1:10" x14ac:dyDescent="0.25">
      <c r="A4626"/>
      <c r="B4626"/>
      <c r="I4626" s="33"/>
      <c r="J4626" s="21"/>
    </row>
    <row r="4627" spans="1:10" x14ac:dyDescent="0.25">
      <c r="A4627"/>
      <c r="B4627"/>
      <c r="I4627" s="33"/>
      <c r="J4627" s="21"/>
    </row>
    <row r="4628" spans="1:10" x14ac:dyDescent="0.25">
      <c r="A4628"/>
      <c r="B4628"/>
      <c r="I4628" s="33"/>
      <c r="J4628" s="21"/>
    </row>
    <row r="4629" spans="1:10" x14ac:dyDescent="0.25">
      <c r="A4629"/>
      <c r="B4629"/>
      <c r="I4629" s="33"/>
      <c r="J4629" s="21"/>
    </row>
    <row r="4630" spans="1:10" x14ac:dyDescent="0.25">
      <c r="A4630"/>
      <c r="B4630"/>
      <c r="I4630" s="33"/>
      <c r="J4630" s="21"/>
    </row>
    <row r="4631" spans="1:10" x14ac:dyDescent="0.25">
      <c r="A4631"/>
      <c r="B4631"/>
      <c r="I4631" s="33"/>
      <c r="J4631" s="21"/>
    </row>
    <row r="4632" spans="1:10" x14ac:dyDescent="0.25">
      <c r="A4632"/>
      <c r="B4632"/>
      <c r="I4632" s="33"/>
      <c r="J4632" s="21"/>
    </row>
    <row r="4633" spans="1:10" x14ac:dyDescent="0.25">
      <c r="A4633"/>
      <c r="B4633"/>
      <c r="I4633" s="33"/>
      <c r="J4633" s="21"/>
    </row>
    <row r="4634" spans="1:10" x14ac:dyDescent="0.25">
      <c r="A4634"/>
      <c r="B4634"/>
      <c r="I4634" s="33"/>
      <c r="J4634" s="21"/>
    </row>
    <row r="4635" spans="1:10" x14ac:dyDescent="0.25">
      <c r="A4635"/>
      <c r="B4635"/>
      <c r="I4635" s="33"/>
      <c r="J4635" s="21"/>
    </row>
    <row r="4636" spans="1:10" x14ac:dyDescent="0.25">
      <c r="A4636"/>
      <c r="B4636"/>
      <c r="I4636" s="33"/>
      <c r="J4636" s="21"/>
    </row>
    <row r="4637" spans="1:10" x14ac:dyDescent="0.25">
      <c r="A4637"/>
      <c r="B4637"/>
      <c r="I4637" s="33"/>
      <c r="J4637" s="21"/>
    </row>
    <row r="4638" spans="1:10" x14ac:dyDescent="0.25">
      <c r="A4638"/>
      <c r="B4638"/>
      <c r="I4638" s="33"/>
      <c r="J4638" s="21"/>
    </row>
    <row r="4639" spans="1:10" x14ac:dyDescent="0.25">
      <c r="A4639"/>
      <c r="B4639"/>
      <c r="I4639" s="33"/>
      <c r="J4639" s="21"/>
    </row>
    <row r="4640" spans="1:10" x14ac:dyDescent="0.25">
      <c r="A4640"/>
      <c r="B4640"/>
      <c r="I4640" s="33"/>
      <c r="J4640" s="21"/>
    </row>
    <row r="4641" spans="1:10" x14ac:dyDescent="0.25">
      <c r="A4641"/>
      <c r="B4641"/>
      <c r="I4641" s="33"/>
      <c r="J4641" s="21"/>
    </row>
    <row r="4642" spans="1:10" x14ac:dyDescent="0.25">
      <c r="A4642"/>
      <c r="B4642"/>
      <c r="I4642" s="33"/>
      <c r="J4642" s="21"/>
    </row>
    <row r="4643" spans="1:10" x14ac:dyDescent="0.25">
      <c r="A4643"/>
      <c r="B4643"/>
      <c r="I4643" s="33"/>
      <c r="J4643" s="21"/>
    </row>
    <row r="4644" spans="1:10" x14ac:dyDescent="0.25">
      <c r="A4644"/>
      <c r="B4644"/>
      <c r="I4644" s="33"/>
      <c r="J4644" s="21"/>
    </row>
    <row r="4645" spans="1:10" x14ac:dyDescent="0.25">
      <c r="A4645"/>
      <c r="B4645"/>
      <c r="I4645" s="33"/>
      <c r="J4645" s="21"/>
    </row>
    <row r="4646" spans="1:10" x14ac:dyDescent="0.25">
      <c r="A4646"/>
      <c r="B4646"/>
      <c r="I4646" s="33"/>
      <c r="J4646" s="21"/>
    </row>
    <row r="4647" spans="1:10" x14ac:dyDescent="0.25">
      <c r="A4647"/>
      <c r="B4647"/>
      <c r="I4647" s="33"/>
      <c r="J4647" s="21"/>
    </row>
    <row r="4648" spans="1:10" x14ac:dyDescent="0.25">
      <c r="A4648"/>
      <c r="B4648"/>
      <c r="I4648" s="33"/>
      <c r="J4648" s="21"/>
    </row>
    <row r="4649" spans="1:10" x14ac:dyDescent="0.25">
      <c r="A4649"/>
      <c r="B4649"/>
      <c r="I4649" s="33"/>
      <c r="J4649" s="21"/>
    </row>
    <row r="4650" spans="1:10" x14ac:dyDescent="0.25">
      <c r="A4650"/>
      <c r="B4650"/>
      <c r="I4650" s="33"/>
      <c r="J4650" s="21"/>
    </row>
    <row r="4651" spans="1:10" x14ac:dyDescent="0.25">
      <c r="A4651"/>
      <c r="B4651"/>
      <c r="I4651" s="33"/>
      <c r="J4651" s="21"/>
    </row>
    <row r="4652" spans="1:10" x14ac:dyDescent="0.25">
      <c r="A4652"/>
      <c r="B4652"/>
      <c r="I4652" s="33"/>
      <c r="J4652" s="21"/>
    </row>
    <row r="4653" spans="1:10" x14ac:dyDescent="0.25">
      <c r="A4653"/>
      <c r="B4653"/>
      <c r="I4653" s="33"/>
      <c r="J4653" s="21"/>
    </row>
    <row r="4654" spans="1:10" x14ac:dyDescent="0.25">
      <c r="A4654"/>
      <c r="B4654"/>
      <c r="I4654" s="33"/>
      <c r="J4654" s="21"/>
    </row>
    <row r="4655" spans="1:10" x14ac:dyDescent="0.25">
      <c r="A4655"/>
      <c r="B4655"/>
      <c r="I4655" s="33"/>
      <c r="J4655" s="21"/>
    </row>
    <row r="4656" spans="1:10" x14ac:dyDescent="0.25">
      <c r="A4656"/>
      <c r="B4656"/>
      <c r="I4656" s="33"/>
      <c r="J4656" s="21"/>
    </row>
    <row r="4657" spans="1:10" x14ac:dyDescent="0.25">
      <c r="A4657"/>
      <c r="B4657"/>
      <c r="I4657" s="33"/>
      <c r="J4657" s="21"/>
    </row>
    <row r="4658" spans="1:10" x14ac:dyDescent="0.25">
      <c r="A4658"/>
      <c r="B4658"/>
      <c r="I4658" s="33"/>
      <c r="J4658" s="21"/>
    </row>
    <row r="4659" spans="1:10" x14ac:dyDescent="0.25">
      <c r="A4659"/>
      <c r="B4659"/>
      <c r="I4659" s="33"/>
      <c r="J4659" s="21"/>
    </row>
    <row r="4660" spans="1:10" x14ac:dyDescent="0.25">
      <c r="A4660"/>
      <c r="B4660"/>
      <c r="I4660" s="33"/>
      <c r="J4660" s="21"/>
    </row>
    <row r="4661" spans="1:10" x14ac:dyDescent="0.25">
      <c r="A4661"/>
      <c r="B4661"/>
      <c r="I4661" s="33"/>
      <c r="J4661" s="21"/>
    </row>
    <row r="4662" spans="1:10" x14ac:dyDescent="0.25">
      <c r="A4662"/>
      <c r="B4662"/>
      <c r="I4662" s="33"/>
      <c r="J4662" s="21"/>
    </row>
    <row r="4663" spans="1:10" x14ac:dyDescent="0.25">
      <c r="A4663"/>
      <c r="B4663"/>
      <c r="I4663" s="33"/>
      <c r="J4663" s="21"/>
    </row>
    <row r="4664" spans="1:10" x14ac:dyDescent="0.25">
      <c r="A4664"/>
      <c r="B4664"/>
      <c r="I4664" s="33"/>
      <c r="J4664" s="21"/>
    </row>
    <row r="4665" spans="1:10" x14ac:dyDescent="0.25">
      <c r="A4665"/>
      <c r="B4665"/>
      <c r="I4665" s="33"/>
      <c r="J4665" s="21"/>
    </row>
    <row r="4666" spans="1:10" x14ac:dyDescent="0.25">
      <c r="A4666"/>
      <c r="B4666"/>
      <c r="I4666" s="33"/>
      <c r="J4666" s="21"/>
    </row>
    <row r="4667" spans="1:10" x14ac:dyDescent="0.25">
      <c r="A4667"/>
      <c r="B4667"/>
      <c r="I4667" s="33"/>
      <c r="J4667" s="21"/>
    </row>
    <row r="4668" spans="1:10" x14ac:dyDescent="0.25">
      <c r="A4668"/>
      <c r="B4668"/>
      <c r="I4668" s="33"/>
      <c r="J4668" s="21"/>
    </row>
    <row r="4669" spans="1:10" x14ac:dyDescent="0.25">
      <c r="A4669"/>
      <c r="B4669"/>
      <c r="I4669" s="33"/>
      <c r="J4669" s="21"/>
    </row>
    <row r="4670" spans="1:10" x14ac:dyDescent="0.25">
      <c r="A4670"/>
      <c r="B4670"/>
      <c r="I4670" s="33"/>
      <c r="J4670" s="21"/>
    </row>
    <row r="4671" spans="1:10" x14ac:dyDescent="0.25">
      <c r="A4671"/>
      <c r="B4671"/>
      <c r="I4671" s="33"/>
      <c r="J4671" s="21"/>
    </row>
    <row r="4672" spans="1:10" x14ac:dyDescent="0.25">
      <c r="A4672"/>
      <c r="B4672"/>
      <c r="I4672" s="33"/>
      <c r="J4672" s="21"/>
    </row>
    <row r="4673" spans="1:10" x14ac:dyDescent="0.25">
      <c r="A4673"/>
      <c r="B4673"/>
      <c r="I4673" s="33"/>
      <c r="J4673" s="21"/>
    </row>
    <row r="4674" spans="1:10" x14ac:dyDescent="0.25">
      <c r="A4674"/>
      <c r="B4674"/>
      <c r="I4674" s="33"/>
      <c r="J4674" s="21"/>
    </row>
    <row r="4675" spans="1:10" x14ac:dyDescent="0.25">
      <c r="A4675"/>
      <c r="B4675"/>
      <c r="I4675" s="33"/>
      <c r="J4675" s="21"/>
    </row>
    <row r="4676" spans="1:10" x14ac:dyDescent="0.25">
      <c r="A4676"/>
      <c r="B4676"/>
      <c r="I4676" s="33"/>
      <c r="J4676" s="21"/>
    </row>
    <row r="4677" spans="1:10" x14ac:dyDescent="0.25">
      <c r="A4677"/>
      <c r="B4677"/>
      <c r="I4677" s="33"/>
      <c r="J4677" s="21"/>
    </row>
    <row r="4678" spans="1:10" x14ac:dyDescent="0.25">
      <c r="A4678"/>
      <c r="B4678"/>
      <c r="I4678" s="33"/>
      <c r="J4678" s="21"/>
    </row>
    <row r="4679" spans="1:10" x14ac:dyDescent="0.25">
      <c r="A4679"/>
      <c r="B4679"/>
      <c r="I4679" s="33"/>
      <c r="J4679" s="21"/>
    </row>
    <row r="4680" spans="1:10" x14ac:dyDescent="0.25">
      <c r="A4680"/>
      <c r="B4680"/>
      <c r="I4680" s="33"/>
      <c r="J4680" s="21"/>
    </row>
    <row r="4681" spans="1:10" x14ac:dyDescent="0.25">
      <c r="A4681"/>
      <c r="B4681"/>
      <c r="I4681" s="33"/>
      <c r="J4681" s="21"/>
    </row>
    <row r="4682" spans="1:10" x14ac:dyDescent="0.25">
      <c r="A4682"/>
      <c r="B4682"/>
      <c r="I4682" s="33"/>
      <c r="J4682" s="21"/>
    </row>
    <row r="4683" spans="1:10" x14ac:dyDescent="0.25">
      <c r="A4683"/>
      <c r="B4683"/>
      <c r="I4683" s="33"/>
      <c r="J4683" s="21"/>
    </row>
    <row r="4684" spans="1:10" x14ac:dyDescent="0.25">
      <c r="A4684"/>
      <c r="B4684"/>
      <c r="I4684" s="33"/>
      <c r="J4684" s="21"/>
    </row>
    <row r="4685" spans="1:10" x14ac:dyDescent="0.25">
      <c r="A4685"/>
      <c r="B4685"/>
      <c r="I4685" s="33"/>
      <c r="J4685" s="21"/>
    </row>
    <row r="4686" spans="1:10" x14ac:dyDescent="0.25">
      <c r="A4686"/>
      <c r="B4686"/>
      <c r="I4686" s="33"/>
      <c r="J4686" s="21"/>
    </row>
    <row r="4687" spans="1:10" x14ac:dyDescent="0.25">
      <c r="A4687"/>
      <c r="B4687"/>
      <c r="I4687" s="33"/>
      <c r="J4687" s="21"/>
    </row>
    <row r="4688" spans="1:10" x14ac:dyDescent="0.25">
      <c r="A4688"/>
      <c r="B4688"/>
      <c r="I4688" s="33"/>
      <c r="J4688" s="21"/>
    </row>
    <row r="4689" spans="1:10" x14ac:dyDescent="0.25">
      <c r="A4689"/>
      <c r="B4689"/>
      <c r="I4689" s="33"/>
      <c r="J4689" s="21"/>
    </row>
    <row r="4690" spans="1:10" x14ac:dyDescent="0.25">
      <c r="A4690"/>
      <c r="B4690"/>
      <c r="I4690" s="33"/>
      <c r="J4690" s="21"/>
    </row>
    <row r="4691" spans="1:10" x14ac:dyDescent="0.25">
      <c r="A4691"/>
      <c r="B4691"/>
      <c r="I4691" s="33"/>
      <c r="J4691" s="21"/>
    </row>
    <row r="4692" spans="1:10" x14ac:dyDescent="0.25">
      <c r="A4692"/>
      <c r="B4692"/>
      <c r="I4692" s="33"/>
      <c r="J4692" s="21"/>
    </row>
    <row r="4693" spans="1:10" x14ac:dyDescent="0.25">
      <c r="A4693"/>
      <c r="B4693"/>
      <c r="I4693" s="33"/>
      <c r="J4693" s="21"/>
    </row>
    <row r="4694" spans="1:10" x14ac:dyDescent="0.25">
      <c r="A4694"/>
      <c r="B4694"/>
      <c r="I4694" s="33"/>
      <c r="J4694" s="21"/>
    </row>
    <row r="4695" spans="1:10" x14ac:dyDescent="0.25">
      <c r="A4695"/>
      <c r="B4695"/>
      <c r="I4695" s="33"/>
      <c r="J4695" s="21"/>
    </row>
    <row r="4696" spans="1:10" x14ac:dyDescent="0.25">
      <c r="A4696"/>
      <c r="B4696"/>
      <c r="I4696" s="33"/>
      <c r="J4696" s="21"/>
    </row>
    <row r="4697" spans="1:10" x14ac:dyDescent="0.25">
      <c r="A4697"/>
      <c r="B4697"/>
      <c r="I4697" s="33"/>
      <c r="J4697" s="21"/>
    </row>
    <row r="4698" spans="1:10" x14ac:dyDescent="0.25">
      <c r="A4698"/>
      <c r="B4698"/>
      <c r="I4698" s="33"/>
      <c r="J4698" s="21"/>
    </row>
    <row r="4699" spans="1:10" x14ac:dyDescent="0.25">
      <c r="A4699"/>
      <c r="B4699"/>
      <c r="I4699" s="33"/>
      <c r="J4699" s="21"/>
    </row>
    <row r="4700" spans="1:10" x14ac:dyDescent="0.25">
      <c r="A4700"/>
      <c r="B4700"/>
      <c r="I4700" s="33"/>
      <c r="J4700" s="21"/>
    </row>
    <row r="4701" spans="1:10" x14ac:dyDescent="0.25">
      <c r="A4701"/>
      <c r="B4701"/>
      <c r="I4701" s="33"/>
      <c r="J4701" s="21"/>
    </row>
    <row r="4702" spans="1:10" x14ac:dyDescent="0.25">
      <c r="A4702"/>
      <c r="B4702"/>
      <c r="I4702" s="33"/>
      <c r="J4702" s="21"/>
    </row>
    <row r="4703" spans="1:10" x14ac:dyDescent="0.25">
      <c r="A4703"/>
      <c r="B4703"/>
      <c r="I4703" s="33"/>
      <c r="J4703" s="21"/>
    </row>
    <row r="4704" spans="1:10" x14ac:dyDescent="0.25">
      <c r="A4704"/>
      <c r="B4704"/>
      <c r="I4704" s="33"/>
      <c r="J4704" s="21"/>
    </row>
    <row r="4705" spans="1:10" x14ac:dyDescent="0.25">
      <c r="A4705"/>
      <c r="B4705"/>
      <c r="I4705" s="33"/>
      <c r="J4705" s="21"/>
    </row>
    <row r="4706" spans="1:10" x14ac:dyDescent="0.25">
      <c r="A4706"/>
      <c r="B4706"/>
      <c r="I4706" s="33"/>
      <c r="J4706" s="21"/>
    </row>
    <row r="4707" spans="1:10" x14ac:dyDescent="0.25">
      <c r="A4707"/>
      <c r="B4707"/>
      <c r="I4707" s="33"/>
      <c r="J4707" s="21"/>
    </row>
    <row r="4708" spans="1:10" x14ac:dyDescent="0.25">
      <c r="A4708"/>
      <c r="B4708"/>
      <c r="I4708" s="33"/>
      <c r="J4708" s="21"/>
    </row>
    <row r="4709" spans="1:10" x14ac:dyDescent="0.25">
      <c r="A4709"/>
      <c r="B4709"/>
      <c r="I4709" s="33"/>
      <c r="J4709" s="21"/>
    </row>
    <row r="4710" spans="1:10" x14ac:dyDescent="0.25">
      <c r="A4710"/>
      <c r="B4710"/>
      <c r="I4710" s="33"/>
      <c r="J4710" s="21"/>
    </row>
    <row r="4711" spans="1:10" x14ac:dyDescent="0.25">
      <c r="A4711"/>
      <c r="B4711"/>
      <c r="I4711" s="33"/>
      <c r="J4711" s="21"/>
    </row>
    <row r="4712" spans="1:10" x14ac:dyDescent="0.25">
      <c r="A4712"/>
      <c r="B4712"/>
      <c r="I4712" s="33"/>
      <c r="J4712" s="21"/>
    </row>
    <row r="4713" spans="1:10" x14ac:dyDescent="0.25">
      <c r="A4713"/>
      <c r="B4713"/>
      <c r="I4713" s="33"/>
      <c r="J4713" s="21"/>
    </row>
    <row r="4714" spans="1:10" x14ac:dyDescent="0.25">
      <c r="A4714"/>
      <c r="B4714"/>
      <c r="I4714" s="33"/>
      <c r="J4714" s="21"/>
    </row>
    <row r="4715" spans="1:10" x14ac:dyDescent="0.25">
      <c r="A4715"/>
      <c r="B4715"/>
      <c r="I4715" s="33"/>
      <c r="J4715" s="21"/>
    </row>
    <row r="4716" spans="1:10" x14ac:dyDescent="0.25">
      <c r="A4716"/>
      <c r="B4716"/>
      <c r="I4716" s="33"/>
      <c r="J4716" s="21"/>
    </row>
    <row r="4717" spans="1:10" x14ac:dyDescent="0.25">
      <c r="A4717"/>
      <c r="B4717"/>
      <c r="I4717" s="33"/>
      <c r="J4717" s="21"/>
    </row>
    <row r="4718" spans="1:10" x14ac:dyDescent="0.25">
      <c r="A4718"/>
      <c r="B4718"/>
      <c r="I4718" s="33"/>
      <c r="J4718" s="21"/>
    </row>
    <row r="4719" spans="1:10" x14ac:dyDescent="0.25">
      <c r="A4719"/>
      <c r="B4719"/>
      <c r="I4719" s="33"/>
      <c r="J4719" s="21"/>
    </row>
    <row r="4720" spans="1:10" x14ac:dyDescent="0.25">
      <c r="A4720"/>
      <c r="B4720"/>
      <c r="I4720" s="33"/>
      <c r="J4720" s="21"/>
    </row>
    <row r="4721" spans="1:10" x14ac:dyDescent="0.25">
      <c r="A4721"/>
      <c r="B4721"/>
      <c r="I4721" s="33"/>
      <c r="J4721" s="21"/>
    </row>
    <row r="4722" spans="1:10" x14ac:dyDescent="0.25">
      <c r="A4722"/>
      <c r="B4722"/>
      <c r="I4722" s="33"/>
      <c r="J4722" s="21"/>
    </row>
    <row r="4723" spans="1:10" x14ac:dyDescent="0.25">
      <c r="A4723"/>
      <c r="B4723"/>
      <c r="I4723" s="33"/>
      <c r="J4723" s="21"/>
    </row>
    <row r="4724" spans="1:10" x14ac:dyDescent="0.25">
      <c r="A4724"/>
      <c r="B4724"/>
      <c r="I4724" s="33"/>
      <c r="J4724" s="21"/>
    </row>
    <row r="4725" spans="1:10" x14ac:dyDescent="0.25">
      <c r="A4725"/>
      <c r="B4725"/>
      <c r="I4725" s="33"/>
      <c r="J4725" s="21"/>
    </row>
    <row r="4726" spans="1:10" x14ac:dyDescent="0.25">
      <c r="A4726"/>
      <c r="B4726"/>
      <c r="I4726" s="33"/>
      <c r="J4726" s="21"/>
    </row>
    <row r="4727" spans="1:10" x14ac:dyDescent="0.25">
      <c r="A4727"/>
      <c r="B4727"/>
      <c r="I4727" s="33"/>
      <c r="J4727" s="21"/>
    </row>
    <row r="4728" spans="1:10" x14ac:dyDescent="0.25">
      <c r="A4728"/>
      <c r="B4728"/>
      <c r="I4728" s="33"/>
      <c r="J4728" s="21"/>
    </row>
    <row r="4729" spans="1:10" x14ac:dyDescent="0.25">
      <c r="A4729"/>
      <c r="B4729"/>
      <c r="I4729" s="33"/>
      <c r="J4729" s="21"/>
    </row>
    <row r="4730" spans="1:10" x14ac:dyDescent="0.25">
      <c r="A4730"/>
      <c r="B4730"/>
      <c r="I4730" s="33"/>
      <c r="J4730" s="21"/>
    </row>
    <row r="4731" spans="1:10" x14ac:dyDescent="0.25">
      <c r="A4731"/>
      <c r="B4731"/>
      <c r="I4731" s="33"/>
      <c r="J4731" s="21"/>
    </row>
    <row r="4732" spans="1:10" x14ac:dyDescent="0.25">
      <c r="A4732"/>
      <c r="B4732"/>
      <c r="I4732" s="33"/>
      <c r="J4732" s="21"/>
    </row>
    <row r="4733" spans="1:10" x14ac:dyDescent="0.25">
      <c r="A4733"/>
      <c r="B4733"/>
      <c r="I4733" s="33"/>
      <c r="J4733" s="21"/>
    </row>
    <row r="4734" spans="1:10" x14ac:dyDescent="0.25">
      <c r="A4734"/>
      <c r="B4734"/>
      <c r="I4734" s="33"/>
      <c r="J4734" s="21"/>
    </row>
    <row r="4735" spans="1:10" x14ac:dyDescent="0.25">
      <c r="A4735"/>
      <c r="B4735"/>
      <c r="I4735" s="33"/>
      <c r="J4735" s="21"/>
    </row>
    <row r="4736" spans="1:10" x14ac:dyDescent="0.25">
      <c r="A4736"/>
      <c r="B4736"/>
      <c r="I4736" s="33"/>
      <c r="J4736" s="21"/>
    </row>
    <row r="4737" spans="1:10" x14ac:dyDescent="0.25">
      <c r="A4737"/>
      <c r="B4737"/>
      <c r="I4737" s="33"/>
      <c r="J4737" s="21"/>
    </row>
    <row r="4738" spans="1:10" x14ac:dyDescent="0.25">
      <c r="A4738"/>
      <c r="B4738"/>
      <c r="I4738" s="33"/>
      <c r="J4738" s="21"/>
    </row>
    <row r="4739" spans="1:10" x14ac:dyDescent="0.25">
      <c r="A4739"/>
      <c r="B4739"/>
      <c r="I4739" s="33"/>
      <c r="J4739" s="21"/>
    </row>
    <row r="4740" spans="1:10" x14ac:dyDescent="0.25">
      <c r="A4740"/>
      <c r="B4740"/>
      <c r="I4740" s="33"/>
      <c r="J4740" s="21"/>
    </row>
    <row r="4741" spans="1:10" x14ac:dyDescent="0.25">
      <c r="A4741"/>
      <c r="B4741"/>
      <c r="I4741" s="33"/>
      <c r="J4741" s="21"/>
    </row>
    <row r="4742" spans="1:10" x14ac:dyDescent="0.25">
      <c r="A4742"/>
      <c r="B4742"/>
      <c r="I4742" s="33"/>
      <c r="J4742" s="21"/>
    </row>
    <row r="4743" spans="1:10" x14ac:dyDescent="0.25">
      <c r="A4743"/>
      <c r="B4743"/>
      <c r="I4743" s="33"/>
      <c r="J4743" s="21"/>
    </row>
    <row r="4744" spans="1:10" x14ac:dyDescent="0.25">
      <c r="A4744"/>
      <c r="B4744"/>
      <c r="I4744" s="33"/>
      <c r="J4744" s="21"/>
    </row>
    <row r="4745" spans="1:10" x14ac:dyDescent="0.25">
      <c r="A4745"/>
      <c r="B4745"/>
      <c r="I4745" s="33"/>
      <c r="J4745" s="21"/>
    </row>
    <row r="4746" spans="1:10" x14ac:dyDescent="0.25">
      <c r="A4746"/>
      <c r="B4746"/>
      <c r="I4746" s="33"/>
      <c r="J4746" s="21"/>
    </row>
    <row r="4747" spans="1:10" x14ac:dyDescent="0.25">
      <c r="A4747"/>
      <c r="B4747"/>
      <c r="I4747" s="33"/>
      <c r="J4747" s="21"/>
    </row>
    <row r="4748" spans="1:10" x14ac:dyDescent="0.25">
      <c r="A4748"/>
      <c r="B4748"/>
      <c r="I4748" s="33"/>
      <c r="J4748" s="21"/>
    </row>
    <row r="4749" spans="1:10" x14ac:dyDescent="0.25">
      <c r="A4749"/>
      <c r="B4749"/>
      <c r="I4749" s="33"/>
      <c r="J4749" s="21"/>
    </row>
    <row r="4750" spans="1:10" x14ac:dyDescent="0.25">
      <c r="A4750"/>
      <c r="B4750"/>
      <c r="I4750" s="33"/>
      <c r="J4750" s="21"/>
    </row>
    <row r="4751" spans="1:10" x14ac:dyDescent="0.25">
      <c r="A4751"/>
      <c r="B4751"/>
      <c r="I4751" s="33"/>
      <c r="J4751" s="21"/>
    </row>
    <row r="4752" spans="1:10" x14ac:dyDescent="0.25">
      <c r="A4752"/>
      <c r="B4752"/>
      <c r="I4752" s="33"/>
      <c r="J4752" s="21"/>
    </row>
    <row r="4753" spans="1:10" x14ac:dyDescent="0.25">
      <c r="A4753"/>
      <c r="B4753"/>
      <c r="I4753" s="33"/>
      <c r="J4753" s="21"/>
    </row>
    <row r="4754" spans="1:10" x14ac:dyDescent="0.25">
      <c r="A4754"/>
      <c r="B4754"/>
      <c r="I4754" s="33"/>
      <c r="J4754" s="21"/>
    </row>
    <row r="4755" spans="1:10" x14ac:dyDescent="0.25">
      <c r="A4755"/>
      <c r="B4755"/>
      <c r="I4755" s="33"/>
      <c r="J4755" s="21"/>
    </row>
    <row r="4756" spans="1:10" x14ac:dyDescent="0.25">
      <c r="A4756"/>
      <c r="B4756"/>
      <c r="I4756" s="33"/>
      <c r="J4756" s="21"/>
    </row>
    <row r="4757" spans="1:10" x14ac:dyDescent="0.25">
      <c r="A4757"/>
      <c r="B4757"/>
      <c r="I4757" s="33"/>
      <c r="J4757" s="21"/>
    </row>
    <row r="4758" spans="1:10" x14ac:dyDescent="0.25">
      <c r="A4758"/>
      <c r="B4758"/>
      <c r="I4758" s="33"/>
      <c r="J4758" s="21"/>
    </row>
    <row r="4759" spans="1:10" x14ac:dyDescent="0.25">
      <c r="A4759"/>
      <c r="B4759"/>
      <c r="I4759" s="33"/>
      <c r="J4759" s="21"/>
    </row>
    <row r="4760" spans="1:10" x14ac:dyDescent="0.25">
      <c r="A4760"/>
      <c r="B4760"/>
      <c r="I4760" s="33"/>
      <c r="J4760" s="21"/>
    </row>
    <row r="4761" spans="1:10" x14ac:dyDescent="0.25">
      <c r="A4761"/>
      <c r="B4761"/>
      <c r="I4761" s="33"/>
      <c r="J4761" s="21"/>
    </row>
    <row r="4762" spans="1:10" x14ac:dyDescent="0.25">
      <c r="A4762"/>
      <c r="B4762"/>
      <c r="I4762" s="33"/>
      <c r="J4762" s="21"/>
    </row>
    <row r="4763" spans="1:10" x14ac:dyDescent="0.25">
      <c r="A4763"/>
      <c r="B4763"/>
      <c r="I4763" s="33"/>
      <c r="J4763" s="21"/>
    </row>
    <row r="4764" spans="1:10" x14ac:dyDescent="0.25">
      <c r="A4764"/>
      <c r="B4764"/>
      <c r="I4764" s="33"/>
      <c r="J4764" s="21"/>
    </row>
    <row r="4765" spans="1:10" x14ac:dyDescent="0.25">
      <c r="A4765"/>
      <c r="B4765"/>
      <c r="I4765" s="33"/>
      <c r="J4765" s="21"/>
    </row>
    <row r="4766" spans="1:10" x14ac:dyDescent="0.25">
      <c r="A4766"/>
      <c r="B4766"/>
      <c r="I4766" s="33"/>
      <c r="J4766" s="21"/>
    </row>
    <row r="4767" spans="1:10" x14ac:dyDescent="0.25">
      <c r="A4767"/>
      <c r="B4767"/>
      <c r="I4767" s="33"/>
      <c r="J4767" s="21"/>
    </row>
    <row r="4768" spans="1:10" x14ac:dyDescent="0.25">
      <c r="A4768"/>
      <c r="B4768"/>
      <c r="I4768" s="33"/>
      <c r="J4768" s="21"/>
    </row>
    <row r="4769" spans="1:10" x14ac:dyDescent="0.25">
      <c r="A4769"/>
      <c r="B4769"/>
      <c r="I4769" s="33"/>
      <c r="J4769" s="21"/>
    </row>
    <row r="4770" spans="1:10" x14ac:dyDescent="0.25">
      <c r="A4770"/>
      <c r="B4770"/>
      <c r="I4770" s="33"/>
      <c r="J4770" s="21"/>
    </row>
    <row r="4771" spans="1:10" x14ac:dyDescent="0.25">
      <c r="A4771"/>
      <c r="B4771"/>
      <c r="I4771" s="33"/>
      <c r="J4771" s="21"/>
    </row>
    <row r="4772" spans="1:10" x14ac:dyDescent="0.25">
      <c r="A4772"/>
      <c r="B4772"/>
      <c r="I4772" s="33"/>
      <c r="J4772" s="21"/>
    </row>
    <row r="4773" spans="1:10" x14ac:dyDescent="0.25">
      <c r="A4773"/>
      <c r="B4773"/>
      <c r="I4773" s="33"/>
      <c r="J4773" s="21"/>
    </row>
    <row r="4774" spans="1:10" x14ac:dyDescent="0.25">
      <c r="A4774"/>
      <c r="B4774"/>
      <c r="I4774" s="33"/>
      <c r="J4774" s="21"/>
    </row>
    <row r="4775" spans="1:10" x14ac:dyDescent="0.25">
      <c r="A4775"/>
      <c r="B4775"/>
      <c r="I4775" s="33"/>
      <c r="J4775" s="21"/>
    </row>
    <row r="4776" spans="1:10" x14ac:dyDescent="0.25">
      <c r="A4776"/>
      <c r="B4776"/>
      <c r="I4776" s="33"/>
      <c r="J4776" s="21"/>
    </row>
    <row r="4777" spans="1:10" x14ac:dyDescent="0.25">
      <c r="A4777"/>
      <c r="B4777"/>
      <c r="I4777" s="33"/>
      <c r="J4777" s="21"/>
    </row>
    <row r="4778" spans="1:10" x14ac:dyDescent="0.25">
      <c r="A4778"/>
      <c r="B4778"/>
      <c r="I4778" s="33"/>
      <c r="J4778" s="21"/>
    </row>
    <row r="4779" spans="1:10" x14ac:dyDescent="0.25">
      <c r="A4779"/>
      <c r="B4779"/>
      <c r="I4779" s="33"/>
      <c r="J4779" s="21"/>
    </row>
    <row r="4780" spans="1:10" x14ac:dyDescent="0.25">
      <c r="A4780"/>
      <c r="B4780"/>
      <c r="I4780" s="33"/>
      <c r="J4780" s="21"/>
    </row>
    <row r="4781" spans="1:10" x14ac:dyDescent="0.25">
      <c r="A4781"/>
      <c r="B4781"/>
      <c r="I4781" s="33"/>
      <c r="J4781" s="21"/>
    </row>
    <row r="4782" spans="1:10" x14ac:dyDescent="0.25">
      <c r="A4782"/>
      <c r="B4782"/>
      <c r="I4782" s="33"/>
      <c r="J4782" s="21"/>
    </row>
    <row r="4783" spans="1:10" x14ac:dyDescent="0.25">
      <c r="A4783"/>
      <c r="B4783"/>
      <c r="I4783" s="33"/>
      <c r="J4783" s="21"/>
    </row>
    <row r="4784" spans="1:10" x14ac:dyDescent="0.25">
      <c r="A4784"/>
      <c r="B4784"/>
      <c r="I4784" s="33"/>
      <c r="J4784" s="21"/>
    </row>
    <row r="4785" spans="1:10" x14ac:dyDescent="0.25">
      <c r="A4785"/>
      <c r="B4785"/>
      <c r="I4785" s="33"/>
      <c r="J4785" s="21"/>
    </row>
    <row r="4786" spans="1:10" x14ac:dyDescent="0.25">
      <c r="A4786"/>
      <c r="B4786"/>
      <c r="I4786" s="33"/>
      <c r="J4786" s="21"/>
    </row>
    <row r="4787" spans="1:10" x14ac:dyDescent="0.25">
      <c r="A4787"/>
      <c r="B4787"/>
      <c r="I4787" s="33"/>
      <c r="J4787" s="21"/>
    </row>
    <row r="4788" spans="1:10" x14ac:dyDescent="0.25">
      <c r="A4788"/>
      <c r="B4788"/>
      <c r="I4788" s="33"/>
      <c r="J4788" s="21"/>
    </row>
    <row r="4789" spans="1:10" x14ac:dyDescent="0.25">
      <c r="A4789"/>
      <c r="B4789"/>
      <c r="I4789" s="33"/>
      <c r="J4789" s="21"/>
    </row>
    <row r="4790" spans="1:10" x14ac:dyDescent="0.25">
      <c r="A4790"/>
      <c r="B4790"/>
      <c r="I4790" s="33"/>
      <c r="J4790" s="21"/>
    </row>
    <row r="4791" spans="1:10" x14ac:dyDescent="0.25">
      <c r="A4791"/>
      <c r="B4791"/>
      <c r="I4791" s="33"/>
      <c r="J4791" s="21"/>
    </row>
    <row r="4792" spans="1:10" x14ac:dyDescent="0.25">
      <c r="A4792"/>
      <c r="B4792"/>
      <c r="I4792" s="33"/>
      <c r="J4792" s="21"/>
    </row>
    <row r="4793" spans="1:10" x14ac:dyDescent="0.25">
      <c r="A4793"/>
      <c r="B4793"/>
      <c r="I4793" s="33"/>
      <c r="J4793" s="21"/>
    </row>
    <row r="4794" spans="1:10" x14ac:dyDescent="0.25">
      <c r="A4794"/>
      <c r="B4794"/>
      <c r="I4794" s="33"/>
      <c r="J4794" s="21"/>
    </row>
    <row r="4795" spans="1:10" x14ac:dyDescent="0.25">
      <c r="A4795"/>
      <c r="B4795"/>
      <c r="I4795" s="33"/>
      <c r="J4795" s="21"/>
    </row>
    <row r="4796" spans="1:10" x14ac:dyDescent="0.25">
      <c r="A4796"/>
      <c r="B4796"/>
      <c r="I4796" s="33"/>
      <c r="J4796" s="21"/>
    </row>
    <row r="4797" spans="1:10" x14ac:dyDescent="0.25">
      <c r="A4797"/>
      <c r="B4797"/>
      <c r="I4797" s="33"/>
      <c r="J4797" s="21"/>
    </row>
    <row r="4798" spans="1:10" x14ac:dyDescent="0.25">
      <c r="A4798"/>
      <c r="B4798"/>
      <c r="I4798" s="33"/>
      <c r="J4798" s="21"/>
    </row>
    <row r="4799" spans="1:10" x14ac:dyDescent="0.25">
      <c r="A4799"/>
      <c r="B4799"/>
      <c r="I4799" s="33"/>
      <c r="J4799" s="21"/>
    </row>
    <row r="4800" spans="1:10" x14ac:dyDescent="0.25">
      <c r="A4800"/>
      <c r="B4800"/>
      <c r="I4800" s="33"/>
      <c r="J4800" s="21"/>
    </row>
    <row r="4801" spans="1:10" x14ac:dyDescent="0.25">
      <c r="A4801"/>
      <c r="B4801"/>
      <c r="I4801" s="33"/>
      <c r="J4801" s="21"/>
    </row>
    <row r="4802" spans="1:10" x14ac:dyDescent="0.25">
      <c r="A4802"/>
      <c r="B4802"/>
      <c r="I4802" s="33"/>
      <c r="J4802" s="21"/>
    </row>
    <row r="4803" spans="1:10" x14ac:dyDescent="0.25">
      <c r="A4803"/>
      <c r="B4803"/>
      <c r="I4803" s="33"/>
      <c r="J4803" s="21"/>
    </row>
    <row r="4804" spans="1:10" x14ac:dyDescent="0.25">
      <c r="A4804"/>
      <c r="B4804"/>
      <c r="I4804" s="33"/>
      <c r="J4804" s="21"/>
    </row>
    <row r="4805" spans="1:10" x14ac:dyDescent="0.25">
      <c r="A4805"/>
      <c r="B4805"/>
      <c r="I4805" s="33"/>
      <c r="J4805" s="21"/>
    </row>
    <row r="4806" spans="1:10" x14ac:dyDescent="0.25">
      <c r="A4806"/>
      <c r="B4806"/>
      <c r="I4806" s="33"/>
      <c r="J4806" s="21"/>
    </row>
    <row r="4807" spans="1:10" x14ac:dyDescent="0.25">
      <c r="A4807"/>
      <c r="B4807"/>
      <c r="I4807" s="33"/>
      <c r="J4807" s="21"/>
    </row>
    <row r="4808" spans="1:10" x14ac:dyDescent="0.25">
      <c r="A4808"/>
      <c r="B4808"/>
      <c r="I4808" s="33"/>
      <c r="J4808" s="21"/>
    </row>
    <row r="4809" spans="1:10" x14ac:dyDescent="0.25">
      <c r="A4809"/>
      <c r="B4809"/>
      <c r="I4809" s="33"/>
      <c r="J4809" s="21"/>
    </row>
    <row r="4810" spans="1:10" x14ac:dyDescent="0.25">
      <c r="A4810"/>
      <c r="B4810"/>
      <c r="I4810" s="33"/>
      <c r="J4810" s="21"/>
    </row>
    <row r="4811" spans="1:10" x14ac:dyDescent="0.25">
      <c r="A4811"/>
      <c r="B4811"/>
      <c r="I4811" s="33"/>
      <c r="J4811" s="21"/>
    </row>
    <row r="4812" spans="1:10" x14ac:dyDescent="0.25">
      <c r="A4812"/>
      <c r="B4812"/>
      <c r="I4812" s="33"/>
      <c r="J4812" s="21"/>
    </row>
    <row r="4813" spans="1:10" x14ac:dyDescent="0.25">
      <c r="A4813"/>
      <c r="B4813"/>
      <c r="I4813" s="33"/>
      <c r="J4813" s="21"/>
    </row>
    <row r="4814" spans="1:10" x14ac:dyDescent="0.25">
      <c r="A4814"/>
      <c r="B4814"/>
      <c r="I4814" s="33"/>
      <c r="J4814" s="21"/>
    </row>
    <row r="4815" spans="1:10" x14ac:dyDescent="0.25">
      <c r="A4815"/>
      <c r="B4815"/>
      <c r="I4815" s="33"/>
      <c r="J4815" s="21"/>
    </row>
    <row r="4816" spans="1:10" x14ac:dyDescent="0.25">
      <c r="A4816"/>
      <c r="B4816"/>
      <c r="I4816" s="33"/>
      <c r="J4816" s="21"/>
    </row>
    <row r="4817" spans="1:10" x14ac:dyDescent="0.25">
      <c r="A4817"/>
      <c r="B4817"/>
      <c r="I4817" s="33"/>
      <c r="J4817" s="21"/>
    </row>
    <row r="4818" spans="1:10" x14ac:dyDescent="0.25">
      <c r="A4818"/>
      <c r="B4818"/>
      <c r="I4818" s="33"/>
      <c r="J4818" s="21"/>
    </row>
    <row r="4819" spans="1:10" x14ac:dyDescent="0.25">
      <c r="A4819"/>
      <c r="B4819"/>
      <c r="I4819" s="33"/>
      <c r="J4819" s="21"/>
    </row>
    <row r="4820" spans="1:10" x14ac:dyDescent="0.25">
      <c r="A4820"/>
      <c r="B4820"/>
      <c r="I4820" s="33"/>
      <c r="J4820" s="21"/>
    </row>
    <row r="4821" spans="1:10" x14ac:dyDescent="0.25">
      <c r="A4821"/>
      <c r="B4821"/>
      <c r="I4821" s="33"/>
      <c r="J4821" s="21"/>
    </row>
    <row r="4822" spans="1:10" x14ac:dyDescent="0.25">
      <c r="A4822"/>
      <c r="B4822"/>
      <c r="I4822" s="33"/>
      <c r="J4822" s="21"/>
    </row>
    <row r="4823" spans="1:10" x14ac:dyDescent="0.25">
      <c r="A4823"/>
      <c r="B4823"/>
      <c r="I4823" s="33"/>
      <c r="J4823" s="21"/>
    </row>
    <row r="4824" spans="1:10" x14ac:dyDescent="0.25">
      <c r="A4824"/>
      <c r="B4824"/>
      <c r="I4824" s="33"/>
      <c r="J4824" s="21"/>
    </row>
    <row r="4825" spans="1:10" x14ac:dyDescent="0.25">
      <c r="A4825"/>
      <c r="B4825"/>
      <c r="I4825" s="33"/>
      <c r="J4825" s="21"/>
    </row>
    <row r="4826" spans="1:10" x14ac:dyDescent="0.25">
      <c r="A4826"/>
      <c r="B4826"/>
      <c r="I4826" s="33"/>
      <c r="J4826" s="21"/>
    </row>
    <row r="4827" spans="1:10" x14ac:dyDescent="0.25">
      <c r="A4827"/>
      <c r="B4827"/>
      <c r="I4827" s="33"/>
      <c r="J4827" s="21"/>
    </row>
    <row r="4828" spans="1:10" x14ac:dyDescent="0.25">
      <c r="A4828"/>
      <c r="B4828"/>
      <c r="I4828" s="33"/>
      <c r="J4828" s="21"/>
    </row>
    <row r="4829" spans="1:10" x14ac:dyDescent="0.25">
      <c r="A4829"/>
      <c r="B4829"/>
      <c r="I4829" s="33"/>
      <c r="J4829" s="21"/>
    </row>
    <row r="4830" spans="1:10" x14ac:dyDescent="0.25">
      <c r="A4830"/>
      <c r="B4830"/>
      <c r="I4830" s="33"/>
      <c r="J4830" s="21"/>
    </row>
    <row r="4831" spans="1:10" x14ac:dyDescent="0.25">
      <c r="A4831"/>
      <c r="B4831"/>
      <c r="I4831" s="33"/>
      <c r="J4831" s="21"/>
    </row>
    <row r="4832" spans="1:10" x14ac:dyDescent="0.25">
      <c r="A4832"/>
      <c r="B4832"/>
      <c r="I4832" s="33"/>
      <c r="J4832" s="21"/>
    </row>
    <row r="4833" spans="1:10" x14ac:dyDescent="0.25">
      <c r="A4833"/>
      <c r="B4833"/>
      <c r="I4833" s="33"/>
      <c r="J4833" s="21"/>
    </row>
    <row r="4834" spans="1:10" x14ac:dyDescent="0.25">
      <c r="A4834"/>
      <c r="B4834"/>
      <c r="I4834" s="33"/>
      <c r="J4834" s="21"/>
    </row>
    <row r="4835" spans="1:10" x14ac:dyDescent="0.25">
      <c r="A4835"/>
      <c r="B4835"/>
      <c r="I4835" s="33"/>
      <c r="J4835" s="21"/>
    </row>
    <row r="4836" spans="1:10" x14ac:dyDescent="0.25">
      <c r="A4836"/>
      <c r="B4836"/>
      <c r="I4836" s="33"/>
      <c r="J4836" s="21"/>
    </row>
    <row r="4837" spans="1:10" x14ac:dyDescent="0.25">
      <c r="A4837"/>
      <c r="B4837"/>
      <c r="I4837" s="33"/>
      <c r="J4837" s="21"/>
    </row>
    <row r="4838" spans="1:10" x14ac:dyDescent="0.25">
      <c r="A4838"/>
      <c r="B4838"/>
      <c r="I4838" s="33"/>
      <c r="J4838" s="21"/>
    </row>
    <row r="4839" spans="1:10" x14ac:dyDescent="0.25">
      <c r="A4839"/>
      <c r="B4839"/>
      <c r="I4839" s="33"/>
      <c r="J4839" s="21"/>
    </row>
    <row r="4840" spans="1:10" x14ac:dyDescent="0.25">
      <c r="A4840"/>
      <c r="B4840"/>
      <c r="I4840" s="33"/>
      <c r="J4840" s="21"/>
    </row>
    <row r="4841" spans="1:10" x14ac:dyDescent="0.25">
      <c r="A4841"/>
      <c r="B4841"/>
      <c r="I4841" s="33"/>
      <c r="J4841" s="21"/>
    </row>
    <row r="4842" spans="1:10" x14ac:dyDescent="0.25">
      <c r="A4842"/>
      <c r="B4842"/>
      <c r="I4842" s="33"/>
      <c r="J4842" s="21"/>
    </row>
    <row r="4843" spans="1:10" x14ac:dyDescent="0.25">
      <c r="A4843"/>
      <c r="B4843"/>
      <c r="I4843" s="33"/>
      <c r="J4843" s="21"/>
    </row>
    <row r="4844" spans="1:10" x14ac:dyDescent="0.25">
      <c r="A4844"/>
      <c r="B4844"/>
      <c r="I4844" s="33"/>
      <c r="J4844" s="21"/>
    </row>
    <row r="4845" spans="1:10" x14ac:dyDescent="0.25">
      <c r="A4845"/>
      <c r="B4845"/>
      <c r="I4845" s="33"/>
      <c r="J4845" s="21"/>
    </row>
    <row r="4846" spans="1:10" x14ac:dyDescent="0.25">
      <c r="A4846"/>
      <c r="B4846"/>
      <c r="I4846" s="33"/>
      <c r="J4846" s="21"/>
    </row>
    <row r="4847" spans="1:10" x14ac:dyDescent="0.25">
      <c r="A4847"/>
      <c r="B4847"/>
      <c r="I4847" s="33"/>
      <c r="J4847" s="21"/>
    </row>
    <row r="4848" spans="1:10" x14ac:dyDescent="0.25">
      <c r="A4848"/>
      <c r="B4848"/>
      <c r="I4848" s="33"/>
      <c r="J4848" s="21"/>
    </row>
    <row r="4849" spans="1:10" x14ac:dyDescent="0.25">
      <c r="A4849"/>
      <c r="B4849"/>
      <c r="I4849" s="33"/>
      <c r="J4849" s="21"/>
    </row>
    <row r="4850" spans="1:10" x14ac:dyDescent="0.25">
      <c r="A4850"/>
      <c r="B4850"/>
      <c r="I4850" s="33"/>
      <c r="J4850" s="21"/>
    </row>
    <row r="4851" spans="1:10" x14ac:dyDescent="0.25">
      <c r="A4851"/>
      <c r="B4851"/>
      <c r="I4851" s="33"/>
      <c r="J4851" s="21"/>
    </row>
    <row r="4852" spans="1:10" x14ac:dyDescent="0.25">
      <c r="A4852"/>
      <c r="B4852"/>
      <c r="I4852" s="33"/>
      <c r="J4852" s="21"/>
    </row>
    <row r="4853" spans="1:10" x14ac:dyDescent="0.25">
      <c r="A4853"/>
      <c r="B4853"/>
      <c r="I4853" s="33"/>
      <c r="J4853" s="21"/>
    </row>
    <row r="4854" spans="1:10" x14ac:dyDescent="0.25">
      <c r="A4854"/>
      <c r="B4854"/>
      <c r="I4854" s="33"/>
      <c r="J4854" s="21"/>
    </row>
    <row r="4855" spans="1:10" x14ac:dyDescent="0.25">
      <c r="A4855"/>
      <c r="B4855"/>
      <c r="I4855" s="33"/>
      <c r="J4855" s="21"/>
    </row>
    <row r="4856" spans="1:10" x14ac:dyDescent="0.25">
      <c r="A4856"/>
      <c r="B4856"/>
      <c r="I4856" s="33"/>
      <c r="J4856" s="21"/>
    </row>
    <row r="4857" spans="1:10" x14ac:dyDescent="0.25">
      <c r="A4857"/>
      <c r="B4857"/>
      <c r="I4857" s="33"/>
      <c r="J4857" s="21"/>
    </row>
    <row r="4858" spans="1:10" x14ac:dyDescent="0.25">
      <c r="A4858"/>
      <c r="B4858"/>
      <c r="I4858" s="33"/>
      <c r="J4858" s="21"/>
    </row>
    <row r="4859" spans="1:10" x14ac:dyDescent="0.25">
      <c r="A4859"/>
      <c r="B4859"/>
      <c r="I4859" s="33"/>
      <c r="J4859" s="21"/>
    </row>
    <row r="4860" spans="1:10" x14ac:dyDescent="0.25">
      <c r="A4860"/>
      <c r="B4860"/>
      <c r="I4860" s="33"/>
      <c r="J4860" s="21"/>
    </row>
    <row r="4861" spans="1:10" x14ac:dyDescent="0.25">
      <c r="A4861"/>
      <c r="B4861"/>
      <c r="I4861" s="33"/>
      <c r="J4861" s="21"/>
    </row>
    <row r="4862" spans="1:10" x14ac:dyDescent="0.25">
      <c r="A4862"/>
      <c r="B4862"/>
      <c r="I4862" s="33"/>
      <c r="J4862" s="21"/>
    </row>
    <row r="4863" spans="1:10" x14ac:dyDescent="0.25">
      <c r="A4863"/>
      <c r="B4863"/>
      <c r="I4863" s="33"/>
      <c r="J4863" s="21"/>
    </row>
    <row r="4864" spans="1:10" x14ac:dyDescent="0.25">
      <c r="A4864"/>
      <c r="B4864"/>
      <c r="I4864" s="33"/>
      <c r="J4864" s="21"/>
    </row>
    <row r="4865" spans="1:10" x14ac:dyDescent="0.25">
      <c r="A4865"/>
      <c r="B4865"/>
      <c r="I4865" s="33"/>
      <c r="J4865" s="21"/>
    </row>
    <row r="4866" spans="1:10" x14ac:dyDescent="0.25">
      <c r="A4866"/>
      <c r="B4866"/>
      <c r="I4866" s="33"/>
      <c r="J4866" s="21"/>
    </row>
    <row r="4867" spans="1:10" x14ac:dyDescent="0.25">
      <c r="A4867"/>
      <c r="B4867"/>
      <c r="I4867" s="33"/>
      <c r="J4867" s="21"/>
    </row>
    <row r="4868" spans="1:10" x14ac:dyDescent="0.25">
      <c r="A4868"/>
      <c r="B4868"/>
      <c r="I4868" s="33"/>
      <c r="J4868" s="21"/>
    </row>
    <row r="4869" spans="1:10" x14ac:dyDescent="0.25">
      <c r="A4869"/>
      <c r="B4869"/>
      <c r="I4869" s="33"/>
      <c r="J4869" s="21"/>
    </row>
    <row r="4870" spans="1:10" x14ac:dyDescent="0.25">
      <c r="A4870"/>
      <c r="B4870"/>
      <c r="I4870" s="33"/>
      <c r="J4870" s="21"/>
    </row>
    <row r="4871" spans="1:10" x14ac:dyDescent="0.25">
      <c r="A4871"/>
      <c r="B4871"/>
      <c r="I4871" s="33"/>
      <c r="J4871" s="21"/>
    </row>
    <row r="4872" spans="1:10" x14ac:dyDescent="0.25">
      <c r="A4872"/>
      <c r="B4872"/>
      <c r="I4872" s="33"/>
      <c r="J4872" s="21"/>
    </row>
    <row r="4873" spans="1:10" x14ac:dyDescent="0.25">
      <c r="A4873"/>
      <c r="B4873"/>
      <c r="I4873" s="33"/>
      <c r="J4873" s="21"/>
    </row>
    <row r="4874" spans="1:10" x14ac:dyDescent="0.25">
      <c r="A4874"/>
      <c r="B4874"/>
      <c r="I4874" s="33"/>
      <c r="J4874" s="21"/>
    </row>
    <row r="4875" spans="1:10" x14ac:dyDescent="0.25">
      <c r="A4875"/>
      <c r="B4875"/>
      <c r="I4875" s="33"/>
      <c r="J4875" s="21"/>
    </row>
    <row r="4876" spans="1:10" x14ac:dyDescent="0.25">
      <c r="A4876"/>
      <c r="B4876"/>
      <c r="I4876" s="33"/>
      <c r="J4876" s="21"/>
    </row>
    <row r="4877" spans="1:10" x14ac:dyDescent="0.25">
      <c r="A4877"/>
      <c r="B4877"/>
      <c r="I4877" s="33"/>
      <c r="J4877" s="21"/>
    </row>
    <row r="4878" spans="1:10" x14ac:dyDescent="0.25">
      <c r="A4878"/>
      <c r="B4878"/>
      <c r="I4878" s="33"/>
      <c r="J4878" s="21"/>
    </row>
    <row r="4879" spans="1:10" x14ac:dyDescent="0.25">
      <c r="A4879"/>
      <c r="B4879"/>
      <c r="I4879" s="33"/>
      <c r="J4879" s="21"/>
    </row>
    <row r="4880" spans="1:10" x14ac:dyDescent="0.25">
      <c r="A4880"/>
      <c r="B4880"/>
      <c r="I4880" s="33"/>
      <c r="J4880" s="21"/>
    </row>
    <row r="4881" spans="1:10" x14ac:dyDescent="0.25">
      <c r="A4881"/>
      <c r="B4881"/>
      <c r="I4881" s="33"/>
      <c r="J4881" s="21"/>
    </row>
    <row r="4882" spans="1:10" x14ac:dyDescent="0.25">
      <c r="A4882"/>
      <c r="B4882"/>
      <c r="I4882" s="33"/>
      <c r="J4882" s="21"/>
    </row>
    <row r="4883" spans="1:10" x14ac:dyDescent="0.25">
      <c r="A4883"/>
      <c r="B4883"/>
      <c r="I4883" s="33"/>
      <c r="J4883" s="21"/>
    </row>
    <row r="4884" spans="1:10" x14ac:dyDescent="0.25">
      <c r="A4884"/>
      <c r="B4884"/>
      <c r="I4884" s="33"/>
      <c r="J4884" s="21"/>
    </row>
    <row r="4885" spans="1:10" x14ac:dyDescent="0.25">
      <c r="A4885"/>
      <c r="B4885"/>
      <c r="I4885" s="33"/>
      <c r="J4885" s="21"/>
    </row>
    <row r="4886" spans="1:10" x14ac:dyDescent="0.25">
      <c r="A4886"/>
      <c r="B4886"/>
      <c r="I4886" s="33"/>
      <c r="J4886" s="21"/>
    </row>
    <row r="4887" spans="1:10" x14ac:dyDescent="0.25">
      <c r="A4887"/>
      <c r="B4887"/>
      <c r="I4887" s="33"/>
      <c r="J4887" s="21"/>
    </row>
    <row r="4888" spans="1:10" x14ac:dyDescent="0.25">
      <c r="A4888"/>
      <c r="B4888"/>
      <c r="I4888" s="33"/>
      <c r="J4888" s="21"/>
    </row>
    <row r="4889" spans="1:10" x14ac:dyDescent="0.25">
      <c r="A4889"/>
      <c r="B4889"/>
      <c r="I4889" s="33"/>
      <c r="J4889" s="21"/>
    </row>
    <row r="4890" spans="1:10" x14ac:dyDescent="0.25">
      <c r="A4890"/>
      <c r="B4890"/>
      <c r="I4890" s="33"/>
      <c r="J4890" s="21"/>
    </row>
    <row r="4891" spans="1:10" x14ac:dyDescent="0.25">
      <c r="A4891"/>
      <c r="B4891"/>
      <c r="I4891" s="33"/>
      <c r="J4891" s="21"/>
    </row>
    <row r="4892" spans="1:10" x14ac:dyDescent="0.25">
      <c r="A4892"/>
      <c r="B4892"/>
      <c r="I4892" s="33"/>
      <c r="J4892" s="21"/>
    </row>
    <row r="4893" spans="1:10" x14ac:dyDescent="0.25">
      <c r="A4893"/>
      <c r="B4893"/>
      <c r="I4893" s="33"/>
      <c r="J4893" s="21"/>
    </row>
    <row r="4894" spans="1:10" x14ac:dyDescent="0.25">
      <c r="A4894"/>
      <c r="B4894"/>
      <c r="I4894" s="33"/>
      <c r="J4894" s="21"/>
    </row>
    <row r="4895" spans="1:10" x14ac:dyDescent="0.25">
      <c r="A4895"/>
      <c r="B4895"/>
      <c r="I4895" s="33"/>
      <c r="J4895" s="21"/>
    </row>
    <row r="4896" spans="1:10" x14ac:dyDescent="0.25">
      <c r="A4896"/>
      <c r="B4896"/>
      <c r="I4896" s="33"/>
      <c r="J4896" s="21"/>
    </row>
    <row r="4897" spans="1:10" x14ac:dyDescent="0.25">
      <c r="A4897"/>
      <c r="B4897"/>
      <c r="I4897" s="33"/>
      <c r="J4897" s="21"/>
    </row>
    <row r="4898" spans="1:10" x14ac:dyDescent="0.25">
      <c r="A4898"/>
      <c r="B4898"/>
      <c r="I4898" s="33"/>
      <c r="J4898" s="21"/>
    </row>
    <row r="4899" spans="1:10" x14ac:dyDescent="0.25">
      <c r="A4899"/>
      <c r="B4899"/>
      <c r="I4899" s="33"/>
      <c r="J4899" s="21"/>
    </row>
    <row r="4900" spans="1:10" x14ac:dyDescent="0.25">
      <c r="A4900"/>
      <c r="B4900"/>
      <c r="I4900" s="33"/>
      <c r="J4900" s="21"/>
    </row>
    <row r="4901" spans="1:10" x14ac:dyDescent="0.25">
      <c r="A4901"/>
      <c r="B4901"/>
      <c r="I4901" s="33"/>
      <c r="J4901" s="21"/>
    </row>
    <row r="4902" spans="1:10" x14ac:dyDescent="0.25">
      <c r="A4902"/>
      <c r="B4902"/>
      <c r="I4902" s="33"/>
      <c r="J4902" s="21"/>
    </row>
    <row r="4903" spans="1:10" x14ac:dyDescent="0.25">
      <c r="A4903"/>
      <c r="B4903"/>
      <c r="I4903" s="33"/>
      <c r="J4903" s="21"/>
    </row>
    <row r="4904" spans="1:10" x14ac:dyDescent="0.25">
      <c r="A4904"/>
      <c r="B4904"/>
      <c r="I4904" s="33"/>
      <c r="J4904" s="21"/>
    </row>
    <row r="4905" spans="1:10" x14ac:dyDescent="0.25">
      <c r="A4905"/>
      <c r="B4905"/>
      <c r="I4905" s="33"/>
      <c r="J4905" s="21"/>
    </row>
    <row r="4906" spans="1:10" x14ac:dyDescent="0.25">
      <c r="A4906"/>
      <c r="B4906"/>
      <c r="I4906" s="33"/>
      <c r="J4906" s="21"/>
    </row>
    <row r="4907" spans="1:10" x14ac:dyDescent="0.25">
      <c r="A4907"/>
      <c r="B4907"/>
      <c r="I4907" s="33"/>
      <c r="J4907" s="21"/>
    </row>
    <row r="4908" spans="1:10" x14ac:dyDescent="0.25">
      <c r="A4908"/>
      <c r="B4908"/>
      <c r="I4908" s="33"/>
      <c r="J4908" s="21"/>
    </row>
    <row r="4909" spans="1:10" x14ac:dyDescent="0.25">
      <c r="A4909"/>
      <c r="B4909"/>
      <c r="I4909" s="33"/>
      <c r="J4909" s="21"/>
    </row>
    <row r="4910" spans="1:10" x14ac:dyDescent="0.25">
      <c r="A4910"/>
      <c r="B4910"/>
      <c r="I4910" s="33"/>
      <c r="J4910" s="21"/>
    </row>
    <row r="4911" spans="1:10" x14ac:dyDescent="0.25">
      <c r="A4911"/>
      <c r="B4911"/>
      <c r="I4911" s="33"/>
      <c r="J4911" s="21"/>
    </row>
    <row r="4912" spans="1:10" x14ac:dyDescent="0.25">
      <c r="A4912"/>
      <c r="B4912"/>
      <c r="I4912" s="33"/>
      <c r="J4912" s="21"/>
    </row>
    <row r="4913" spans="1:10" x14ac:dyDescent="0.25">
      <c r="A4913"/>
      <c r="B4913"/>
      <c r="I4913" s="33"/>
      <c r="J4913" s="21"/>
    </row>
    <row r="4914" spans="1:10" x14ac:dyDescent="0.25">
      <c r="A4914"/>
      <c r="B4914"/>
      <c r="I4914" s="33"/>
      <c r="J4914" s="21"/>
    </row>
    <row r="4915" spans="1:10" x14ac:dyDescent="0.25">
      <c r="A4915"/>
      <c r="B4915"/>
      <c r="I4915" s="33"/>
      <c r="J4915" s="21"/>
    </row>
    <row r="4916" spans="1:10" x14ac:dyDescent="0.25">
      <c r="A4916"/>
      <c r="B4916"/>
      <c r="I4916" s="33"/>
      <c r="J4916" s="21"/>
    </row>
    <row r="4917" spans="1:10" x14ac:dyDescent="0.25">
      <c r="A4917"/>
      <c r="B4917"/>
      <c r="I4917" s="33"/>
      <c r="J4917" s="21"/>
    </row>
    <row r="4918" spans="1:10" x14ac:dyDescent="0.25">
      <c r="A4918"/>
      <c r="B4918"/>
      <c r="I4918" s="33"/>
      <c r="J4918" s="21"/>
    </row>
    <row r="4919" spans="1:10" x14ac:dyDescent="0.25">
      <c r="A4919"/>
      <c r="B4919"/>
      <c r="I4919" s="33"/>
      <c r="J4919" s="21"/>
    </row>
    <row r="4920" spans="1:10" x14ac:dyDescent="0.25">
      <c r="A4920"/>
      <c r="B4920"/>
      <c r="I4920" s="33"/>
      <c r="J4920" s="21"/>
    </row>
    <row r="4921" spans="1:10" x14ac:dyDescent="0.25">
      <c r="A4921"/>
      <c r="B4921"/>
      <c r="I4921" s="33"/>
      <c r="J4921" s="21"/>
    </row>
    <row r="4922" spans="1:10" x14ac:dyDescent="0.25">
      <c r="A4922"/>
      <c r="B4922"/>
      <c r="I4922" s="33"/>
      <c r="J4922" s="21"/>
    </row>
    <row r="4923" spans="1:10" x14ac:dyDescent="0.25">
      <c r="A4923"/>
      <c r="B4923"/>
      <c r="I4923" s="33"/>
      <c r="J4923" s="21"/>
    </row>
    <row r="4924" spans="1:10" x14ac:dyDescent="0.25">
      <c r="A4924"/>
      <c r="B4924"/>
      <c r="I4924" s="33"/>
      <c r="J4924" s="21"/>
    </row>
    <row r="4925" spans="1:10" x14ac:dyDescent="0.25">
      <c r="A4925"/>
      <c r="B4925"/>
      <c r="I4925" s="33"/>
      <c r="J4925" s="21"/>
    </row>
    <row r="4926" spans="1:10" x14ac:dyDescent="0.25">
      <c r="A4926"/>
      <c r="B4926"/>
      <c r="I4926" s="33"/>
      <c r="J4926" s="21"/>
    </row>
    <row r="4927" spans="1:10" x14ac:dyDescent="0.25">
      <c r="A4927"/>
      <c r="B4927"/>
      <c r="I4927" s="33"/>
      <c r="J4927" s="21"/>
    </row>
    <row r="4928" spans="1:10" x14ac:dyDescent="0.25">
      <c r="A4928"/>
      <c r="B4928"/>
      <c r="I4928" s="33"/>
      <c r="J4928" s="21"/>
    </row>
    <row r="4929" spans="1:10" x14ac:dyDescent="0.25">
      <c r="A4929"/>
      <c r="B4929"/>
      <c r="I4929" s="33"/>
      <c r="J4929" s="21"/>
    </row>
    <row r="4930" spans="1:10" x14ac:dyDescent="0.25">
      <c r="A4930"/>
      <c r="B4930"/>
      <c r="I4930" s="33"/>
      <c r="J4930" s="21"/>
    </row>
    <row r="4931" spans="1:10" x14ac:dyDescent="0.25">
      <c r="A4931"/>
      <c r="B4931"/>
      <c r="I4931" s="33"/>
      <c r="J4931" s="21"/>
    </row>
    <row r="4932" spans="1:10" x14ac:dyDescent="0.25">
      <c r="A4932"/>
      <c r="B4932"/>
      <c r="I4932" s="33"/>
      <c r="J4932" s="21"/>
    </row>
    <row r="4933" spans="1:10" x14ac:dyDescent="0.25">
      <c r="A4933"/>
      <c r="B4933"/>
      <c r="I4933" s="33"/>
      <c r="J4933" s="21"/>
    </row>
    <row r="4934" spans="1:10" x14ac:dyDescent="0.25">
      <c r="A4934"/>
      <c r="B4934"/>
      <c r="I4934" s="33"/>
      <c r="J4934" s="21"/>
    </row>
    <row r="4935" spans="1:10" x14ac:dyDescent="0.25">
      <c r="A4935"/>
      <c r="B4935"/>
      <c r="I4935" s="33"/>
      <c r="J4935" s="21"/>
    </row>
    <row r="4936" spans="1:10" x14ac:dyDescent="0.25">
      <c r="A4936"/>
      <c r="B4936"/>
      <c r="I4936" s="33"/>
      <c r="J4936" s="21"/>
    </row>
    <row r="4937" spans="1:10" x14ac:dyDescent="0.25">
      <c r="A4937"/>
      <c r="B4937"/>
      <c r="I4937" s="33"/>
      <c r="J4937" s="21"/>
    </row>
    <row r="4938" spans="1:10" x14ac:dyDescent="0.25">
      <c r="A4938"/>
      <c r="B4938"/>
      <c r="I4938" s="33"/>
      <c r="J4938" s="21"/>
    </row>
    <row r="4939" spans="1:10" x14ac:dyDescent="0.25">
      <c r="A4939"/>
      <c r="B4939"/>
      <c r="I4939" s="33"/>
      <c r="J4939" s="21"/>
    </row>
    <row r="4940" spans="1:10" x14ac:dyDescent="0.25">
      <c r="A4940"/>
      <c r="B4940"/>
      <c r="I4940" s="33"/>
      <c r="J4940" s="21"/>
    </row>
    <row r="4941" spans="1:10" x14ac:dyDescent="0.25">
      <c r="A4941"/>
      <c r="B4941"/>
      <c r="I4941" s="33"/>
      <c r="J4941" s="21"/>
    </row>
    <row r="4942" spans="1:10" x14ac:dyDescent="0.25">
      <c r="A4942"/>
      <c r="B4942"/>
      <c r="I4942" s="33"/>
      <c r="J4942" s="21"/>
    </row>
    <row r="4943" spans="1:10" x14ac:dyDescent="0.25">
      <c r="A4943"/>
      <c r="B4943"/>
      <c r="I4943" s="33"/>
      <c r="J4943" s="21"/>
    </row>
    <row r="4944" spans="1:10" x14ac:dyDescent="0.25">
      <c r="A4944"/>
      <c r="B4944"/>
      <c r="I4944" s="33"/>
      <c r="J4944" s="21"/>
    </row>
    <row r="4945" spans="1:10" x14ac:dyDescent="0.25">
      <c r="A4945"/>
      <c r="B4945"/>
      <c r="I4945" s="33"/>
      <c r="J4945" s="21"/>
    </row>
    <row r="4946" spans="1:10" x14ac:dyDescent="0.25">
      <c r="A4946"/>
      <c r="B4946"/>
      <c r="I4946" s="33"/>
      <c r="J4946" s="21"/>
    </row>
    <row r="4947" spans="1:10" x14ac:dyDescent="0.25">
      <c r="A4947"/>
      <c r="B4947"/>
      <c r="I4947" s="33"/>
      <c r="J4947" s="21"/>
    </row>
    <row r="4948" spans="1:10" x14ac:dyDescent="0.25">
      <c r="A4948"/>
      <c r="B4948"/>
      <c r="I4948" s="33"/>
      <c r="J4948" s="21"/>
    </row>
    <row r="4949" spans="1:10" x14ac:dyDescent="0.25">
      <c r="A4949"/>
      <c r="B4949"/>
      <c r="I4949" s="33"/>
      <c r="J4949" s="21"/>
    </row>
    <row r="4950" spans="1:10" x14ac:dyDescent="0.25">
      <c r="A4950"/>
      <c r="B4950"/>
      <c r="I4950" s="33"/>
      <c r="J4950" s="21"/>
    </row>
    <row r="4951" spans="1:10" x14ac:dyDescent="0.25">
      <c r="A4951"/>
      <c r="B4951"/>
      <c r="I4951" s="33"/>
      <c r="J4951" s="21"/>
    </row>
    <row r="4952" spans="1:10" x14ac:dyDescent="0.25">
      <c r="A4952"/>
      <c r="B4952"/>
      <c r="I4952" s="33"/>
      <c r="J4952" s="21"/>
    </row>
    <row r="4953" spans="1:10" x14ac:dyDescent="0.25">
      <c r="A4953"/>
      <c r="B4953"/>
      <c r="I4953" s="33"/>
      <c r="J4953" s="21"/>
    </row>
    <row r="4954" spans="1:10" x14ac:dyDescent="0.25">
      <c r="A4954"/>
      <c r="B4954"/>
      <c r="I4954" s="33"/>
      <c r="J4954" s="21"/>
    </row>
    <row r="4955" spans="1:10" x14ac:dyDescent="0.25">
      <c r="A4955"/>
      <c r="B4955"/>
      <c r="I4955" s="33"/>
      <c r="J4955" s="21"/>
    </row>
    <row r="4956" spans="1:10" x14ac:dyDescent="0.25">
      <c r="A4956"/>
      <c r="B4956"/>
      <c r="I4956" s="33"/>
      <c r="J4956" s="21"/>
    </row>
    <row r="4957" spans="1:10" x14ac:dyDescent="0.25">
      <c r="A4957"/>
      <c r="B4957"/>
      <c r="I4957" s="33"/>
      <c r="J4957" s="21"/>
    </row>
    <row r="4958" spans="1:10" x14ac:dyDescent="0.25">
      <c r="A4958"/>
      <c r="B4958"/>
      <c r="I4958" s="33"/>
      <c r="J4958" s="21"/>
    </row>
    <row r="4959" spans="1:10" x14ac:dyDescent="0.25">
      <c r="A4959"/>
      <c r="B4959"/>
      <c r="I4959" s="33"/>
      <c r="J4959" s="21"/>
    </row>
    <row r="4960" spans="1:10" x14ac:dyDescent="0.25">
      <c r="A4960"/>
      <c r="B4960"/>
      <c r="I4960" s="33"/>
      <c r="J4960" s="21"/>
    </row>
    <row r="4961" spans="1:10" x14ac:dyDescent="0.25">
      <c r="A4961"/>
      <c r="B4961"/>
      <c r="I4961" s="33"/>
      <c r="J4961" s="21"/>
    </row>
    <row r="4962" spans="1:10" x14ac:dyDescent="0.25">
      <c r="A4962"/>
      <c r="B4962"/>
      <c r="I4962" s="33"/>
      <c r="J4962" s="21"/>
    </row>
    <row r="4963" spans="1:10" x14ac:dyDescent="0.25">
      <c r="A4963"/>
      <c r="B4963"/>
      <c r="I4963" s="33"/>
      <c r="J4963" s="21"/>
    </row>
    <row r="4964" spans="1:10" x14ac:dyDescent="0.25">
      <c r="A4964"/>
      <c r="B4964"/>
      <c r="I4964" s="33"/>
      <c r="J4964" s="21"/>
    </row>
    <row r="4965" spans="1:10" x14ac:dyDescent="0.25">
      <c r="A4965"/>
      <c r="B4965"/>
      <c r="I4965" s="33"/>
      <c r="J4965" s="21"/>
    </row>
    <row r="4966" spans="1:10" x14ac:dyDescent="0.25">
      <c r="A4966"/>
      <c r="B4966"/>
      <c r="I4966" s="33"/>
      <c r="J4966" s="21"/>
    </row>
    <row r="4967" spans="1:10" x14ac:dyDescent="0.25">
      <c r="A4967"/>
      <c r="B4967"/>
      <c r="I4967" s="33"/>
      <c r="J4967" s="21"/>
    </row>
    <row r="4968" spans="1:10" x14ac:dyDescent="0.25">
      <c r="A4968"/>
      <c r="B4968"/>
      <c r="I4968" s="33"/>
      <c r="J4968" s="21"/>
    </row>
    <row r="4969" spans="1:10" x14ac:dyDescent="0.25">
      <c r="A4969"/>
      <c r="B4969"/>
      <c r="I4969" s="33"/>
      <c r="J4969" s="21"/>
    </row>
    <row r="4970" spans="1:10" x14ac:dyDescent="0.25">
      <c r="A4970"/>
      <c r="B4970"/>
      <c r="I4970" s="33"/>
      <c r="J4970" s="21"/>
    </row>
    <row r="4971" spans="1:10" x14ac:dyDescent="0.25">
      <c r="A4971"/>
      <c r="B4971"/>
      <c r="I4971" s="33"/>
      <c r="J4971" s="21"/>
    </row>
    <row r="4972" spans="1:10" x14ac:dyDescent="0.25">
      <c r="A4972"/>
      <c r="B4972"/>
      <c r="I4972" s="33"/>
      <c r="J4972" s="21"/>
    </row>
    <row r="4973" spans="1:10" x14ac:dyDescent="0.25">
      <c r="A4973"/>
      <c r="B4973"/>
      <c r="I4973" s="33"/>
      <c r="J4973" s="21"/>
    </row>
    <row r="4974" spans="1:10" x14ac:dyDescent="0.25">
      <c r="A4974"/>
      <c r="B4974"/>
      <c r="I4974" s="33"/>
      <c r="J4974" s="21"/>
    </row>
    <row r="4975" spans="1:10" x14ac:dyDescent="0.25">
      <c r="A4975"/>
      <c r="B4975"/>
      <c r="I4975" s="33"/>
      <c r="J4975" s="21"/>
    </row>
    <row r="4976" spans="1:10" x14ac:dyDescent="0.25">
      <c r="A4976"/>
      <c r="B4976"/>
      <c r="I4976" s="33"/>
      <c r="J4976" s="21"/>
    </row>
    <row r="4977" spans="1:10" x14ac:dyDescent="0.25">
      <c r="A4977"/>
      <c r="B4977"/>
      <c r="I4977" s="33"/>
      <c r="J4977" s="21"/>
    </row>
    <row r="4978" spans="1:10" x14ac:dyDescent="0.25">
      <c r="A4978"/>
      <c r="B4978"/>
      <c r="I4978" s="33"/>
      <c r="J4978" s="21"/>
    </row>
    <row r="4979" spans="1:10" x14ac:dyDescent="0.25">
      <c r="A4979"/>
      <c r="B4979"/>
      <c r="I4979" s="33"/>
      <c r="J4979" s="21"/>
    </row>
    <row r="4980" spans="1:10" x14ac:dyDescent="0.25">
      <c r="A4980"/>
      <c r="B4980"/>
      <c r="I4980" s="33"/>
      <c r="J4980" s="21"/>
    </row>
    <row r="4981" spans="1:10" x14ac:dyDescent="0.25">
      <c r="A4981"/>
      <c r="B4981"/>
      <c r="I4981" s="33"/>
      <c r="J4981" s="21"/>
    </row>
    <row r="4982" spans="1:10" x14ac:dyDescent="0.25">
      <c r="A4982"/>
      <c r="B4982"/>
      <c r="I4982" s="33"/>
      <c r="J4982" s="21"/>
    </row>
    <row r="4983" spans="1:10" x14ac:dyDescent="0.25">
      <c r="A4983"/>
      <c r="B4983"/>
      <c r="I4983" s="33"/>
      <c r="J4983" s="21"/>
    </row>
    <row r="4984" spans="1:10" x14ac:dyDescent="0.25">
      <c r="A4984"/>
      <c r="B4984"/>
      <c r="I4984" s="33"/>
      <c r="J4984" s="21"/>
    </row>
    <row r="4985" spans="1:10" x14ac:dyDescent="0.25">
      <c r="A4985"/>
      <c r="B4985"/>
      <c r="I4985" s="33"/>
      <c r="J4985" s="21"/>
    </row>
    <row r="4986" spans="1:10" x14ac:dyDescent="0.25">
      <c r="A4986"/>
      <c r="B4986"/>
      <c r="I4986" s="33"/>
      <c r="J4986" s="21"/>
    </row>
    <row r="4987" spans="1:10" x14ac:dyDescent="0.25">
      <c r="A4987"/>
      <c r="B4987"/>
      <c r="I4987" s="33"/>
      <c r="J4987" s="21"/>
    </row>
    <row r="4988" spans="1:10" x14ac:dyDescent="0.25">
      <c r="A4988"/>
      <c r="B4988"/>
      <c r="I4988" s="33"/>
      <c r="J4988" s="21"/>
    </row>
    <row r="4989" spans="1:10" x14ac:dyDescent="0.25">
      <c r="A4989"/>
      <c r="B4989"/>
      <c r="I4989" s="33"/>
      <c r="J4989" s="21"/>
    </row>
    <row r="4990" spans="1:10" x14ac:dyDescent="0.25">
      <c r="A4990"/>
      <c r="B4990"/>
      <c r="I4990" s="33"/>
      <c r="J4990" s="21"/>
    </row>
    <row r="4991" spans="1:10" x14ac:dyDescent="0.25">
      <c r="A4991"/>
      <c r="B4991"/>
      <c r="I4991" s="33"/>
      <c r="J4991" s="21"/>
    </row>
    <row r="4992" spans="1:10" x14ac:dyDescent="0.25">
      <c r="A4992"/>
      <c r="B4992"/>
      <c r="I4992" s="33"/>
      <c r="J4992" s="21"/>
    </row>
    <row r="4993" spans="1:10" x14ac:dyDescent="0.25">
      <c r="A4993"/>
      <c r="B4993"/>
      <c r="I4993" s="33"/>
      <c r="J4993" s="21"/>
    </row>
    <row r="4994" spans="1:10" x14ac:dyDescent="0.25">
      <c r="A4994"/>
      <c r="B4994"/>
      <c r="I4994" s="33"/>
      <c r="J4994" s="21"/>
    </row>
    <row r="4995" spans="1:10" x14ac:dyDescent="0.25">
      <c r="A4995"/>
      <c r="B4995"/>
      <c r="I4995" s="33"/>
      <c r="J4995" s="21"/>
    </row>
    <row r="4996" spans="1:10" x14ac:dyDescent="0.25">
      <c r="A4996"/>
      <c r="B4996"/>
      <c r="I4996" s="33"/>
      <c r="J4996" s="21"/>
    </row>
    <row r="4997" spans="1:10" x14ac:dyDescent="0.25">
      <c r="A4997"/>
      <c r="B4997"/>
      <c r="I4997" s="33"/>
      <c r="J4997" s="21"/>
    </row>
    <row r="4998" spans="1:10" x14ac:dyDescent="0.25">
      <c r="A4998"/>
      <c r="B4998"/>
      <c r="I4998" s="33"/>
      <c r="J4998" s="21"/>
    </row>
    <row r="4999" spans="1:10" x14ac:dyDescent="0.25">
      <c r="A4999"/>
      <c r="B4999"/>
      <c r="I4999" s="33"/>
      <c r="J4999" s="21"/>
    </row>
    <row r="5000" spans="1:10" x14ac:dyDescent="0.25">
      <c r="A5000"/>
      <c r="B5000"/>
      <c r="I5000" s="33"/>
      <c r="J5000" s="21"/>
    </row>
    <row r="5001" spans="1:10" x14ac:dyDescent="0.25">
      <c r="A5001"/>
      <c r="B5001"/>
      <c r="I5001" s="33"/>
      <c r="J5001" s="21"/>
    </row>
    <row r="5002" spans="1:10" x14ac:dyDescent="0.25">
      <c r="A5002"/>
      <c r="B5002"/>
      <c r="I5002" s="33"/>
      <c r="J5002" s="21"/>
    </row>
    <row r="5003" spans="1:10" x14ac:dyDescent="0.25">
      <c r="A5003"/>
      <c r="B5003"/>
      <c r="I5003" s="33"/>
      <c r="J5003" s="21"/>
    </row>
    <row r="5004" spans="1:10" x14ac:dyDescent="0.25">
      <c r="A5004"/>
      <c r="B5004"/>
      <c r="I5004" s="33"/>
      <c r="J5004" s="21"/>
    </row>
    <row r="5005" spans="1:10" x14ac:dyDescent="0.25">
      <c r="A5005"/>
      <c r="B5005"/>
      <c r="I5005" s="33"/>
      <c r="J5005" s="21"/>
    </row>
    <row r="5006" spans="1:10" x14ac:dyDescent="0.25">
      <c r="A5006"/>
      <c r="B5006"/>
      <c r="I5006" s="33"/>
      <c r="J5006" s="21"/>
    </row>
    <row r="5007" spans="1:10" x14ac:dyDescent="0.25">
      <c r="A5007"/>
      <c r="B5007"/>
      <c r="I5007" s="33"/>
      <c r="J5007" s="21"/>
    </row>
    <row r="5008" spans="1:10" x14ac:dyDescent="0.25">
      <c r="A5008"/>
      <c r="B5008"/>
      <c r="I5008" s="33"/>
      <c r="J5008" s="21"/>
    </row>
    <row r="5009" spans="1:10" x14ac:dyDescent="0.25">
      <c r="A5009"/>
      <c r="B5009"/>
      <c r="I5009" s="33"/>
      <c r="J5009" s="21"/>
    </row>
    <row r="5010" spans="1:10" x14ac:dyDescent="0.25">
      <c r="A5010"/>
      <c r="B5010"/>
      <c r="I5010" s="33"/>
      <c r="J5010" s="21"/>
    </row>
    <row r="5011" spans="1:10" x14ac:dyDescent="0.25">
      <c r="A5011"/>
      <c r="B5011"/>
      <c r="I5011" s="33"/>
      <c r="J5011" s="21"/>
    </row>
    <row r="5012" spans="1:10" x14ac:dyDescent="0.25">
      <c r="A5012"/>
      <c r="B5012"/>
      <c r="I5012" s="33"/>
      <c r="J5012" s="21"/>
    </row>
    <row r="5013" spans="1:10" x14ac:dyDescent="0.25">
      <c r="A5013"/>
      <c r="B5013"/>
      <c r="I5013" s="33"/>
      <c r="J5013" s="21"/>
    </row>
    <row r="5014" spans="1:10" x14ac:dyDescent="0.25">
      <c r="A5014"/>
      <c r="B5014"/>
      <c r="I5014" s="33"/>
      <c r="J5014" s="21"/>
    </row>
    <row r="5015" spans="1:10" x14ac:dyDescent="0.25">
      <c r="A5015"/>
      <c r="B5015"/>
      <c r="I5015" s="33"/>
      <c r="J5015" s="21"/>
    </row>
    <row r="5016" spans="1:10" x14ac:dyDescent="0.25">
      <c r="A5016"/>
      <c r="B5016"/>
      <c r="I5016" s="33"/>
      <c r="J5016" s="21"/>
    </row>
    <row r="5017" spans="1:10" x14ac:dyDescent="0.25">
      <c r="A5017"/>
      <c r="B5017"/>
      <c r="I5017" s="33"/>
      <c r="J5017" s="21"/>
    </row>
    <row r="5018" spans="1:10" x14ac:dyDescent="0.25">
      <c r="A5018"/>
      <c r="B5018"/>
      <c r="I5018" s="33"/>
      <c r="J5018" s="21"/>
    </row>
    <row r="5019" spans="1:10" x14ac:dyDescent="0.25">
      <c r="A5019"/>
      <c r="B5019"/>
      <c r="I5019" s="33"/>
      <c r="J5019" s="21"/>
    </row>
    <row r="5020" spans="1:10" x14ac:dyDescent="0.25">
      <c r="A5020"/>
      <c r="B5020"/>
      <c r="I5020" s="33"/>
      <c r="J5020" s="21"/>
    </row>
    <row r="5021" spans="1:10" x14ac:dyDescent="0.25">
      <c r="A5021"/>
      <c r="B5021"/>
      <c r="I5021" s="33"/>
      <c r="J5021" s="21"/>
    </row>
    <row r="5022" spans="1:10" x14ac:dyDescent="0.25">
      <c r="A5022"/>
      <c r="B5022"/>
      <c r="I5022" s="33"/>
      <c r="J5022" s="21"/>
    </row>
    <row r="5023" spans="1:10" x14ac:dyDescent="0.25">
      <c r="A5023"/>
      <c r="B5023"/>
      <c r="I5023" s="33"/>
      <c r="J5023" s="21"/>
    </row>
    <row r="5024" spans="1:10" x14ac:dyDescent="0.25">
      <c r="A5024"/>
      <c r="B5024"/>
      <c r="I5024" s="33"/>
      <c r="J5024" s="21"/>
    </row>
    <row r="5025" spans="1:10" x14ac:dyDescent="0.25">
      <c r="A5025"/>
      <c r="B5025"/>
      <c r="I5025" s="33"/>
      <c r="J5025" s="21"/>
    </row>
    <row r="5026" spans="1:10" x14ac:dyDescent="0.25">
      <c r="A5026"/>
      <c r="B5026"/>
      <c r="I5026" s="33"/>
      <c r="J5026" s="21"/>
    </row>
    <row r="5027" spans="1:10" x14ac:dyDescent="0.25">
      <c r="A5027"/>
      <c r="B5027"/>
      <c r="I5027" s="33"/>
      <c r="J5027" s="21"/>
    </row>
    <row r="5028" spans="1:10" x14ac:dyDescent="0.25">
      <c r="A5028"/>
      <c r="B5028"/>
      <c r="I5028" s="33"/>
      <c r="J5028" s="21"/>
    </row>
    <row r="5029" spans="1:10" x14ac:dyDescent="0.25">
      <c r="A5029"/>
      <c r="B5029"/>
      <c r="I5029" s="33"/>
      <c r="J5029" s="21"/>
    </row>
    <row r="5030" spans="1:10" x14ac:dyDescent="0.25">
      <c r="A5030"/>
      <c r="B5030"/>
      <c r="I5030" s="33"/>
      <c r="J5030" s="21"/>
    </row>
    <row r="5031" spans="1:10" x14ac:dyDescent="0.25">
      <c r="A5031"/>
      <c r="B5031"/>
      <c r="I5031" s="33"/>
      <c r="J5031" s="21"/>
    </row>
    <row r="5032" spans="1:10" x14ac:dyDescent="0.25">
      <c r="A5032"/>
      <c r="B5032"/>
      <c r="I5032" s="33"/>
      <c r="J5032" s="21"/>
    </row>
    <row r="5033" spans="1:10" x14ac:dyDescent="0.25">
      <c r="A5033"/>
      <c r="B5033"/>
      <c r="I5033" s="33"/>
      <c r="J5033" s="21"/>
    </row>
    <row r="5034" spans="1:10" x14ac:dyDescent="0.25">
      <c r="A5034"/>
      <c r="B5034"/>
      <c r="I5034" s="33"/>
      <c r="J5034" s="21"/>
    </row>
    <row r="5035" spans="1:10" x14ac:dyDescent="0.25">
      <c r="A5035"/>
      <c r="B5035"/>
      <c r="I5035" s="33"/>
      <c r="J5035" s="21"/>
    </row>
    <row r="5036" spans="1:10" x14ac:dyDescent="0.25">
      <c r="A5036"/>
      <c r="B5036"/>
      <c r="I5036" s="33"/>
      <c r="J5036" s="21"/>
    </row>
    <row r="5037" spans="1:10" x14ac:dyDescent="0.25">
      <c r="A5037"/>
      <c r="B5037"/>
      <c r="I5037" s="33"/>
      <c r="J5037" s="21"/>
    </row>
    <row r="5038" spans="1:10" x14ac:dyDescent="0.25">
      <c r="A5038"/>
      <c r="B5038"/>
      <c r="I5038" s="33"/>
      <c r="J5038" s="21"/>
    </row>
    <row r="5039" spans="1:10" x14ac:dyDescent="0.25">
      <c r="A5039"/>
      <c r="B5039"/>
      <c r="I5039" s="33"/>
      <c r="J5039" s="21"/>
    </row>
    <row r="5040" spans="1:10" x14ac:dyDescent="0.25">
      <c r="A5040"/>
      <c r="B5040"/>
      <c r="I5040" s="33"/>
      <c r="J5040" s="21"/>
    </row>
    <row r="5041" spans="1:10" x14ac:dyDescent="0.25">
      <c r="A5041"/>
      <c r="B5041"/>
      <c r="I5041" s="33"/>
      <c r="J5041" s="21"/>
    </row>
    <row r="5042" spans="1:10" x14ac:dyDescent="0.25">
      <c r="A5042"/>
      <c r="B5042"/>
      <c r="I5042" s="33"/>
      <c r="J5042" s="21"/>
    </row>
    <row r="5043" spans="1:10" x14ac:dyDescent="0.25">
      <c r="A5043"/>
      <c r="B5043"/>
      <c r="I5043" s="33"/>
      <c r="J5043" s="21"/>
    </row>
    <row r="5044" spans="1:10" x14ac:dyDescent="0.25">
      <c r="A5044"/>
      <c r="B5044"/>
      <c r="I5044" s="33"/>
      <c r="J5044" s="21"/>
    </row>
    <row r="5045" spans="1:10" x14ac:dyDescent="0.25">
      <c r="A5045"/>
      <c r="B5045"/>
      <c r="I5045" s="33"/>
      <c r="J5045" s="21"/>
    </row>
    <row r="5046" spans="1:10" x14ac:dyDescent="0.25">
      <c r="A5046"/>
      <c r="B5046"/>
      <c r="I5046" s="33"/>
      <c r="J5046" s="21"/>
    </row>
    <row r="5047" spans="1:10" x14ac:dyDescent="0.25">
      <c r="A5047"/>
      <c r="B5047"/>
      <c r="I5047" s="33"/>
      <c r="J5047" s="21"/>
    </row>
    <row r="5048" spans="1:10" x14ac:dyDescent="0.25">
      <c r="A5048"/>
      <c r="B5048"/>
      <c r="I5048" s="33"/>
      <c r="J5048" s="21"/>
    </row>
    <row r="5049" spans="1:10" x14ac:dyDescent="0.25">
      <c r="A5049"/>
      <c r="B5049"/>
      <c r="I5049" s="33"/>
      <c r="J5049" s="21"/>
    </row>
    <row r="5050" spans="1:10" x14ac:dyDescent="0.25">
      <c r="A5050"/>
      <c r="B5050"/>
      <c r="I5050" s="33"/>
      <c r="J5050" s="21"/>
    </row>
    <row r="5051" spans="1:10" x14ac:dyDescent="0.25">
      <c r="A5051"/>
      <c r="B5051"/>
      <c r="I5051" s="33"/>
      <c r="J5051" s="21"/>
    </row>
    <row r="5052" spans="1:10" x14ac:dyDescent="0.25">
      <c r="A5052"/>
      <c r="B5052"/>
      <c r="I5052" s="33"/>
      <c r="J5052" s="21"/>
    </row>
    <row r="5053" spans="1:10" x14ac:dyDescent="0.25">
      <c r="A5053"/>
      <c r="B5053"/>
      <c r="I5053" s="33"/>
      <c r="J5053" s="21"/>
    </row>
    <row r="5054" spans="1:10" x14ac:dyDescent="0.25">
      <c r="A5054"/>
      <c r="B5054"/>
      <c r="I5054" s="33"/>
      <c r="J5054" s="21"/>
    </row>
    <row r="5055" spans="1:10" x14ac:dyDescent="0.25">
      <c r="A5055"/>
      <c r="B5055"/>
      <c r="I5055" s="33"/>
      <c r="J5055" s="21"/>
    </row>
    <row r="5056" spans="1:10" x14ac:dyDescent="0.25">
      <c r="A5056"/>
      <c r="B5056"/>
      <c r="I5056" s="33"/>
      <c r="J5056" s="21"/>
    </row>
    <row r="5057" spans="1:10" x14ac:dyDescent="0.25">
      <c r="A5057"/>
      <c r="B5057"/>
      <c r="I5057" s="33"/>
      <c r="J5057" s="21"/>
    </row>
    <row r="5058" spans="1:10" x14ac:dyDescent="0.25">
      <c r="A5058"/>
      <c r="B5058"/>
      <c r="I5058" s="33"/>
      <c r="J5058" s="21"/>
    </row>
    <row r="5059" spans="1:10" x14ac:dyDescent="0.25">
      <c r="A5059"/>
      <c r="B5059"/>
      <c r="I5059" s="33"/>
      <c r="J5059" s="21"/>
    </row>
    <row r="5060" spans="1:10" x14ac:dyDescent="0.25">
      <c r="A5060"/>
      <c r="B5060"/>
      <c r="I5060" s="33"/>
      <c r="J5060" s="21"/>
    </row>
    <row r="5061" spans="1:10" x14ac:dyDescent="0.25">
      <c r="A5061"/>
      <c r="B5061"/>
      <c r="I5061" s="33"/>
      <c r="J5061" s="21"/>
    </row>
    <row r="5062" spans="1:10" x14ac:dyDescent="0.25">
      <c r="A5062"/>
      <c r="B5062"/>
      <c r="I5062" s="33"/>
      <c r="J5062" s="21"/>
    </row>
    <row r="5063" spans="1:10" x14ac:dyDescent="0.25">
      <c r="A5063"/>
      <c r="B5063"/>
      <c r="I5063" s="33"/>
      <c r="J5063" s="21"/>
    </row>
    <row r="5064" spans="1:10" x14ac:dyDescent="0.25">
      <c r="A5064"/>
      <c r="B5064"/>
      <c r="I5064" s="33"/>
      <c r="J5064" s="21"/>
    </row>
    <row r="5065" spans="1:10" x14ac:dyDescent="0.25">
      <c r="A5065"/>
      <c r="B5065"/>
      <c r="I5065" s="33"/>
      <c r="J5065" s="21"/>
    </row>
    <row r="5066" spans="1:10" x14ac:dyDescent="0.25">
      <c r="A5066"/>
      <c r="B5066"/>
      <c r="I5066" s="33"/>
      <c r="J5066" s="21"/>
    </row>
    <row r="5067" spans="1:10" x14ac:dyDescent="0.25">
      <c r="A5067"/>
      <c r="B5067"/>
      <c r="I5067" s="33"/>
      <c r="J5067" s="21"/>
    </row>
    <row r="5068" spans="1:10" x14ac:dyDescent="0.25">
      <c r="A5068"/>
      <c r="B5068"/>
      <c r="I5068" s="33"/>
      <c r="J5068" s="21"/>
    </row>
    <row r="5069" spans="1:10" x14ac:dyDescent="0.25">
      <c r="A5069"/>
      <c r="B5069"/>
      <c r="I5069" s="33"/>
      <c r="J5069" s="21"/>
    </row>
    <row r="5070" spans="1:10" x14ac:dyDescent="0.25">
      <c r="A5070"/>
      <c r="B5070"/>
      <c r="I5070" s="33"/>
      <c r="J5070" s="21"/>
    </row>
    <row r="5071" spans="1:10" x14ac:dyDescent="0.25">
      <c r="A5071"/>
      <c r="B5071"/>
      <c r="I5071" s="33"/>
      <c r="J5071" s="21"/>
    </row>
    <row r="5072" spans="1:10" x14ac:dyDescent="0.25">
      <c r="A5072"/>
      <c r="B5072"/>
      <c r="I5072" s="33"/>
      <c r="J5072" s="21"/>
    </row>
    <row r="5073" spans="1:10" x14ac:dyDescent="0.25">
      <c r="A5073"/>
      <c r="B5073"/>
      <c r="I5073" s="33"/>
      <c r="J5073" s="21"/>
    </row>
    <row r="5074" spans="1:10" x14ac:dyDescent="0.25">
      <c r="A5074"/>
      <c r="B5074"/>
      <c r="I5074" s="33"/>
      <c r="J5074" s="21"/>
    </row>
    <row r="5075" spans="1:10" x14ac:dyDescent="0.25">
      <c r="A5075"/>
      <c r="B5075"/>
      <c r="I5075" s="33"/>
      <c r="J5075" s="21"/>
    </row>
    <row r="5076" spans="1:10" x14ac:dyDescent="0.25">
      <c r="A5076"/>
      <c r="B5076"/>
      <c r="I5076" s="33"/>
      <c r="J5076" s="21"/>
    </row>
    <row r="5077" spans="1:10" x14ac:dyDescent="0.25">
      <c r="A5077"/>
      <c r="B5077"/>
      <c r="I5077" s="33"/>
      <c r="J5077" s="21"/>
    </row>
    <row r="5078" spans="1:10" x14ac:dyDescent="0.25">
      <c r="A5078"/>
      <c r="B5078"/>
      <c r="I5078" s="33"/>
      <c r="J5078" s="21"/>
    </row>
    <row r="5079" spans="1:10" x14ac:dyDescent="0.25">
      <c r="A5079"/>
      <c r="B5079"/>
      <c r="I5079" s="33"/>
      <c r="J5079" s="21"/>
    </row>
    <row r="5080" spans="1:10" x14ac:dyDescent="0.25">
      <c r="A5080"/>
      <c r="B5080"/>
      <c r="I5080" s="33"/>
      <c r="J5080" s="21"/>
    </row>
    <row r="5081" spans="1:10" x14ac:dyDescent="0.25">
      <c r="A5081"/>
      <c r="B5081"/>
      <c r="I5081" s="33"/>
      <c r="J5081" s="21"/>
    </row>
    <row r="5082" spans="1:10" x14ac:dyDescent="0.25">
      <c r="A5082"/>
      <c r="B5082"/>
      <c r="I5082" s="33"/>
      <c r="J5082" s="21"/>
    </row>
    <row r="5083" spans="1:10" x14ac:dyDescent="0.25">
      <c r="A5083"/>
      <c r="B5083"/>
      <c r="I5083" s="33"/>
      <c r="J5083" s="21"/>
    </row>
    <row r="5084" spans="1:10" x14ac:dyDescent="0.25">
      <c r="A5084"/>
      <c r="B5084"/>
      <c r="I5084" s="33"/>
      <c r="J5084" s="21"/>
    </row>
    <row r="5085" spans="1:10" x14ac:dyDescent="0.25">
      <c r="A5085"/>
      <c r="B5085"/>
      <c r="I5085" s="33"/>
      <c r="J5085" s="21"/>
    </row>
    <row r="5086" spans="1:10" x14ac:dyDescent="0.25">
      <c r="A5086"/>
      <c r="B5086"/>
      <c r="I5086" s="33"/>
      <c r="J5086" s="21"/>
    </row>
    <row r="5087" spans="1:10" x14ac:dyDescent="0.25">
      <c r="A5087"/>
      <c r="B5087"/>
      <c r="I5087" s="33"/>
      <c r="J5087" s="21"/>
    </row>
    <row r="5088" spans="1:10" x14ac:dyDescent="0.25">
      <c r="A5088"/>
      <c r="B5088"/>
      <c r="I5088" s="33"/>
      <c r="J5088" s="21"/>
    </row>
    <row r="5089" spans="1:10" x14ac:dyDescent="0.25">
      <c r="A5089"/>
      <c r="B5089"/>
      <c r="I5089" s="33"/>
      <c r="J5089" s="21"/>
    </row>
    <row r="5090" spans="1:10" x14ac:dyDescent="0.25">
      <c r="A5090"/>
      <c r="B5090"/>
      <c r="I5090" s="33"/>
      <c r="J5090" s="21"/>
    </row>
    <row r="5091" spans="1:10" x14ac:dyDescent="0.25">
      <c r="A5091"/>
      <c r="B5091"/>
      <c r="I5091" s="33"/>
      <c r="J5091" s="21"/>
    </row>
    <row r="5092" spans="1:10" x14ac:dyDescent="0.25">
      <c r="A5092"/>
      <c r="B5092"/>
      <c r="I5092" s="33"/>
      <c r="J5092" s="21"/>
    </row>
    <row r="5093" spans="1:10" x14ac:dyDescent="0.25">
      <c r="A5093"/>
      <c r="B5093"/>
      <c r="I5093" s="33"/>
      <c r="J5093" s="21"/>
    </row>
    <row r="5094" spans="1:10" x14ac:dyDescent="0.25">
      <c r="A5094"/>
      <c r="B5094"/>
      <c r="I5094" s="33"/>
      <c r="J5094" s="21"/>
    </row>
    <row r="5095" spans="1:10" x14ac:dyDescent="0.25">
      <c r="A5095"/>
      <c r="B5095"/>
      <c r="I5095" s="33"/>
      <c r="J5095" s="21"/>
    </row>
    <row r="5096" spans="1:10" x14ac:dyDescent="0.25">
      <c r="A5096"/>
      <c r="B5096"/>
      <c r="I5096" s="33"/>
      <c r="J5096" s="21"/>
    </row>
    <row r="5097" spans="1:10" x14ac:dyDescent="0.25">
      <c r="A5097"/>
      <c r="B5097"/>
      <c r="I5097" s="33"/>
      <c r="J5097" s="21"/>
    </row>
    <row r="5098" spans="1:10" x14ac:dyDescent="0.25">
      <c r="A5098"/>
      <c r="B5098"/>
      <c r="I5098" s="33"/>
      <c r="J5098" s="21"/>
    </row>
    <row r="5099" spans="1:10" x14ac:dyDescent="0.25">
      <c r="A5099"/>
      <c r="B5099"/>
      <c r="I5099" s="33"/>
      <c r="J5099" s="21"/>
    </row>
    <row r="5100" spans="1:10" x14ac:dyDescent="0.25">
      <c r="A5100"/>
      <c r="B5100"/>
      <c r="I5100" s="33"/>
      <c r="J5100" s="21"/>
    </row>
    <row r="5101" spans="1:10" x14ac:dyDescent="0.25">
      <c r="A5101"/>
      <c r="B5101"/>
      <c r="I5101" s="33"/>
      <c r="J5101" s="21"/>
    </row>
    <row r="5102" spans="1:10" x14ac:dyDescent="0.25">
      <c r="A5102"/>
      <c r="B5102"/>
      <c r="I5102" s="33"/>
      <c r="J5102" s="21"/>
    </row>
    <row r="5103" spans="1:10" x14ac:dyDescent="0.25">
      <c r="A5103"/>
      <c r="B5103"/>
      <c r="I5103" s="33"/>
      <c r="J5103" s="21"/>
    </row>
    <row r="5104" spans="1:10" x14ac:dyDescent="0.25">
      <c r="A5104"/>
      <c r="B5104"/>
      <c r="I5104" s="33"/>
      <c r="J5104" s="21"/>
    </row>
    <row r="5105" spans="1:10" x14ac:dyDescent="0.25">
      <c r="A5105"/>
      <c r="B5105"/>
      <c r="I5105" s="33"/>
      <c r="J5105" s="21"/>
    </row>
    <row r="5106" spans="1:10" x14ac:dyDescent="0.25">
      <c r="A5106"/>
      <c r="B5106"/>
      <c r="I5106" s="33"/>
      <c r="J5106" s="21"/>
    </row>
    <row r="5107" spans="1:10" x14ac:dyDescent="0.25">
      <c r="A5107"/>
      <c r="B5107"/>
      <c r="I5107" s="33"/>
      <c r="J5107" s="21"/>
    </row>
    <row r="5108" spans="1:10" x14ac:dyDescent="0.25">
      <c r="A5108"/>
      <c r="B5108"/>
      <c r="I5108" s="33"/>
      <c r="J5108" s="21"/>
    </row>
    <row r="5109" spans="1:10" x14ac:dyDescent="0.25">
      <c r="A5109"/>
      <c r="B5109"/>
      <c r="I5109" s="33"/>
      <c r="J5109" s="21"/>
    </row>
    <row r="5110" spans="1:10" x14ac:dyDescent="0.25">
      <c r="A5110"/>
      <c r="B5110"/>
      <c r="I5110" s="33"/>
      <c r="J5110" s="21"/>
    </row>
    <row r="5111" spans="1:10" x14ac:dyDescent="0.25">
      <c r="A5111"/>
      <c r="B5111"/>
      <c r="I5111" s="33"/>
      <c r="J5111" s="21"/>
    </row>
    <row r="5112" spans="1:10" x14ac:dyDescent="0.25">
      <c r="A5112"/>
      <c r="B5112"/>
      <c r="I5112" s="33"/>
      <c r="J5112" s="21"/>
    </row>
    <row r="5113" spans="1:10" x14ac:dyDescent="0.25">
      <c r="A5113"/>
      <c r="B5113"/>
      <c r="I5113" s="33"/>
      <c r="J5113" s="21"/>
    </row>
    <row r="5114" spans="1:10" x14ac:dyDescent="0.25">
      <c r="A5114"/>
      <c r="B5114"/>
      <c r="I5114" s="33"/>
      <c r="J5114" s="21"/>
    </row>
    <row r="5115" spans="1:10" x14ac:dyDescent="0.25">
      <c r="A5115"/>
      <c r="B5115"/>
      <c r="I5115" s="33"/>
      <c r="J5115" s="21"/>
    </row>
    <row r="5116" spans="1:10" x14ac:dyDescent="0.25">
      <c r="A5116"/>
      <c r="B5116"/>
      <c r="I5116" s="33"/>
      <c r="J5116" s="21"/>
    </row>
    <row r="5117" spans="1:10" x14ac:dyDescent="0.25">
      <c r="A5117"/>
      <c r="B5117"/>
      <c r="I5117" s="33"/>
      <c r="J5117" s="21"/>
    </row>
    <row r="5118" spans="1:10" x14ac:dyDescent="0.25">
      <c r="A5118"/>
      <c r="B5118"/>
      <c r="I5118" s="33"/>
      <c r="J5118" s="21"/>
    </row>
    <row r="5119" spans="1:10" x14ac:dyDescent="0.25">
      <c r="A5119"/>
      <c r="B5119"/>
      <c r="I5119" s="33"/>
      <c r="J5119" s="21"/>
    </row>
    <row r="5120" spans="1:10" x14ac:dyDescent="0.25">
      <c r="A5120"/>
      <c r="B5120"/>
      <c r="I5120" s="33"/>
      <c r="J5120" s="21"/>
    </row>
    <row r="5121" spans="1:10" x14ac:dyDescent="0.25">
      <c r="A5121"/>
      <c r="B5121"/>
      <c r="I5121" s="33"/>
      <c r="J5121" s="21"/>
    </row>
    <row r="5122" spans="1:10" x14ac:dyDescent="0.25">
      <c r="A5122"/>
      <c r="B5122"/>
      <c r="I5122" s="33"/>
      <c r="J5122" s="21"/>
    </row>
    <row r="5123" spans="1:10" x14ac:dyDescent="0.25">
      <c r="A5123"/>
      <c r="B5123"/>
      <c r="I5123" s="33"/>
      <c r="J5123" s="21"/>
    </row>
    <row r="5124" spans="1:10" x14ac:dyDescent="0.25">
      <c r="A5124"/>
      <c r="B5124"/>
      <c r="I5124" s="33"/>
      <c r="J5124" s="21"/>
    </row>
    <row r="5125" spans="1:10" x14ac:dyDescent="0.25">
      <c r="A5125"/>
      <c r="B5125"/>
      <c r="I5125" s="33"/>
      <c r="J5125" s="21"/>
    </row>
    <row r="5126" spans="1:10" x14ac:dyDescent="0.25">
      <c r="A5126"/>
      <c r="B5126"/>
      <c r="I5126" s="33"/>
      <c r="J5126" s="21"/>
    </row>
    <row r="5127" spans="1:10" x14ac:dyDescent="0.25">
      <c r="A5127"/>
      <c r="B5127"/>
      <c r="I5127" s="33"/>
      <c r="J5127" s="21"/>
    </row>
    <row r="5128" spans="1:10" x14ac:dyDescent="0.25">
      <c r="A5128"/>
      <c r="B5128"/>
      <c r="I5128" s="33"/>
      <c r="J5128" s="21"/>
    </row>
    <row r="5129" spans="1:10" x14ac:dyDescent="0.25">
      <c r="A5129"/>
      <c r="B5129"/>
      <c r="I5129" s="33"/>
      <c r="J5129" s="21"/>
    </row>
    <row r="5130" spans="1:10" x14ac:dyDescent="0.25">
      <c r="A5130"/>
      <c r="B5130"/>
      <c r="I5130" s="33"/>
      <c r="J5130" s="21"/>
    </row>
    <row r="5131" spans="1:10" x14ac:dyDescent="0.25">
      <c r="A5131"/>
      <c r="B5131"/>
      <c r="I5131" s="33"/>
      <c r="J5131" s="21"/>
    </row>
    <row r="5132" spans="1:10" x14ac:dyDescent="0.25">
      <c r="A5132"/>
      <c r="B5132"/>
      <c r="I5132" s="33"/>
      <c r="J5132" s="21"/>
    </row>
    <row r="5133" spans="1:10" x14ac:dyDescent="0.25">
      <c r="A5133"/>
      <c r="B5133"/>
      <c r="I5133" s="33"/>
      <c r="J5133" s="21"/>
    </row>
    <row r="5134" spans="1:10" x14ac:dyDescent="0.25">
      <c r="A5134"/>
      <c r="B5134"/>
      <c r="I5134" s="33"/>
      <c r="J5134" s="21"/>
    </row>
    <row r="5135" spans="1:10" x14ac:dyDescent="0.25">
      <c r="A5135"/>
      <c r="B5135"/>
      <c r="I5135" s="33"/>
      <c r="J5135" s="21"/>
    </row>
    <row r="5136" spans="1:10" x14ac:dyDescent="0.25">
      <c r="A5136"/>
      <c r="B5136"/>
      <c r="I5136" s="33"/>
      <c r="J5136" s="21"/>
    </row>
    <row r="5137" spans="1:10" x14ac:dyDescent="0.25">
      <c r="A5137"/>
      <c r="B5137"/>
      <c r="I5137" s="33"/>
      <c r="J5137" s="21"/>
    </row>
    <row r="5138" spans="1:10" x14ac:dyDescent="0.25">
      <c r="A5138"/>
      <c r="B5138"/>
      <c r="I5138" s="33"/>
      <c r="J5138" s="21"/>
    </row>
    <row r="5139" spans="1:10" x14ac:dyDescent="0.25">
      <c r="A5139"/>
      <c r="B5139"/>
      <c r="I5139" s="33"/>
      <c r="J5139" s="21"/>
    </row>
    <row r="5140" spans="1:10" x14ac:dyDescent="0.25">
      <c r="A5140"/>
      <c r="B5140"/>
      <c r="I5140" s="33"/>
      <c r="J5140" s="21"/>
    </row>
    <row r="5141" spans="1:10" x14ac:dyDescent="0.25">
      <c r="A5141"/>
      <c r="B5141"/>
      <c r="I5141" s="33"/>
      <c r="J5141" s="21"/>
    </row>
    <row r="5142" spans="1:10" x14ac:dyDescent="0.25">
      <c r="A5142"/>
      <c r="B5142"/>
      <c r="I5142" s="33"/>
      <c r="J5142" s="21"/>
    </row>
    <row r="5143" spans="1:10" x14ac:dyDescent="0.25">
      <c r="A5143"/>
      <c r="B5143"/>
      <c r="I5143" s="33"/>
      <c r="J5143" s="21"/>
    </row>
    <row r="5144" spans="1:10" x14ac:dyDescent="0.25">
      <c r="A5144"/>
      <c r="B5144"/>
      <c r="I5144" s="33"/>
      <c r="J5144" s="21"/>
    </row>
    <row r="5145" spans="1:10" x14ac:dyDescent="0.25">
      <c r="A5145"/>
      <c r="B5145"/>
      <c r="I5145" s="33"/>
      <c r="J5145" s="21"/>
    </row>
    <row r="5146" spans="1:10" x14ac:dyDescent="0.25">
      <c r="A5146"/>
      <c r="B5146"/>
      <c r="I5146" s="33"/>
      <c r="J5146" s="21"/>
    </row>
    <row r="5147" spans="1:10" x14ac:dyDescent="0.25">
      <c r="A5147"/>
      <c r="B5147"/>
      <c r="I5147" s="33"/>
      <c r="J5147" s="21"/>
    </row>
    <row r="5148" spans="1:10" x14ac:dyDescent="0.25">
      <c r="A5148"/>
      <c r="B5148"/>
      <c r="I5148" s="33"/>
      <c r="J5148" s="21"/>
    </row>
    <row r="5149" spans="1:10" x14ac:dyDescent="0.25">
      <c r="A5149"/>
      <c r="B5149"/>
      <c r="I5149" s="33"/>
      <c r="J5149" s="21"/>
    </row>
    <row r="5150" spans="1:10" x14ac:dyDescent="0.25">
      <c r="A5150"/>
      <c r="B5150"/>
      <c r="I5150" s="33"/>
      <c r="J5150" s="21"/>
    </row>
    <row r="5151" spans="1:10" x14ac:dyDescent="0.25">
      <c r="A5151"/>
      <c r="B5151"/>
      <c r="I5151" s="33"/>
      <c r="J5151" s="21"/>
    </row>
    <row r="5152" spans="1:10" x14ac:dyDescent="0.25">
      <c r="A5152"/>
      <c r="B5152"/>
      <c r="I5152" s="33"/>
      <c r="J5152" s="21"/>
    </row>
    <row r="5153" spans="1:10" x14ac:dyDescent="0.25">
      <c r="A5153"/>
      <c r="B5153"/>
      <c r="I5153" s="33"/>
      <c r="J5153" s="21"/>
    </row>
    <row r="5154" spans="1:10" x14ac:dyDescent="0.25">
      <c r="A5154"/>
      <c r="B5154"/>
      <c r="I5154" s="33"/>
      <c r="J5154" s="21"/>
    </row>
    <row r="5155" spans="1:10" x14ac:dyDescent="0.25">
      <c r="A5155"/>
      <c r="B5155"/>
      <c r="I5155" s="33"/>
      <c r="J5155" s="21"/>
    </row>
    <row r="5156" spans="1:10" x14ac:dyDescent="0.25">
      <c r="A5156"/>
      <c r="B5156"/>
      <c r="I5156" s="33"/>
      <c r="J5156" s="21"/>
    </row>
    <row r="5157" spans="1:10" x14ac:dyDescent="0.25">
      <c r="A5157"/>
      <c r="B5157"/>
      <c r="I5157" s="33"/>
      <c r="J5157" s="21"/>
    </row>
    <row r="5158" spans="1:10" x14ac:dyDescent="0.25">
      <c r="A5158"/>
      <c r="B5158"/>
      <c r="I5158" s="33"/>
      <c r="J5158" s="21"/>
    </row>
    <row r="5159" spans="1:10" x14ac:dyDescent="0.25">
      <c r="A5159"/>
      <c r="B5159"/>
      <c r="I5159" s="33"/>
      <c r="J5159" s="21"/>
    </row>
    <row r="5160" spans="1:10" x14ac:dyDescent="0.25">
      <c r="A5160"/>
      <c r="B5160"/>
      <c r="I5160" s="33"/>
      <c r="J5160" s="21"/>
    </row>
    <row r="5161" spans="1:10" x14ac:dyDescent="0.25">
      <c r="A5161"/>
      <c r="B5161"/>
      <c r="I5161" s="33"/>
      <c r="J5161" s="21"/>
    </row>
    <row r="5162" spans="1:10" x14ac:dyDescent="0.25">
      <c r="A5162"/>
      <c r="B5162"/>
      <c r="I5162" s="33"/>
      <c r="J5162" s="21"/>
    </row>
    <row r="5163" spans="1:10" x14ac:dyDescent="0.25">
      <c r="A5163"/>
      <c r="B5163"/>
      <c r="I5163" s="33"/>
      <c r="J5163" s="21"/>
    </row>
    <row r="5164" spans="1:10" x14ac:dyDescent="0.25">
      <c r="A5164"/>
      <c r="B5164"/>
      <c r="I5164" s="33"/>
      <c r="J5164" s="21"/>
    </row>
    <row r="5165" spans="1:10" x14ac:dyDescent="0.25">
      <c r="A5165"/>
      <c r="B5165"/>
      <c r="I5165" s="33"/>
      <c r="J5165" s="21"/>
    </row>
    <row r="5166" spans="1:10" x14ac:dyDescent="0.25">
      <c r="A5166"/>
      <c r="B5166"/>
      <c r="I5166" s="33"/>
      <c r="J5166" s="21"/>
    </row>
    <row r="5167" spans="1:10" x14ac:dyDescent="0.25">
      <c r="A5167"/>
      <c r="B5167"/>
      <c r="I5167" s="33"/>
      <c r="J5167" s="21"/>
    </row>
    <row r="5168" spans="1:10" x14ac:dyDescent="0.25">
      <c r="A5168"/>
      <c r="B5168"/>
      <c r="I5168" s="33"/>
      <c r="J5168" s="21"/>
    </row>
    <row r="5169" spans="1:10" x14ac:dyDescent="0.25">
      <c r="A5169"/>
      <c r="B5169"/>
      <c r="I5169" s="33"/>
      <c r="J5169" s="21"/>
    </row>
    <row r="5170" spans="1:10" x14ac:dyDescent="0.25">
      <c r="A5170"/>
      <c r="B5170"/>
      <c r="I5170" s="33"/>
      <c r="J5170" s="21"/>
    </row>
    <row r="5171" spans="1:10" x14ac:dyDescent="0.25">
      <c r="A5171"/>
      <c r="B5171"/>
      <c r="I5171" s="33"/>
      <c r="J5171" s="21"/>
    </row>
    <row r="5172" spans="1:10" x14ac:dyDescent="0.25">
      <c r="A5172"/>
      <c r="B5172"/>
      <c r="I5172" s="33"/>
      <c r="J5172" s="21"/>
    </row>
    <row r="5173" spans="1:10" x14ac:dyDescent="0.25">
      <c r="A5173"/>
      <c r="B5173"/>
      <c r="I5173" s="33"/>
      <c r="J5173" s="21"/>
    </row>
    <row r="5174" spans="1:10" x14ac:dyDescent="0.25">
      <c r="A5174"/>
      <c r="B5174"/>
      <c r="I5174" s="33"/>
      <c r="J5174" s="21"/>
    </row>
    <row r="5175" spans="1:10" x14ac:dyDescent="0.25">
      <c r="A5175"/>
      <c r="B5175"/>
      <c r="I5175" s="33"/>
      <c r="J5175" s="21"/>
    </row>
    <row r="5176" spans="1:10" x14ac:dyDescent="0.25">
      <c r="A5176"/>
      <c r="B5176"/>
      <c r="I5176" s="33"/>
      <c r="J5176" s="21"/>
    </row>
    <row r="5177" spans="1:10" x14ac:dyDescent="0.25">
      <c r="A5177"/>
      <c r="B5177"/>
      <c r="I5177" s="33"/>
      <c r="J5177" s="21"/>
    </row>
    <row r="5178" spans="1:10" x14ac:dyDescent="0.25">
      <c r="A5178"/>
      <c r="B5178"/>
      <c r="I5178" s="33"/>
      <c r="J5178" s="21"/>
    </row>
    <row r="5179" spans="1:10" x14ac:dyDescent="0.25">
      <c r="A5179"/>
      <c r="B5179"/>
      <c r="I5179" s="33"/>
      <c r="J5179" s="21"/>
    </row>
    <row r="5180" spans="1:10" x14ac:dyDescent="0.25">
      <c r="A5180"/>
      <c r="B5180"/>
      <c r="I5180" s="33"/>
      <c r="J5180" s="21"/>
    </row>
    <row r="5181" spans="1:10" x14ac:dyDescent="0.25">
      <c r="A5181"/>
      <c r="B5181"/>
      <c r="I5181" s="33"/>
      <c r="J5181" s="21"/>
    </row>
    <row r="5182" spans="1:10" x14ac:dyDescent="0.25">
      <c r="A5182"/>
      <c r="B5182"/>
      <c r="I5182" s="33"/>
      <c r="J5182" s="21"/>
    </row>
    <row r="5183" spans="1:10" x14ac:dyDescent="0.25">
      <c r="A5183"/>
      <c r="B5183"/>
      <c r="I5183" s="33"/>
      <c r="J5183" s="21"/>
    </row>
    <row r="5184" spans="1:10" x14ac:dyDescent="0.25">
      <c r="A5184"/>
      <c r="B5184"/>
      <c r="I5184" s="33"/>
      <c r="J5184" s="21"/>
    </row>
    <row r="5185" spans="1:10" x14ac:dyDescent="0.25">
      <c r="A5185"/>
      <c r="B5185"/>
      <c r="I5185" s="33"/>
      <c r="J5185" s="21"/>
    </row>
    <row r="5186" spans="1:10" x14ac:dyDescent="0.25">
      <c r="A5186"/>
      <c r="B5186"/>
      <c r="I5186" s="33"/>
      <c r="J5186" s="21"/>
    </row>
    <row r="5187" spans="1:10" x14ac:dyDescent="0.25">
      <c r="A5187"/>
      <c r="B5187"/>
      <c r="I5187" s="33"/>
      <c r="J5187" s="21"/>
    </row>
    <row r="5188" spans="1:10" x14ac:dyDescent="0.25">
      <c r="A5188"/>
      <c r="B5188"/>
      <c r="I5188" s="33"/>
      <c r="J5188" s="21"/>
    </row>
    <row r="5189" spans="1:10" x14ac:dyDescent="0.25">
      <c r="A5189"/>
      <c r="B5189"/>
      <c r="I5189" s="33"/>
      <c r="J5189" s="21"/>
    </row>
    <row r="5190" spans="1:10" x14ac:dyDescent="0.25">
      <c r="A5190"/>
      <c r="B5190"/>
      <c r="I5190" s="33"/>
      <c r="J5190" s="21"/>
    </row>
    <row r="5191" spans="1:10" x14ac:dyDescent="0.25">
      <c r="A5191"/>
      <c r="B5191"/>
      <c r="I5191" s="33"/>
      <c r="J5191" s="21"/>
    </row>
    <row r="5192" spans="1:10" x14ac:dyDescent="0.25">
      <c r="A5192"/>
      <c r="B5192"/>
      <c r="I5192" s="33"/>
      <c r="J5192" s="21"/>
    </row>
    <row r="5193" spans="1:10" x14ac:dyDescent="0.25">
      <c r="A5193"/>
      <c r="B5193"/>
      <c r="I5193" s="33"/>
      <c r="J5193" s="21"/>
    </row>
    <row r="5194" spans="1:10" x14ac:dyDescent="0.25">
      <c r="A5194"/>
      <c r="B5194"/>
      <c r="I5194" s="33"/>
      <c r="J5194" s="21"/>
    </row>
    <row r="5195" spans="1:10" x14ac:dyDescent="0.25">
      <c r="A5195"/>
      <c r="B5195"/>
      <c r="I5195" s="33"/>
      <c r="J5195" s="21"/>
    </row>
    <row r="5196" spans="1:10" x14ac:dyDescent="0.25">
      <c r="A5196"/>
      <c r="B5196"/>
      <c r="I5196" s="33"/>
      <c r="J5196" s="21"/>
    </row>
    <row r="5197" spans="1:10" x14ac:dyDescent="0.25">
      <c r="A5197"/>
      <c r="B5197"/>
      <c r="I5197" s="33"/>
      <c r="J5197" s="21"/>
    </row>
    <row r="5198" spans="1:10" x14ac:dyDescent="0.25">
      <c r="A5198"/>
      <c r="B5198"/>
      <c r="I5198" s="33"/>
      <c r="J5198" s="21"/>
    </row>
    <row r="5199" spans="1:10" x14ac:dyDescent="0.25">
      <c r="A5199"/>
      <c r="B5199"/>
      <c r="I5199" s="33"/>
      <c r="J5199" s="21"/>
    </row>
    <row r="5200" spans="1:10" x14ac:dyDescent="0.25">
      <c r="A5200"/>
      <c r="B5200"/>
      <c r="I5200" s="33"/>
      <c r="J5200" s="21"/>
    </row>
    <row r="5201" spans="1:10" x14ac:dyDescent="0.25">
      <c r="A5201"/>
      <c r="B5201"/>
      <c r="I5201" s="33"/>
      <c r="J5201" s="21"/>
    </row>
    <row r="5202" spans="1:10" x14ac:dyDescent="0.25">
      <c r="A5202"/>
      <c r="B5202"/>
      <c r="I5202" s="33"/>
      <c r="J5202" s="21"/>
    </row>
    <row r="5203" spans="1:10" x14ac:dyDescent="0.25">
      <c r="A5203"/>
      <c r="B5203"/>
      <c r="I5203" s="33"/>
      <c r="J5203" s="21"/>
    </row>
    <row r="5204" spans="1:10" x14ac:dyDescent="0.25">
      <c r="A5204"/>
      <c r="B5204"/>
      <c r="I5204" s="33"/>
      <c r="J5204" s="21"/>
    </row>
    <row r="5205" spans="1:10" x14ac:dyDescent="0.25">
      <c r="A5205"/>
      <c r="B5205"/>
      <c r="I5205" s="33"/>
      <c r="J5205" s="21"/>
    </row>
    <row r="5206" spans="1:10" x14ac:dyDescent="0.25">
      <c r="A5206"/>
      <c r="B5206"/>
      <c r="I5206" s="33"/>
      <c r="J5206" s="21"/>
    </row>
    <row r="5207" spans="1:10" x14ac:dyDescent="0.25">
      <c r="A5207"/>
      <c r="B5207"/>
      <c r="I5207" s="33"/>
      <c r="J5207" s="21"/>
    </row>
    <row r="5208" spans="1:10" x14ac:dyDescent="0.25">
      <c r="A5208"/>
      <c r="B5208"/>
      <c r="I5208" s="33"/>
      <c r="J5208" s="21"/>
    </row>
    <row r="5209" spans="1:10" x14ac:dyDescent="0.25">
      <c r="A5209"/>
      <c r="B5209"/>
      <c r="I5209" s="33"/>
      <c r="J5209" s="21"/>
    </row>
    <row r="5210" spans="1:10" x14ac:dyDescent="0.25">
      <c r="A5210"/>
      <c r="B5210"/>
      <c r="I5210" s="33"/>
      <c r="J5210" s="21"/>
    </row>
    <row r="5211" spans="1:10" x14ac:dyDescent="0.25">
      <c r="A5211"/>
      <c r="B5211"/>
      <c r="I5211" s="33"/>
      <c r="J5211" s="21"/>
    </row>
    <row r="5212" spans="1:10" x14ac:dyDescent="0.25">
      <c r="A5212"/>
      <c r="B5212"/>
      <c r="I5212" s="33"/>
      <c r="J5212" s="21"/>
    </row>
    <row r="5213" spans="1:10" x14ac:dyDescent="0.25">
      <c r="A5213"/>
      <c r="B5213"/>
      <c r="I5213" s="33"/>
      <c r="J5213" s="21"/>
    </row>
    <row r="5214" spans="1:10" x14ac:dyDescent="0.25">
      <c r="A5214"/>
      <c r="B5214"/>
      <c r="I5214" s="33"/>
      <c r="J5214" s="21"/>
    </row>
    <row r="5215" spans="1:10" x14ac:dyDescent="0.25">
      <c r="A5215"/>
      <c r="B5215"/>
      <c r="I5215" s="33"/>
      <c r="J5215" s="21"/>
    </row>
    <row r="5216" spans="1:10" x14ac:dyDescent="0.25">
      <c r="A5216"/>
      <c r="B5216"/>
      <c r="I5216" s="33"/>
      <c r="J5216" s="21"/>
    </row>
    <row r="5217" spans="1:10" x14ac:dyDescent="0.25">
      <c r="A5217"/>
      <c r="B5217"/>
      <c r="I5217" s="33"/>
      <c r="J5217" s="21"/>
    </row>
    <row r="5218" spans="1:10" x14ac:dyDescent="0.25">
      <c r="A5218"/>
      <c r="B5218"/>
      <c r="I5218" s="33"/>
      <c r="J5218" s="21"/>
    </row>
    <row r="5219" spans="1:10" x14ac:dyDescent="0.25">
      <c r="A5219"/>
      <c r="B5219"/>
      <c r="I5219" s="33"/>
      <c r="J5219" s="21"/>
    </row>
    <row r="5220" spans="1:10" x14ac:dyDescent="0.25">
      <c r="A5220"/>
      <c r="B5220"/>
      <c r="I5220" s="33"/>
      <c r="J5220" s="21"/>
    </row>
    <row r="5221" spans="1:10" x14ac:dyDescent="0.25">
      <c r="A5221"/>
      <c r="B5221"/>
      <c r="I5221" s="33"/>
      <c r="J5221" s="21"/>
    </row>
    <row r="5222" spans="1:10" x14ac:dyDescent="0.25">
      <c r="A5222"/>
      <c r="B5222"/>
      <c r="I5222" s="33"/>
      <c r="J5222" s="21"/>
    </row>
    <row r="5223" spans="1:10" x14ac:dyDescent="0.25">
      <c r="A5223"/>
      <c r="B5223"/>
      <c r="I5223" s="33"/>
      <c r="J5223" s="21"/>
    </row>
    <row r="5224" spans="1:10" x14ac:dyDescent="0.25">
      <c r="A5224"/>
      <c r="B5224"/>
      <c r="I5224" s="33"/>
      <c r="J5224" s="21"/>
    </row>
    <row r="5225" spans="1:10" x14ac:dyDescent="0.25">
      <c r="A5225"/>
      <c r="B5225"/>
      <c r="I5225" s="33"/>
      <c r="J5225" s="21"/>
    </row>
    <row r="5226" spans="1:10" x14ac:dyDescent="0.25">
      <c r="A5226"/>
      <c r="B5226"/>
      <c r="I5226" s="33"/>
      <c r="J5226" s="21"/>
    </row>
    <row r="5227" spans="1:10" x14ac:dyDescent="0.25">
      <c r="A5227"/>
      <c r="B5227"/>
      <c r="I5227" s="33"/>
      <c r="J5227" s="21"/>
    </row>
    <row r="5228" spans="1:10" x14ac:dyDescent="0.25">
      <c r="A5228"/>
      <c r="B5228"/>
      <c r="I5228" s="33"/>
      <c r="J5228" s="21"/>
    </row>
    <row r="5229" spans="1:10" x14ac:dyDescent="0.25">
      <c r="A5229"/>
      <c r="B5229"/>
      <c r="I5229" s="33"/>
      <c r="J5229" s="21"/>
    </row>
    <row r="5230" spans="1:10" x14ac:dyDescent="0.25">
      <c r="A5230"/>
      <c r="B5230"/>
      <c r="I5230" s="33"/>
      <c r="J5230" s="21"/>
    </row>
    <row r="5231" spans="1:10" x14ac:dyDescent="0.25">
      <c r="A5231"/>
      <c r="B5231"/>
      <c r="I5231" s="33"/>
      <c r="J5231" s="21"/>
    </row>
    <row r="5232" spans="1:10" x14ac:dyDescent="0.25">
      <c r="A5232"/>
      <c r="B5232"/>
      <c r="I5232" s="33"/>
      <c r="J5232" s="21"/>
    </row>
    <row r="5233" spans="1:10" x14ac:dyDescent="0.25">
      <c r="A5233"/>
      <c r="B5233"/>
      <c r="I5233" s="33"/>
      <c r="J5233" s="21"/>
    </row>
    <row r="5234" spans="1:10" x14ac:dyDescent="0.25">
      <c r="A5234"/>
      <c r="B5234"/>
      <c r="I5234" s="33"/>
      <c r="J5234" s="21"/>
    </row>
    <row r="5235" spans="1:10" x14ac:dyDescent="0.25">
      <c r="A5235"/>
      <c r="B5235"/>
      <c r="I5235" s="33"/>
      <c r="J5235" s="21"/>
    </row>
    <row r="5236" spans="1:10" x14ac:dyDescent="0.25">
      <c r="A5236"/>
      <c r="B5236"/>
      <c r="I5236" s="33"/>
      <c r="J5236" s="21"/>
    </row>
    <row r="5237" spans="1:10" x14ac:dyDescent="0.25">
      <c r="A5237"/>
      <c r="B5237"/>
      <c r="I5237" s="33"/>
      <c r="J5237" s="21"/>
    </row>
    <row r="5238" spans="1:10" x14ac:dyDescent="0.25">
      <c r="A5238"/>
      <c r="B5238"/>
      <c r="I5238" s="33"/>
      <c r="J5238" s="21"/>
    </row>
    <row r="5239" spans="1:10" x14ac:dyDescent="0.25">
      <c r="A5239"/>
      <c r="B5239"/>
      <c r="I5239" s="33"/>
      <c r="J5239" s="21"/>
    </row>
    <row r="5240" spans="1:10" x14ac:dyDescent="0.25">
      <c r="A5240"/>
      <c r="B5240"/>
      <c r="I5240" s="33"/>
      <c r="J5240" s="21"/>
    </row>
    <row r="5241" spans="1:10" x14ac:dyDescent="0.25">
      <c r="A5241"/>
      <c r="B5241"/>
      <c r="I5241" s="33"/>
      <c r="J5241" s="21"/>
    </row>
    <row r="5242" spans="1:10" x14ac:dyDescent="0.25">
      <c r="A5242"/>
      <c r="B5242"/>
      <c r="I5242" s="33"/>
      <c r="J5242" s="21"/>
    </row>
    <row r="5243" spans="1:10" x14ac:dyDescent="0.25">
      <c r="A5243"/>
      <c r="B5243"/>
      <c r="I5243" s="33"/>
      <c r="J5243" s="21"/>
    </row>
    <row r="5244" spans="1:10" x14ac:dyDescent="0.25">
      <c r="A5244"/>
      <c r="B5244"/>
      <c r="I5244" s="33"/>
      <c r="J5244" s="21"/>
    </row>
    <row r="5245" spans="1:10" x14ac:dyDescent="0.25">
      <c r="A5245"/>
      <c r="B5245"/>
      <c r="I5245" s="33"/>
      <c r="J5245" s="21"/>
    </row>
    <row r="5246" spans="1:10" x14ac:dyDescent="0.25">
      <c r="A5246"/>
      <c r="B5246"/>
      <c r="I5246" s="33"/>
      <c r="J5246" s="21"/>
    </row>
    <row r="5247" spans="1:10" x14ac:dyDescent="0.25">
      <c r="A5247"/>
      <c r="B5247"/>
      <c r="I5247" s="33"/>
      <c r="J5247" s="21"/>
    </row>
    <row r="5248" spans="1:10" x14ac:dyDescent="0.25">
      <c r="A5248"/>
      <c r="B5248"/>
      <c r="I5248" s="33"/>
      <c r="J5248" s="21"/>
    </row>
    <row r="5249" spans="1:10" x14ac:dyDescent="0.25">
      <c r="A5249"/>
      <c r="B5249"/>
      <c r="I5249" s="33"/>
      <c r="J5249" s="21"/>
    </row>
    <row r="5250" spans="1:10" x14ac:dyDescent="0.25">
      <c r="A5250"/>
      <c r="B5250"/>
      <c r="I5250" s="33"/>
      <c r="J5250" s="21"/>
    </row>
    <row r="5251" spans="1:10" x14ac:dyDescent="0.25">
      <c r="A5251"/>
      <c r="B5251"/>
      <c r="I5251" s="33"/>
      <c r="J5251" s="21"/>
    </row>
    <row r="5252" spans="1:10" x14ac:dyDescent="0.25">
      <c r="A5252"/>
      <c r="B5252"/>
      <c r="I5252" s="33"/>
      <c r="J5252" s="21"/>
    </row>
    <row r="5253" spans="1:10" x14ac:dyDescent="0.25">
      <c r="A5253"/>
      <c r="B5253"/>
      <c r="I5253" s="33"/>
      <c r="J5253" s="21"/>
    </row>
    <row r="5254" spans="1:10" x14ac:dyDescent="0.25">
      <c r="A5254"/>
      <c r="B5254"/>
      <c r="I5254" s="33"/>
      <c r="J5254" s="21"/>
    </row>
    <row r="5255" spans="1:10" x14ac:dyDescent="0.25">
      <c r="A5255"/>
      <c r="B5255"/>
      <c r="I5255" s="33"/>
      <c r="J5255" s="21"/>
    </row>
    <row r="5256" spans="1:10" x14ac:dyDescent="0.25">
      <c r="A5256"/>
      <c r="B5256"/>
      <c r="I5256" s="33"/>
      <c r="J5256" s="21"/>
    </row>
    <row r="5257" spans="1:10" x14ac:dyDescent="0.25">
      <c r="A5257"/>
      <c r="B5257"/>
      <c r="I5257" s="33"/>
      <c r="J5257" s="21"/>
    </row>
    <row r="5258" spans="1:10" x14ac:dyDescent="0.25">
      <c r="A5258"/>
      <c r="B5258"/>
      <c r="I5258" s="33"/>
      <c r="J5258" s="21"/>
    </row>
    <row r="5259" spans="1:10" x14ac:dyDescent="0.25">
      <c r="A5259"/>
      <c r="B5259"/>
      <c r="I5259" s="33"/>
      <c r="J5259" s="21"/>
    </row>
    <row r="5260" spans="1:10" x14ac:dyDescent="0.25">
      <c r="A5260"/>
      <c r="B5260"/>
      <c r="I5260" s="33"/>
      <c r="J5260" s="21"/>
    </row>
    <row r="5261" spans="1:10" x14ac:dyDescent="0.25">
      <c r="A5261"/>
      <c r="B5261"/>
      <c r="I5261" s="33"/>
      <c r="J5261" s="21"/>
    </row>
    <row r="5262" spans="1:10" x14ac:dyDescent="0.25">
      <c r="A5262"/>
      <c r="B5262"/>
      <c r="I5262" s="33"/>
      <c r="J5262" s="21"/>
    </row>
    <row r="5263" spans="1:10" x14ac:dyDescent="0.25">
      <c r="A5263"/>
      <c r="B5263"/>
      <c r="I5263" s="33"/>
      <c r="J5263" s="21"/>
    </row>
    <row r="5264" spans="1:10" x14ac:dyDescent="0.25">
      <c r="A5264"/>
      <c r="B5264"/>
      <c r="I5264" s="33"/>
      <c r="J5264" s="21"/>
    </row>
    <row r="5265" spans="1:10" x14ac:dyDescent="0.25">
      <c r="A5265"/>
      <c r="B5265"/>
      <c r="I5265" s="33"/>
      <c r="J5265" s="21"/>
    </row>
    <row r="5266" spans="1:10" x14ac:dyDescent="0.25">
      <c r="A5266"/>
      <c r="B5266"/>
      <c r="I5266" s="33"/>
      <c r="J5266" s="21"/>
    </row>
    <row r="5267" spans="1:10" x14ac:dyDescent="0.25">
      <c r="A5267"/>
      <c r="B5267"/>
      <c r="I5267" s="33"/>
      <c r="J5267" s="21"/>
    </row>
    <row r="5268" spans="1:10" x14ac:dyDescent="0.25">
      <c r="A5268"/>
      <c r="B5268"/>
      <c r="I5268" s="33"/>
      <c r="J5268" s="21"/>
    </row>
    <row r="5269" spans="1:10" x14ac:dyDescent="0.25">
      <c r="A5269"/>
      <c r="B5269"/>
      <c r="I5269" s="33"/>
      <c r="J5269" s="21"/>
    </row>
    <row r="5270" spans="1:10" x14ac:dyDescent="0.25">
      <c r="A5270"/>
      <c r="B5270"/>
      <c r="I5270" s="33"/>
      <c r="J5270" s="21"/>
    </row>
    <row r="5271" spans="1:10" x14ac:dyDescent="0.25">
      <c r="A5271"/>
      <c r="B5271"/>
      <c r="I5271" s="33"/>
      <c r="J5271" s="21"/>
    </row>
    <row r="5272" spans="1:10" x14ac:dyDescent="0.25">
      <c r="A5272"/>
      <c r="B5272"/>
      <c r="I5272" s="33"/>
      <c r="J5272" s="21"/>
    </row>
    <row r="5273" spans="1:10" x14ac:dyDescent="0.25">
      <c r="A5273"/>
      <c r="B5273"/>
      <c r="I5273" s="33"/>
      <c r="J5273" s="21"/>
    </row>
    <row r="5274" spans="1:10" x14ac:dyDescent="0.25">
      <c r="A5274"/>
      <c r="B5274"/>
      <c r="I5274" s="33"/>
      <c r="J5274" s="21"/>
    </row>
    <row r="5275" spans="1:10" x14ac:dyDescent="0.25">
      <c r="A5275"/>
      <c r="B5275"/>
      <c r="I5275" s="33"/>
      <c r="J5275" s="21"/>
    </row>
    <row r="5276" spans="1:10" x14ac:dyDescent="0.25">
      <c r="A5276"/>
      <c r="B5276"/>
      <c r="I5276" s="33"/>
      <c r="J5276" s="21"/>
    </row>
    <row r="5277" spans="1:10" x14ac:dyDescent="0.25">
      <c r="A5277"/>
      <c r="B5277"/>
      <c r="I5277" s="33"/>
      <c r="J5277" s="21"/>
    </row>
    <row r="5278" spans="1:10" x14ac:dyDescent="0.25">
      <c r="A5278"/>
      <c r="B5278"/>
      <c r="I5278" s="33"/>
      <c r="J5278" s="21"/>
    </row>
    <row r="5279" spans="1:10" x14ac:dyDescent="0.25">
      <c r="A5279"/>
      <c r="B5279"/>
      <c r="I5279" s="33"/>
      <c r="J5279" s="21"/>
    </row>
    <row r="5280" spans="1:10" x14ac:dyDescent="0.25">
      <c r="A5280"/>
      <c r="B5280"/>
      <c r="I5280" s="33"/>
      <c r="J5280" s="21"/>
    </row>
    <row r="5281" spans="1:10" x14ac:dyDescent="0.25">
      <c r="A5281"/>
      <c r="B5281"/>
      <c r="I5281" s="33"/>
      <c r="J5281" s="21"/>
    </row>
    <row r="5282" spans="1:10" x14ac:dyDescent="0.25">
      <c r="A5282"/>
      <c r="B5282"/>
      <c r="I5282" s="33"/>
      <c r="J5282" s="21"/>
    </row>
    <row r="5283" spans="1:10" x14ac:dyDescent="0.25">
      <c r="A5283"/>
      <c r="B5283"/>
      <c r="I5283" s="33"/>
      <c r="J5283" s="21"/>
    </row>
    <row r="5284" spans="1:10" x14ac:dyDescent="0.25">
      <c r="A5284"/>
      <c r="B5284"/>
      <c r="I5284" s="33"/>
      <c r="J5284" s="21"/>
    </row>
    <row r="5285" spans="1:10" x14ac:dyDescent="0.25">
      <c r="A5285"/>
      <c r="B5285"/>
      <c r="I5285" s="33"/>
      <c r="J5285" s="21"/>
    </row>
    <row r="5286" spans="1:10" x14ac:dyDescent="0.25">
      <c r="A5286"/>
      <c r="B5286"/>
      <c r="I5286" s="33"/>
      <c r="J5286" s="21"/>
    </row>
    <row r="5287" spans="1:10" x14ac:dyDescent="0.25">
      <c r="A5287"/>
      <c r="B5287"/>
      <c r="I5287" s="33"/>
      <c r="J5287" s="21"/>
    </row>
    <row r="5288" spans="1:10" x14ac:dyDescent="0.25">
      <c r="A5288"/>
      <c r="B5288"/>
      <c r="I5288" s="33"/>
      <c r="J5288" s="21"/>
    </row>
    <row r="5289" spans="1:10" x14ac:dyDescent="0.25">
      <c r="A5289"/>
      <c r="B5289"/>
      <c r="I5289" s="33"/>
      <c r="J5289" s="21"/>
    </row>
    <row r="5290" spans="1:10" x14ac:dyDescent="0.25">
      <c r="A5290"/>
      <c r="B5290"/>
      <c r="I5290" s="33"/>
      <c r="J5290" s="21"/>
    </row>
    <row r="5291" spans="1:10" x14ac:dyDescent="0.25">
      <c r="A5291"/>
      <c r="B5291"/>
      <c r="I5291" s="33"/>
      <c r="J5291" s="21"/>
    </row>
    <row r="5292" spans="1:10" x14ac:dyDescent="0.25">
      <c r="A5292"/>
      <c r="B5292"/>
      <c r="I5292" s="33"/>
      <c r="J5292" s="21"/>
    </row>
    <row r="5293" spans="1:10" x14ac:dyDescent="0.25">
      <c r="A5293"/>
      <c r="B5293"/>
      <c r="I5293" s="33"/>
      <c r="J5293" s="21"/>
    </row>
    <row r="5294" spans="1:10" x14ac:dyDescent="0.25">
      <c r="A5294"/>
      <c r="B5294"/>
      <c r="I5294" s="33"/>
      <c r="J5294" s="21"/>
    </row>
    <row r="5295" spans="1:10" x14ac:dyDescent="0.25">
      <c r="A5295"/>
      <c r="B5295"/>
      <c r="I5295" s="33"/>
      <c r="J5295" s="21"/>
    </row>
    <row r="5296" spans="1:10" x14ac:dyDescent="0.25">
      <c r="A5296"/>
      <c r="B5296"/>
      <c r="I5296" s="33"/>
      <c r="J5296" s="21"/>
    </row>
    <row r="5297" spans="1:10" x14ac:dyDescent="0.25">
      <c r="A5297"/>
      <c r="B5297"/>
      <c r="I5297" s="33"/>
      <c r="J5297" s="21"/>
    </row>
    <row r="5298" spans="1:10" x14ac:dyDescent="0.25">
      <c r="A5298"/>
      <c r="B5298"/>
      <c r="I5298" s="33"/>
      <c r="J5298" s="21"/>
    </row>
    <row r="5299" spans="1:10" x14ac:dyDescent="0.25">
      <c r="A5299"/>
      <c r="B5299"/>
      <c r="I5299" s="33"/>
      <c r="J5299" s="21"/>
    </row>
    <row r="5300" spans="1:10" x14ac:dyDescent="0.25">
      <c r="A5300"/>
      <c r="B5300"/>
      <c r="I5300" s="33"/>
      <c r="J5300" s="21"/>
    </row>
    <row r="5301" spans="1:10" x14ac:dyDescent="0.25">
      <c r="A5301"/>
      <c r="B5301"/>
      <c r="I5301" s="33"/>
      <c r="J5301" s="21"/>
    </row>
    <row r="5302" spans="1:10" x14ac:dyDescent="0.25">
      <c r="A5302"/>
      <c r="B5302"/>
      <c r="I5302" s="33"/>
      <c r="J5302" s="21"/>
    </row>
    <row r="5303" spans="1:10" x14ac:dyDescent="0.25">
      <c r="A5303"/>
      <c r="B5303"/>
      <c r="I5303" s="33"/>
      <c r="J5303" s="21"/>
    </row>
    <row r="5304" spans="1:10" x14ac:dyDescent="0.25">
      <c r="A5304"/>
      <c r="B5304"/>
      <c r="I5304" s="33"/>
      <c r="J5304" s="21"/>
    </row>
    <row r="5305" spans="1:10" x14ac:dyDescent="0.25">
      <c r="A5305"/>
      <c r="B5305"/>
      <c r="I5305" s="33"/>
      <c r="J5305" s="21"/>
    </row>
    <row r="5306" spans="1:10" x14ac:dyDescent="0.25">
      <c r="A5306"/>
      <c r="B5306"/>
      <c r="I5306" s="33"/>
      <c r="J5306" s="21"/>
    </row>
    <row r="5307" spans="1:10" x14ac:dyDescent="0.25">
      <c r="A5307"/>
      <c r="B5307"/>
      <c r="I5307" s="33"/>
      <c r="J5307" s="21"/>
    </row>
    <row r="5308" spans="1:10" x14ac:dyDescent="0.25">
      <c r="A5308"/>
      <c r="B5308"/>
      <c r="I5308" s="33"/>
      <c r="J5308" s="21"/>
    </row>
    <row r="5309" spans="1:10" x14ac:dyDescent="0.25">
      <c r="A5309"/>
      <c r="B5309"/>
      <c r="I5309" s="33"/>
      <c r="J5309" s="21"/>
    </row>
    <row r="5310" spans="1:10" x14ac:dyDescent="0.25">
      <c r="A5310"/>
      <c r="B5310"/>
      <c r="I5310" s="33"/>
      <c r="J5310" s="21"/>
    </row>
    <row r="5311" spans="1:10" x14ac:dyDescent="0.25">
      <c r="A5311"/>
      <c r="B5311"/>
      <c r="I5311" s="33"/>
      <c r="J5311" s="21"/>
    </row>
    <row r="5312" spans="1:10" x14ac:dyDescent="0.25">
      <c r="A5312"/>
      <c r="B5312"/>
      <c r="I5312" s="33"/>
      <c r="J5312" s="21"/>
    </row>
    <row r="5313" spans="1:10" x14ac:dyDescent="0.25">
      <c r="A5313"/>
      <c r="B5313"/>
      <c r="I5313" s="33"/>
      <c r="J5313" s="21"/>
    </row>
    <row r="5314" spans="1:10" x14ac:dyDescent="0.25">
      <c r="A5314"/>
      <c r="B5314"/>
      <c r="I5314" s="33"/>
      <c r="J5314" s="21"/>
    </row>
    <row r="5315" spans="1:10" x14ac:dyDescent="0.25">
      <c r="A5315"/>
      <c r="B5315"/>
      <c r="I5315" s="33"/>
      <c r="J5315" s="21"/>
    </row>
    <row r="5316" spans="1:10" x14ac:dyDescent="0.25">
      <c r="A5316"/>
      <c r="B5316"/>
      <c r="I5316" s="33"/>
      <c r="J5316" s="21"/>
    </row>
    <row r="5317" spans="1:10" x14ac:dyDescent="0.25">
      <c r="A5317"/>
      <c r="B5317"/>
      <c r="I5317" s="33"/>
      <c r="J5317" s="21"/>
    </row>
    <row r="5318" spans="1:10" x14ac:dyDescent="0.25">
      <c r="A5318"/>
      <c r="B5318"/>
      <c r="I5318" s="33"/>
      <c r="J5318" s="21"/>
    </row>
    <row r="5319" spans="1:10" x14ac:dyDescent="0.25">
      <c r="A5319"/>
      <c r="B5319"/>
      <c r="I5319" s="33"/>
      <c r="J5319" s="21"/>
    </row>
    <row r="5320" spans="1:10" x14ac:dyDescent="0.25">
      <c r="A5320"/>
      <c r="B5320"/>
      <c r="I5320" s="33"/>
      <c r="J5320" s="21"/>
    </row>
    <row r="5321" spans="1:10" x14ac:dyDescent="0.25">
      <c r="A5321"/>
      <c r="B5321"/>
      <c r="I5321" s="33"/>
      <c r="J5321" s="21"/>
    </row>
    <row r="5322" spans="1:10" x14ac:dyDescent="0.25">
      <c r="A5322"/>
      <c r="B5322"/>
      <c r="I5322" s="33"/>
      <c r="J5322" s="21"/>
    </row>
    <row r="5323" spans="1:10" x14ac:dyDescent="0.25">
      <c r="A5323"/>
      <c r="B5323"/>
      <c r="I5323" s="33"/>
      <c r="J5323" s="21"/>
    </row>
    <row r="5324" spans="1:10" x14ac:dyDescent="0.25">
      <c r="A5324"/>
      <c r="B5324"/>
      <c r="I5324" s="33"/>
      <c r="J5324" s="21"/>
    </row>
    <row r="5325" spans="1:10" x14ac:dyDescent="0.25">
      <c r="A5325"/>
      <c r="B5325"/>
      <c r="I5325" s="33"/>
      <c r="J5325" s="21"/>
    </row>
    <row r="5326" spans="1:10" x14ac:dyDescent="0.25">
      <c r="A5326"/>
      <c r="B5326"/>
      <c r="I5326" s="33"/>
      <c r="J5326" s="21"/>
    </row>
    <row r="5327" spans="1:10" x14ac:dyDescent="0.25">
      <c r="A5327"/>
      <c r="B5327"/>
      <c r="I5327" s="33"/>
      <c r="J5327" s="21"/>
    </row>
    <row r="5328" spans="1:10" x14ac:dyDescent="0.25">
      <c r="A5328"/>
      <c r="B5328"/>
      <c r="I5328" s="33"/>
      <c r="J5328" s="21"/>
    </row>
    <row r="5329" spans="1:10" x14ac:dyDescent="0.25">
      <c r="A5329"/>
      <c r="B5329"/>
      <c r="I5329" s="33"/>
      <c r="J5329" s="21"/>
    </row>
    <row r="5330" spans="1:10" x14ac:dyDescent="0.25">
      <c r="A5330"/>
      <c r="B5330"/>
      <c r="I5330" s="33"/>
      <c r="J5330" s="21"/>
    </row>
    <row r="5331" spans="1:10" x14ac:dyDescent="0.25">
      <c r="A5331"/>
      <c r="B5331"/>
      <c r="I5331" s="33"/>
      <c r="J5331" s="21"/>
    </row>
    <row r="5332" spans="1:10" x14ac:dyDescent="0.25">
      <c r="A5332"/>
      <c r="B5332"/>
      <c r="I5332" s="33"/>
      <c r="J5332" s="21"/>
    </row>
    <row r="5333" spans="1:10" x14ac:dyDescent="0.25">
      <c r="A5333"/>
      <c r="B5333"/>
      <c r="I5333" s="33"/>
      <c r="J5333" s="21"/>
    </row>
    <row r="5334" spans="1:10" x14ac:dyDescent="0.25">
      <c r="A5334"/>
      <c r="B5334"/>
      <c r="I5334" s="33"/>
      <c r="J5334" s="21"/>
    </row>
    <row r="5335" spans="1:10" x14ac:dyDescent="0.25">
      <c r="A5335"/>
      <c r="B5335"/>
      <c r="I5335" s="33"/>
      <c r="J5335" s="21"/>
    </row>
    <row r="5336" spans="1:10" x14ac:dyDescent="0.25">
      <c r="A5336"/>
      <c r="B5336"/>
      <c r="I5336" s="33"/>
      <c r="J5336" s="21"/>
    </row>
    <row r="5337" spans="1:10" x14ac:dyDescent="0.25">
      <c r="A5337"/>
      <c r="B5337"/>
      <c r="I5337" s="33"/>
      <c r="J5337" s="21"/>
    </row>
    <row r="5338" spans="1:10" x14ac:dyDescent="0.25">
      <c r="A5338"/>
      <c r="B5338"/>
      <c r="I5338" s="33"/>
      <c r="J5338" s="21"/>
    </row>
    <row r="5339" spans="1:10" x14ac:dyDescent="0.25">
      <c r="A5339"/>
      <c r="B5339"/>
      <c r="I5339" s="33"/>
      <c r="J5339" s="21"/>
    </row>
    <row r="5340" spans="1:10" x14ac:dyDescent="0.25">
      <c r="A5340"/>
      <c r="B5340"/>
      <c r="I5340" s="33"/>
      <c r="J5340" s="21"/>
    </row>
    <row r="5341" spans="1:10" x14ac:dyDescent="0.25">
      <c r="A5341"/>
      <c r="B5341"/>
      <c r="I5341" s="33"/>
      <c r="J5341" s="21"/>
    </row>
    <row r="5342" spans="1:10" x14ac:dyDescent="0.25">
      <c r="A5342"/>
      <c r="B5342"/>
      <c r="I5342" s="33"/>
      <c r="J5342" s="21"/>
    </row>
    <row r="5343" spans="1:10" x14ac:dyDescent="0.25">
      <c r="A5343"/>
      <c r="B5343"/>
      <c r="I5343" s="33"/>
      <c r="J5343" s="21"/>
    </row>
    <row r="5344" spans="1:10" x14ac:dyDescent="0.25">
      <c r="A5344"/>
      <c r="B5344"/>
      <c r="I5344" s="33"/>
      <c r="J5344" s="21"/>
    </row>
    <row r="5345" spans="1:10" x14ac:dyDescent="0.25">
      <c r="A5345"/>
      <c r="B5345"/>
      <c r="I5345" s="33"/>
      <c r="J5345" s="21"/>
    </row>
    <row r="5346" spans="1:10" x14ac:dyDescent="0.25">
      <c r="A5346"/>
      <c r="B5346"/>
      <c r="I5346" s="33"/>
      <c r="J5346" s="21"/>
    </row>
    <row r="5347" spans="1:10" x14ac:dyDescent="0.25">
      <c r="A5347"/>
      <c r="B5347"/>
      <c r="I5347" s="33"/>
      <c r="J5347" s="21"/>
    </row>
    <row r="5348" spans="1:10" x14ac:dyDescent="0.25">
      <c r="A5348"/>
      <c r="B5348"/>
      <c r="I5348" s="33"/>
      <c r="J5348" s="21"/>
    </row>
    <row r="5349" spans="1:10" x14ac:dyDescent="0.25">
      <c r="A5349"/>
      <c r="B5349"/>
      <c r="I5349" s="33"/>
      <c r="J5349" s="21"/>
    </row>
    <row r="5350" spans="1:10" x14ac:dyDescent="0.25">
      <c r="A5350"/>
      <c r="B5350"/>
      <c r="I5350" s="33"/>
      <c r="J5350" s="21"/>
    </row>
    <row r="5351" spans="1:10" x14ac:dyDescent="0.25">
      <c r="A5351"/>
      <c r="B5351"/>
      <c r="I5351" s="33"/>
      <c r="J5351" s="21"/>
    </row>
    <row r="5352" spans="1:10" x14ac:dyDescent="0.25">
      <c r="A5352"/>
      <c r="B5352"/>
      <c r="I5352" s="33"/>
      <c r="J5352" s="21"/>
    </row>
    <row r="5353" spans="1:10" x14ac:dyDescent="0.25">
      <c r="A5353"/>
      <c r="B5353"/>
      <c r="I5353" s="33"/>
      <c r="J5353" s="21"/>
    </row>
    <row r="5354" spans="1:10" x14ac:dyDescent="0.25">
      <c r="A5354"/>
      <c r="B5354"/>
      <c r="I5354" s="33"/>
      <c r="J5354" s="21"/>
    </row>
    <row r="5355" spans="1:10" x14ac:dyDescent="0.25">
      <c r="A5355"/>
      <c r="B5355"/>
      <c r="I5355" s="33"/>
      <c r="J5355" s="21"/>
    </row>
    <row r="5356" spans="1:10" x14ac:dyDescent="0.25">
      <c r="A5356"/>
      <c r="B5356"/>
      <c r="I5356" s="33"/>
      <c r="J5356" s="21"/>
    </row>
    <row r="5357" spans="1:10" x14ac:dyDescent="0.25">
      <c r="A5357"/>
      <c r="B5357"/>
      <c r="I5357" s="33"/>
      <c r="J5357" s="21"/>
    </row>
    <row r="5358" spans="1:10" x14ac:dyDescent="0.25">
      <c r="A5358"/>
      <c r="B5358"/>
      <c r="I5358" s="33"/>
      <c r="J5358" s="21"/>
    </row>
    <row r="5359" spans="1:10" x14ac:dyDescent="0.25">
      <c r="A5359"/>
      <c r="B5359"/>
      <c r="I5359" s="33"/>
      <c r="J5359" s="21"/>
    </row>
    <row r="5360" spans="1:10" x14ac:dyDescent="0.25">
      <c r="A5360"/>
      <c r="B5360"/>
      <c r="I5360" s="33"/>
      <c r="J5360" s="21"/>
    </row>
    <row r="5361" spans="1:10" x14ac:dyDescent="0.25">
      <c r="A5361"/>
      <c r="B5361"/>
      <c r="I5361" s="33"/>
      <c r="J5361" s="21"/>
    </row>
    <row r="5362" spans="1:10" x14ac:dyDescent="0.25">
      <c r="A5362"/>
      <c r="B5362"/>
      <c r="I5362" s="33"/>
      <c r="J5362" s="21"/>
    </row>
    <row r="5363" spans="1:10" x14ac:dyDescent="0.25">
      <c r="A5363"/>
      <c r="B5363"/>
      <c r="I5363" s="33"/>
      <c r="J5363" s="21"/>
    </row>
    <row r="5364" spans="1:10" x14ac:dyDescent="0.25">
      <c r="A5364"/>
      <c r="B5364"/>
      <c r="I5364" s="33"/>
      <c r="J5364" s="21"/>
    </row>
    <row r="5365" spans="1:10" x14ac:dyDescent="0.25">
      <c r="A5365"/>
      <c r="B5365"/>
      <c r="I5365" s="33"/>
      <c r="J5365" s="21"/>
    </row>
    <row r="5366" spans="1:10" x14ac:dyDescent="0.25">
      <c r="A5366"/>
      <c r="B5366"/>
      <c r="I5366" s="33"/>
      <c r="J5366" s="21"/>
    </row>
    <row r="5367" spans="1:10" x14ac:dyDescent="0.25">
      <c r="A5367"/>
      <c r="B5367"/>
      <c r="I5367" s="33"/>
      <c r="J5367" s="21"/>
    </row>
    <row r="5368" spans="1:10" x14ac:dyDescent="0.25">
      <c r="A5368"/>
      <c r="B5368"/>
      <c r="I5368" s="33"/>
      <c r="J5368" s="21"/>
    </row>
    <row r="5369" spans="1:10" x14ac:dyDescent="0.25">
      <c r="A5369"/>
      <c r="B5369"/>
      <c r="I5369" s="33"/>
      <c r="J5369" s="21"/>
    </row>
    <row r="5370" spans="1:10" x14ac:dyDescent="0.25">
      <c r="A5370"/>
      <c r="B5370"/>
      <c r="I5370" s="33"/>
      <c r="J5370" s="21"/>
    </row>
    <row r="5371" spans="1:10" x14ac:dyDescent="0.25">
      <c r="A5371"/>
      <c r="B5371"/>
      <c r="I5371" s="33"/>
      <c r="J5371" s="21"/>
    </row>
    <row r="5372" spans="1:10" x14ac:dyDescent="0.25">
      <c r="A5372"/>
      <c r="B5372"/>
      <c r="I5372" s="33"/>
      <c r="J5372" s="21"/>
    </row>
    <row r="5373" spans="1:10" x14ac:dyDescent="0.25">
      <c r="A5373"/>
      <c r="B5373"/>
      <c r="I5373" s="33"/>
      <c r="J5373" s="21"/>
    </row>
    <row r="5374" spans="1:10" x14ac:dyDescent="0.25">
      <c r="A5374"/>
      <c r="B5374"/>
      <c r="I5374" s="33"/>
      <c r="J5374" s="21"/>
    </row>
    <row r="5375" spans="1:10" x14ac:dyDescent="0.25">
      <c r="A5375"/>
      <c r="B5375"/>
      <c r="I5375" s="33"/>
      <c r="J5375" s="21"/>
    </row>
    <row r="5376" spans="1:10" x14ac:dyDescent="0.25">
      <c r="A5376"/>
      <c r="B5376"/>
      <c r="I5376" s="33"/>
      <c r="J5376" s="21"/>
    </row>
    <row r="5377" spans="1:10" x14ac:dyDescent="0.25">
      <c r="A5377"/>
      <c r="B5377"/>
      <c r="I5377" s="33"/>
      <c r="J5377" s="21"/>
    </row>
    <row r="5378" spans="1:10" x14ac:dyDescent="0.25">
      <c r="A5378"/>
      <c r="B5378"/>
      <c r="I5378" s="33"/>
      <c r="J5378" s="21"/>
    </row>
    <row r="5379" spans="1:10" x14ac:dyDescent="0.25">
      <c r="A5379"/>
      <c r="B5379"/>
      <c r="I5379" s="33"/>
      <c r="J5379" s="21"/>
    </row>
    <row r="5380" spans="1:10" x14ac:dyDescent="0.25">
      <c r="A5380"/>
      <c r="B5380"/>
      <c r="I5380" s="33"/>
      <c r="J5380" s="21"/>
    </row>
    <row r="5381" spans="1:10" x14ac:dyDescent="0.25">
      <c r="A5381"/>
      <c r="B5381"/>
      <c r="I5381" s="33"/>
      <c r="J5381" s="21"/>
    </row>
    <row r="5382" spans="1:10" x14ac:dyDescent="0.25">
      <c r="A5382"/>
      <c r="B5382"/>
      <c r="I5382" s="33"/>
      <c r="J5382" s="21"/>
    </row>
    <row r="5383" spans="1:10" x14ac:dyDescent="0.25">
      <c r="A5383"/>
      <c r="B5383"/>
      <c r="I5383" s="33"/>
      <c r="J5383" s="21"/>
    </row>
    <row r="5384" spans="1:10" x14ac:dyDescent="0.25">
      <c r="A5384"/>
      <c r="B5384"/>
      <c r="I5384" s="33"/>
      <c r="J5384" s="21"/>
    </row>
    <row r="5385" spans="1:10" x14ac:dyDescent="0.25">
      <c r="A5385"/>
      <c r="B5385"/>
      <c r="I5385" s="33"/>
      <c r="J5385" s="21"/>
    </row>
    <row r="5386" spans="1:10" x14ac:dyDescent="0.25">
      <c r="A5386"/>
      <c r="B5386"/>
      <c r="I5386" s="33"/>
      <c r="J5386" s="21"/>
    </row>
    <row r="5387" spans="1:10" x14ac:dyDescent="0.25">
      <c r="A5387"/>
      <c r="B5387"/>
      <c r="I5387" s="33"/>
      <c r="J5387" s="21"/>
    </row>
    <row r="5388" spans="1:10" x14ac:dyDescent="0.25">
      <c r="A5388"/>
      <c r="B5388"/>
      <c r="I5388" s="33"/>
      <c r="J5388" s="21"/>
    </row>
    <row r="5389" spans="1:10" x14ac:dyDescent="0.25">
      <c r="A5389"/>
      <c r="B5389"/>
      <c r="I5389" s="33"/>
      <c r="J5389" s="21"/>
    </row>
    <row r="5390" spans="1:10" x14ac:dyDescent="0.25">
      <c r="A5390"/>
      <c r="B5390"/>
      <c r="I5390" s="33"/>
      <c r="J5390" s="21"/>
    </row>
    <row r="5391" spans="1:10" x14ac:dyDescent="0.25">
      <c r="A5391"/>
      <c r="B5391"/>
      <c r="I5391" s="33"/>
      <c r="J5391" s="21"/>
    </row>
    <row r="5392" spans="1:10" x14ac:dyDescent="0.25">
      <c r="A5392"/>
      <c r="B5392"/>
      <c r="I5392" s="33"/>
      <c r="J5392" s="21"/>
    </row>
    <row r="5393" spans="1:10" x14ac:dyDescent="0.25">
      <c r="A5393"/>
      <c r="B5393"/>
      <c r="I5393" s="33"/>
      <c r="J5393" s="21"/>
    </row>
    <row r="5394" spans="1:10" x14ac:dyDescent="0.25">
      <c r="A5394"/>
      <c r="B5394"/>
      <c r="I5394" s="33"/>
      <c r="J5394" s="21"/>
    </row>
    <row r="5395" spans="1:10" x14ac:dyDescent="0.25">
      <c r="A5395"/>
      <c r="B5395"/>
      <c r="I5395" s="33"/>
      <c r="J5395" s="21"/>
    </row>
    <row r="5396" spans="1:10" x14ac:dyDescent="0.25">
      <c r="A5396"/>
      <c r="B5396"/>
      <c r="I5396" s="33"/>
      <c r="J5396" s="21"/>
    </row>
    <row r="5397" spans="1:10" x14ac:dyDescent="0.25">
      <c r="A5397"/>
      <c r="B5397"/>
      <c r="I5397" s="33"/>
      <c r="J5397" s="21"/>
    </row>
    <row r="5398" spans="1:10" x14ac:dyDescent="0.25">
      <c r="A5398"/>
      <c r="B5398"/>
      <c r="I5398" s="33"/>
      <c r="J5398" s="21"/>
    </row>
    <row r="5399" spans="1:10" x14ac:dyDescent="0.25">
      <c r="A5399"/>
      <c r="B5399"/>
      <c r="I5399" s="33"/>
      <c r="J5399" s="21"/>
    </row>
    <row r="5400" spans="1:10" x14ac:dyDescent="0.25">
      <c r="A5400"/>
      <c r="B5400"/>
      <c r="I5400" s="33"/>
      <c r="J5400" s="21"/>
    </row>
    <row r="5401" spans="1:10" x14ac:dyDescent="0.25">
      <c r="A5401"/>
      <c r="B5401"/>
      <c r="I5401" s="33"/>
      <c r="J5401" s="21"/>
    </row>
    <row r="5402" spans="1:10" x14ac:dyDescent="0.25">
      <c r="A5402"/>
      <c r="B5402"/>
      <c r="I5402" s="33"/>
      <c r="J5402" s="21"/>
    </row>
    <row r="5403" spans="1:10" x14ac:dyDescent="0.25">
      <c r="A5403"/>
      <c r="B5403"/>
      <c r="I5403" s="33"/>
      <c r="J5403" s="21"/>
    </row>
    <row r="5404" spans="1:10" x14ac:dyDescent="0.25">
      <c r="A5404"/>
      <c r="B5404"/>
      <c r="I5404" s="33"/>
      <c r="J5404" s="21"/>
    </row>
    <row r="5405" spans="1:10" x14ac:dyDescent="0.25">
      <c r="A5405"/>
      <c r="B5405"/>
      <c r="I5405" s="33"/>
      <c r="J5405" s="21"/>
    </row>
    <row r="5406" spans="1:10" x14ac:dyDescent="0.25">
      <c r="A5406"/>
      <c r="B5406"/>
      <c r="I5406" s="33"/>
      <c r="J5406" s="21"/>
    </row>
    <row r="5407" spans="1:10" x14ac:dyDescent="0.25">
      <c r="A5407"/>
      <c r="B5407"/>
      <c r="I5407" s="33"/>
      <c r="J5407" s="21"/>
    </row>
    <row r="5408" spans="1:10" x14ac:dyDescent="0.25">
      <c r="A5408"/>
      <c r="B5408"/>
      <c r="I5408" s="33"/>
      <c r="J5408" s="21"/>
    </row>
    <row r="5409" spans="1:10" x14ac:dyDescent="0.25">
      <c r="A5409"/>
      <c r="B5409"/>
      <c r="I5409" s="33"/>
      <c r="J5409" s="21"/>
    </row>
    <row r="5410" spans="1:10" x14ac:dyDescent="0.25">
      <c r="A5410"/>
      <c r="B5410"/>
      <c r="I5410" s="33"/>
      <c r="J5410" s="21"/>
    </row>
    <row r="5411" spans="1:10" x14ac:dyDescent="0.25">
      <c r="A5411"/>
      <c r="B5411"/>
      <c r="I5411" s="33"/>
      <c r="J5411" s="21"/>
    </row>
    <row r="5412" spans="1:10" x14ac:dyDescent="0.25">
      <c r="A5412"/>
      <c r="B5412"/>
      <c r="I5412" s="33"/>
      <c r="J5412" s="21"/>
    </row>
    <row r="5413" spans="1:10" x14ac:dyDescent="0.25">
      <c r="A5413"/>
      <c r="B5413"/>
      <c r="I5413" s="33"/>
      <c r="J5413" s="21"/>
    </row>
    <row r="5414" spans="1:10" x14ac:dyDescent="0.25">
      <c r="A5414"/>
      <c r="B5414"/>
      <c r="I5414" s="33"/>
      <c r="J5414" s="21"/>
    </row>
    <row r="5415" spans="1:10" x14ac:dyDescent="0.25">
      <c r="A5415"/>
      <c r="B5415"/>
      <c r="I5415" s="33"/>
      <c r="J5415" s="21"/>
    </row>
    <row r="5416" spans="1:10" x14ac:dyDescent="0.25">
      <c r="A5416"/>
      <c r="B5416"/>
      <c r="I5416" s="33"/>
      <c r="J5416" s="21"/>
    </row>
    <row r="5417" spans="1:10" x14ac:dyDescent="0.25">
      <c r="A5417"/>
      <c r="B5417"/>
      <c r="I5417" s="33"/>
      <c r="J5417" s="21"/>
    </row>
    <row r="5418" spans="1:10" x14ac:dyDescent="0.25">
      <c r="A5418"/>
      <c r="B5418"/>
      <c r="I5418" s="33"/>
      <c r="J5418" s="21"/>
    </row>
    <row r="5419" spans="1:10" x14ac:dyDescent="0.25">
      <c r="A5419"/>
      <c r="B5419"/>
      <c r="I5419" s="33"/>
      <c r="J5419" s="21"/>
    </row>
    <row r="5420" spans="1:10" x14ac:dyDescent="0.25">
      <c r="A5420"/>
      <c r="B5420"/>
      <c r="I5420" s="33"/>
      <c r="J5420" s="21"/>
    </row>
    <row r="5421" spans="1:10" x14ac:dyDescent="0.25">
      <c r="A5421"/>
      <c r="B5421"/>
      <c r="I5421" s="33"/>
      <c r="J5421" s="21"/>
    </row>
    <row r="5422" spans="1:10" x14ac:dyDescent="0.25">
      <c r="A5422"/>
      <c r="B5422"/>
      <c r="I5422" s="33"/>
      <c r="J5422" s="21"/>
    </row>
    <row r="5423" spans="1:10" x14ac:dyDescent="0.25">
      <c r="A5423"/>
      <c r="B5423"/>
      <c r="I5423" s="33"/>
      <c r="J5423" s="21"/>
    </row>
    <row r="5424" spans="1:10" x14ac:dyDescent="0.25">
      <c r="A5424"/>
      <c r="B5424"/>
      <c r="I5424" s="33"/>
      <c r="J5424" s="21"/>
    </row>
    <row r="5425" spans="1:10" x14ac:dyDescent="0.25">
      <c r="A5425"/>
      <c r="B5425"/>
      <c r="I5425" s="33"/>
      <c r="J5425" s="21"/>
    </row>
    <row r="5426" spans="1:10" x14ac:dyDescent="0.25">
      <c r="A5426"/>
      <c r="B5426"/>
      <c r="I5426" s="33"/>
      <c r="J5426" s="21"/>
    </row>
    <row r="5427" spans="1:10" x14ac:dyDescent="0.25">
      <c r="A5427"/>
      <c r="B5427"/>
      <c r="I5427" s="33"/>
      <c r="J5427" s="21"/>
    </row>
    <row r="5428" spans="1:10" x14ac:dyDescent="0.25">
      <c r="A5428"/>
      <c r="B5428"/>
      <c r="I5428" s="33"/>
      <c r="J5428" s="21"/>
    </row>
    <row r="5429" spans="1:10" x14ac:dyDescent="0.25">
      <c r="A5429"/>
      <c r="B5429"/>
      <c r="I5429" s="33"/>
      <c r="J5429" s="21"/>
    </row>
    <row r="5430" spans="1:10" x14ac:dyDescent="0.25">
      <c r="A5430"/>
      <c r="B5430"/>
      <c r="I5430" s="33"/>
      <c r="J5430" s="21"/>
    </row>
    <row r="5431" spans="1:10" x14ac:dyDescent="0.25">
      <c r="A5431"/>
      <c r="B5431"/>
      <c r="I5431" s="33"/>
      <c r="J5431" s="21"/>
    </row>
    <row r="5432" spans="1:10" x14ac:dyDescent="0.25">
      <c r="A5432"/>
      <c r="B5432"/>
      <c r="I5432" s="33"/>
      <c r="J5432" s="21"/>
    </row>
    <row r="5433" spans="1:10" x14ac:dyDescent="0.25">
      <c r="A5433"/>
      <c r="B5433"/>
      <c r="I5433" s="33"/>
      <c r="J5433" s="21"/>
    </row>
    <row r="5434" spans="1:10" x14ac:dyDescent="0.25">
      <c r="A5434"/>
      <c r="B5434"/>
      <c r="I5434" s="33"/>
      <c r="J5434" s="21"/>
    </row>
    <row r="5435" spans="1:10" x14ac:dyDescent="0.25">
      <c r="A5435"/>
      <c r="B5435"/>
      <c r="I5435" s="33"/>
      <c r="J5435" s="21"/>
    </row>
    <row r="5436" spans="1:10" x14ac:dyDescent="0.25">
      <c r="A5436"/>
      <c r="B5436"/>
      <c r="I5436" s="33"/>
      <c r="J5436" s="21"/>
    </row>
    <row r="5437" spans="1:10" x14ac:dyDescent="0.25">
      <c r="A5437"/>
      <c r="B5437"/>
      <c r="I5437" s="33"/>
      <c r="J5437" s="21"/>
    </row>
    <row r="5438" spans="1:10" x14ac:dyDescent="0.25">
      <c r="A5438"/>
      <c r="B5438"/>
      <c r="I5438" s="33"/>
      <c r="J5438" s="21"/>
    </row>
    <row r="5439" spans="1:10" x14ac:dyDescent="0.25">
      <c r="A5439"/>
      <c r="B5439"/>
      <c r="I5439" s="33"/>
      <c r="J5439" s="21"/>
    </row>
    <row r="5440" spans="1:10" x14ac:dyDescent="0.25">
      <c r="A5440"/>
      <c r="B5440"/>
      <c r="I5440" s="33"/>
      <c r="J5440" s="21"/>
    </row>
    <row r="5441" spans="1:10" x14ac:dyDescent="0.25">
      <c r="A5441"/>
      <c r="B5441"/>
      <c r="I5441" s="33"/>
      <c r="J5441" s="21"/>
    </row>
    <row r="5442" spans="1:10" x14ac:dyDescent="0.25">
      <c r="A5442"/>
      <c r="B5442"/>
      <c r="I5442" s="33"/>
      <c r="J5442" s="21"/>
    </row>
    <row r="5443" spans="1:10" x14ac:dyDescent="0.25">
      <c r="A5443"/>
      <c r="B5443"/>
      <c r="I5443" s="33"/>
      <c r="J5443" s="21"/>
    </row>
    <row r="5444" spans="1:10" x14ac:dyDescent="0.25">
      <c r="A5444"/>
      <c r="B5444"/>
      <c r="I5444" s="33"/>
      <c r="J5444" s="21"/>
    </row>
    <row r="5445" spans="1:10" x14ac:dyDescent="0.25">
      <c r="A5445"/>
      <c r="B5445"/>
      <c r="I5445" s="33"/>
      <c r="J5445" s="21"/>
    </row>
    <row r="5446" spans="1:10" x14ac:dyDescent="0.25">
      <c r="A5446"/>
      <c r="B5446"/>
      <c r="I5446" s="33"/>
      <c r="J5446" s="21"/>
    </row>
    <row r="5447" spans="1:10" x14ac:dyDescent="0.25">
      <c r="A5447"/>
      <c r="B5447"/>
      <c r="I5447" s="33"/>
      <c r="J5447" s="21"/>
    </row>
    <row r="5448" spans="1:10" x14ac:dyDescent="0.25">
      <c r="A5448"/>
      <c r="B5448"/>
      <c r="I5448" s="33"/>
      <c r="J5448" s="21"/>
    </row>
    <row r="5449" spans="1:10" x14ac:dyDescent="0.25">
      <c r="A5449"/>
      <c r="B5449"/>
      <c r="I5449" s="33"/>
      <c r="J5449" s="21"/>
    </row>
    <row r="5450" spans="1:10" x14ac:dyDescent="0.25">
      <c r="A5450"/>
      <c r="B5450"/>
      <c r="I5450" s="33"/>
      <c r="J5450" s="21"/>
    </row>
    <row r="5451" spans="1:10" x14ac:dyDescent="0.25">
      <c r="A5451"/>
      <c r="B5451"/>
      <c r="I5451" s="33"/>
      <c r="J5451" s="21"/>
    </row>
    <row r="5452" spans="1:10" x14ac:dyDescent="0.25">
      <c r="A5452"/>
      <c r="B5452"/>
      <c r="I5452" s="33"/>
      <c r="J5452" s="21"/>
    </row>
    <row r="5453" spans="1:10" x14ac:dyDescent="0.25">
      <c r="A5453"/>
      <c r="B5453"/>
      <c r="I5453" s="33"/>
      <c r="J5453" s="21"/>
    </row>
    <row r="5454" spans="1:10" x14ac:dyDescent="0.25">
      <c r="A5454"/>
      <c r="B5454"/>
      <c r="I5454" s="33"/>
      <c r="J5454" s="21"/>
    </row>
    <row r="5455" spans="1:10" x14ac:dyDescent="0.25">
      <c r="A5455"/>
      <c r="B5455"/>
      <c r="I5455" s="33"/>
      <c r="J5455" s="21"/>
    </row>
    <row r="5456" spans="1:10" x14ac:dyDescent="0.25">
      <c r="A5456"/>
      <c r="B5456"/>
      <c r="I5456" s="33"/>
      <c r="J5456" s="21"/>
    </row>
    <row r="5457" spans="1:10" x14ac:dyDescent="0.25">
      <c r="A5457"/>
      <c r="B5457"/>
      <c r="I5457" s="33"/>
      <c r="J5457" s="21"/>
    </row>
    <row r="5458" spans="1:10" x14ac:dyDescent="0.25">
      <c r="A5458"/>
      <c r="B5458"/>
      <c r="I5458" s="33"/>
      <c r="J5458" s="21"/>
    </row>
    <row r="5459" spans="1:10" x14ac:dyDescent="0.25">
      <c r="A5459"/>
      <c r="B5459"/>
      <c r="I5459" s="33"/>
      <c r="J5459" s="21"/>
    </row>
    <row r="5460" spans="1:10" x14ac:dyDescent="0.25">
      <c r="A5460"/>
      <c r="B5460"/>
      <c r="I5460" s="33"/>
      <c r="J5460" s="21"/>
    </row>
    <row r="5461" spans="1:10" x14ac:dyDescent="0.25">
      <c r="A5461"/>
      <c r="B5461"/>
      <c r="I5461" s="33"/>
      <c r="J5461" s="21"/>
    </row>
    <row r="5462" spans="1:10" x14ac:dyDescent="0.25">
      <c r="A5462"/>
      <c r="B5462"/>
      <c r="I5462" s="33"/>
      <c r="J5462" s="21"/>
    </row>
    <row r="5463" spans="1:10" x14ac:dyDescent="0.25">
      <c r="A5463"/>
      <c r="B5463"/>
      <c r="I5463" s="33"/>
      <c r="J5463" s="21"/>
    </row>
    <row r="5464" spans="1:10" x14ac:dyDescent="0.25">
      <c r="A5464"/>
      <c r="B5464"/>
      <c r="I5464" s="33"/>
      <c r="J5464" s="21"/>
    </row>
    <row r="5465" spans="1:10" x14ac:dyDescent="0.25">
      <c r="A5465"/>
      <c r="B5465"/>
      <c r="I5465" s="33"/>
      <c r="J5465" s="21"/>
    </row>
    <row r="5466" spans="1:10" x14ac:dyDescent="0.25">
      <c r="A5466"/>
      <c r="B5466"/>
      <c r="I5466" s="33"/>
      <c r="J5466" s="21"/>
    </row>
    <row r="5467" spans="1:10" x14ac:dyDescent="0.25">
      <c r="A5467"/>
      <c r="B5467"/>
      <c r="I5467" s="33"/>
      <c r="J5467" s="21"/>
    </row>
    <row r="5468" spans="1:10" x14ac:dyDescent="0.25">
      <c r="A5468"/>
      <c r="B5468"/>
      <c r="I5468" s="33"/>
      <c r="J5468" s="21"/>
    </row>
    <row r="5469" spans="1:10" x14ac:dyDescent="0.25">
      <c r="A5469"/>
      <c r="B5469"/>
      <c r="I5469" s="33"/>
      <c r="J5469" s="21"/>
    </row>
    <row r="5470" spans="1:10" x14ac:dyDescent="0.25">
      <c r="A5470"/>
      <c r="B5470"/>
      <c r="I5470" s="33"/>
      <c r="J5470" s="21"/>
    </row>
    <row r="5471" spans="1:10" x14ac:dyDescent="0.25">
      <c r="A5471"/>
      <c r="B5471"/>
      <c r="I5471" s="33"/>
      <c r="J5471" s="21"/>
    </row>
    <row r="5472" spans="1:10" x14ac:dyDescent="0.25">
      <c r="A5472"/>
      <c r="B5472"/>
      <c r="I5472" s="33"/>
      <c r="J5472" s="21"/>
    </row>
    <row r="5473" spans="1:10" x14ac:dyDescent="0.25">
      <c r="A5473"/>
      <c r="B5473"/>
      <c r="I5473" s="33"/>
      <c r="J5473" s="21"/>
    </row>
    <row r="5474" spans="1:10" x14ac:dyDescent="0.25">
      <c r="A5474"/>
      <c r="B5474"/>
      <c r="I5474" s="33"/>
      <c r="J5474" s="21"/>
    </row>
    <row r="5475" spans="1:10" x14ac:dyDescent="0.25">
      <c r="A5475"/>
      <c r="B5475"/>
      <c r="I5475" s="33"/>
      <c r="J5475" s="21"/>
    </row>
    <row r="5476" spans="1:10" x14ac:dyDescent="0.25">
      <c r="A5476"/>
      <c r="B5476"/>
      <c r="I5476" s="33"/>
      <c r="J5476" s="21"/>
    </row>
    <row r="5477" spans="1:10" x14ac:dyDescent="0.25">
      <c r="A5477"/>
      <c r="B5477"/>
      <c r="I5477" s="33"/>
      <c r="J5477" s="21"/>
    </row>
    <row r="5478" spans="1:10" x14ac:dyDescent="0.25">
      <c r="A5478"/>
      <c r="B5478"/>
      <c r="I5478" s="33"/>
      <c r="J5478" s="21"/>
    </row>
    <row r="5479" spans="1:10" x14ac:dyDescent="0.25">
      <c r="A5479"/>
      <c r="B5479"/>
      <c r="I5479" s="33"/>
      <c r="J5479" s="21"/>
    </row>
    <row r="5480" spans="1:10" x14ac:dyDescent="0.25">
      <c r="A5480"/>
      <c r="B5480"/>
      <c r="I5480" s="33"/>
      <c r="J5480" s="21"/>
    </row>
    <row r="5481" spans="1:10" x14ac:dyDescent="0.25">
      <c r="A5481"/>
      <c r="B5481"/>
      <c r="I5481" s="33"/>
      <c r="J5481" s="21"/>
    </row>
    <row r="5482" spans="1:10" x14ac:dyDescent="0.25">
      <c r="A5482"/>
      <c r="B5482"/>
      <c r="I5482" s="33"/>
      <c r="J5482" s="21"/>
    </row>
    <row r="5483" spans="1:10" x14ac:dyDescent="0.25">
      <c r="A5483"/>
      <c r="B5483"/>
      <c r="I5483" s="33"/>
      <c r="J5483" s="21"/>
    </row>
    <row r="5484" spans="1:10" x14ac:dyDescent="0.25">
      <c r="A5484"/>
      <c r="B5484"/>
      <c r="I5484" s="33"/>
      <c r="J5484" s="21"/>
    </row>
    <row r="5485" spans="1:10" x14ac:dyDescent="0.25">
      <c r="A5485"/>
      <c r="B5485"/>
      <c r="I5485" s="33"/>
      <c r="J5485" s="21"/>
    </row>
    <row r="5486" spans="1:10" x14ac:dyDescent="0.25">
      <c r="A5486"/>
      <c r="B5486"/>
      <c r="I5486" s="33"/>
      <c r="J5486" s="21"/>
    </row>
    <row r="5487" spans="1:10" x14ac:dyDescent="0.25">
      <c r="A5487"/>
      <c r="B5487"/>
      <c r="I5487" s="33"/>
      <c r="J5487" s="21"/>
    </row>
    <row r="5488" spans="1:10" x14ac:dyDescent="0.25">
      <c r="A5488"/>
      <c r="B5488"/>
      <c r="I5488" s="33"/>
      <c r="J5488" s="21"/>
    </row>
    <row r="5489" spans="1:10" x14ac:dyDescent="0.25">
      <c r="A5489"/>
      <c r="B5489"/>
      <c r="I5489" s="33"/>
      <c r="J5489" s="21"/>
    </row>
    <row r="5490" spans="1:10" x14ac:dyDescent="0.25">
      <c r="A5490"/>
      <c r="B5490"/>
      <c r="I5490" s="33"/>
      <c r="J5490" s="21"/>
    </row>
    <row r="5491" spans="1:10" x14ac:dyDescent="0.25">
      <c r="A5491"/>
      <c r="B5491"/>
      <c r="I5491" s="33"/>
      <c r="J5491" s="21"/>
    </row>
    <row r="5492" spans="1:10" x14ac:dyDescent="0.25">
      <c r="A5492"/>
      <c r="B5492"/>
      <c r="I5492" s="33"/>
      <c r="J5492" s="21"/>
    </row>
    <row r="5493" spans="1:10" x14ac:dyDescent="0.25">
      <c r="A5493"/>
      <c r="B5493"/>
      <c r="I5493" s="33"/>
      <c r="J5493" s="21"/>
    </row>
    <row r="5494" spans="1:10" x14ac:dyDescent="0.25">
      <c r="A5494"/>
      <c r="B5494"/>
      <c r="I5494" s="33"/>
      <c r="J5494" s="21"/>
    </row>
    <row r="5495" spans="1:10" x14ac:dyDescent="0.25">
      <c r="A5495"/>
      <c r="B5495"/>
      <c r="I5495" s="33"/>
      <c r="J5495" s="21"/>
    </row>
    <row r="5496" spans="1:10" x14ac:dyDescent="0.25">
      <c r="A5496"/>
      <c r="B5496"/>
      <c r="I5496" s="33"/>
      <c r="J5496" s="21"/>
    </row>
    <row r="5497" spans="1:10" x14ac:dyDescent="0.25">
      <c r="A5497"/>
      <c r="B5497"/>
      <c r="I5497" s="33"/>
      <c r="J5497" s="21"/>
    </row>
    <row r="5498" spans="1:10" x14ac:dyDescent="0.25">
      <c r="A5498"/>
      <c r="B5498"/>
      <c r="I5498" s="33"/>
      <c r="J5498" s="21"/>
    </row>
    <row r="5499" spans="1:10" x14ac:dyDescent="0.25">
      <c r="A5499"/>
      <c r="B5499"/>
      <c r="I5499" s="33"/>
      <c r="J5499" s="21"/>
    </row>
    <row r="5500" spans="1:10" x14ac:dyDescent="0.25">
      <c r="A5500"/>
      <c r="B5500"/>
      <c r="I5500" s="33"/>
      <c r="J5500" s="21"/>
    </row>
    <row r="5501" spans="1:10" x14ac:dyDescent="0.25">
      <c r="A5501"/>
      <c r="B5501"/>
      <c r="I5501" s="33"/>
      <c r="J5501" s="21"/>
    </row>
    <row r="5502" spans="1:10" x14ac:dyDescent="0.25">
      <c r="A5502"/>
      <c r="B5502"/>
      <c r="I5502" s="33"/>
      <c r="J5502" s="21"/>
    </row>
    <row r="5503" spans="1:10" x14ac:dyDescent="0.25">
      <c r="A5503"/>
      <c r="B5503"/>
      <c r="I5503" s="33"/>
      <c r="J5503" s="21"/>
    </row>
    <row r="5504" spans="1:10" x14ac:dyDescent="0.25">
      <c r="A5504"/>
      <c r="B5504"/>
      <c r="I5504" s="33"/>
      <c r="J5504" s="21"/>
    </row>
    <row r="5505" spans="1:10" x14ac:dyDescent="0.25">
      <c r="A5505"/>
      <c r="B5505"/>
      <c r="I5505" s="33"/>
      <c r="J5505" s="21"/>
    </row>
    <row r="5506" spans="1:10" x14ac:dyDescent="0.25">
      <c r="A5506"/>
      <c r="B5506"/>
      <c r="I5506" s="33"/>
      <c r="J5506" s="21"/>
    </row>
    <row r="5507" spans="1:10" x14ac:dyDescent="0.25">
      <c r="A5507"/>
      <c r="B5507"/>
      <c r="I5507" s="33"/>
      <c r="J5507" s="21"/>
    </row>
    <row r="5508" spans="1:10" x14ac:dyDescent="0.25">
      <c r="A5508"/>
      <c r="B5508"/>
      <c r="I5508" s="33"/>
      <c r="J5508" s="21"/>
    </row>
    <row r="5509" spans="1:10" x14ac:dyDescent="0.25">
      <c r="A5509"/>
      <c r="B5509"/>
      <c r="I5509" s="33"/>
      <c r="J5509" s="21"/>
    </row>
    <row r="5510" spans="1:10" x14ac:dyDescent="0.25">
      <c r="A5510"/>
      <c r="B5510"/>
      <c r="I5510" s="33"/>
      <c r="J5510" s="21"/>
    </row>
    <row r="5511" spans="1:10" x14ac:dyDescent="0.25">
      <c r="A5511"/>
      <c r="B5511"/>
      <c r="I5511" s="33"/>
      <c r="J5511" s="21"/>
    </row>
    <row r="5512" spans="1:10" x14ac:dyDescent="0.25">
      <c r="A5512"/>
      <c r="B5512"/>
      <c r="I5512" s="33"/>
      <c r="J5512" s="21"/>
    </row>
    <row r="5513" spans="1:10" x14ac:dyDescent="0.25">
      <c r="A5513"/>
      <c r="B5513"/>
      <c r="I5513" s="33"/>
      <c r="J5513" s="21"/>
    </row>
    <row r="5514" spans="1:10" x14ac:dyDescent="0.25">
      <c r="A5514"/>
      <c r="B5514"/>
      <c r="I5514" s="33"/>
      <c r="J5514" s="21"/>
    </row>
    <row r="5515" spans="1:10" x14ac:dyDescent="0.25">
      <c r="A5515"/>
      <c r="B5515"/>
      <c r="I5515" s="33"/>
      <c r="J5515" s="21"/>
    </row>
    <row r="5516" spans="1:10" x14ac:dyDescent="0.25">
      <c r="A5516"/>
      <c r="B5516"/>
      <c r="I5516" s="33"/>
      <c r="J5516" s="21"/>
    </row>
    <row r="5517" spans="1:10" x14ac:dyDescent="0.25">
      <c r="A5517"/>
      <c r="B5517"/>
      <c r="I5517" s="33"/>
      <c r="J5517" s="21"/>
    </row>
    <row r="5518" spans="1:10" x14ac:dyDescent="0.25">
      <c r="A5518"/>
      <c r="B5518"/>
      <c r="I5518" s="33"/>
      <c r="J5518" s="21"/>
    </row>
    <row r="5519" spans="1:10" x14ac:dyDescent="0.25">
      <c r="A5519"/>
      <c r="B5519"/>
      <c r="I5519" s="33"/>
      <c r="J5519" s="21"/>
    </row>
    <row r="5520" spans="1:10" x14ac:dyDescent="0.25">
      <c r="A5520"/>
      <c r="B5520"/>
      <c r="I5520" s="33"/>
      <c r="J5520" s="21"/>
    </row>
    <row r="5521" spans="1:10" x14ac:dyDescent="0.25">
      <c r="A5521"/>
      <c r="B5521"/>
      <c r="I5521" s="33"/>
      <c r="J5521" s="21"/>
    </row>
    <row r="5522" spans="1:10" x14ac:dyDescent="0.25">
      <c r="A5522"/>
      <c r="B5522"/>
      <c r="I5522" s="33"/>
      <c r="J5522" s="21"/>
    </row>
    <row r="5523" spans="1:10" x14ac:dyDescent="0.25">
      <c r="A5523"/>
      <c r="B5523"/>
      <c r="I5523" s="33"/>
      <c r="J5523" s="21"/>
    </row>
    <row r="5524" spans="1:10" x14ac:dyDescent="0.25">
      <c r="A5524"/>
      <c r="B5524"/>
      <c r="I5524" s="33"/>
      <c r="J5524" s="21"/>
    </row>
    <row r="5525" spans="1:10" x14ac:dyDescent="0.25">
      <c r="A5525"/>
      <c r="B5525"/>
      <c r="I5525" s="33"/>
      <c r="J5525" s="21"/>
    </row>
    <row r="5526" spans="1:10" x14ac:dyDescent="0.25">
      <c r="A5526"/>
      <c r="B5526"/>
      <c r="I5526" s="33"/>
      <c r="J5526" s="21"/>
    </row>
    <row r="5527" spans="1:10" x14ac:dyDescent="0.25">
      <c r="A5527"/>
      <c r="B5527"/>
      <c r="I5527" s="33"/>
      <c r="J5527" s="21"/>
    </row>
    <row r="5528" spans="1:10" x14ac:dyDescent="0.25">
      <c r="A5528"/>
      <c r="B5528"/>
      <c r="I5528" s="33"/>
      <c r="J5528" s="21"/>
    </row>
    <row r="5529" spans="1:10" x14ac:dyDescent="0.25">
      <c r="A5529"/>
      <c r="B5529"/>
      <c r="I5529" s="33"/>
      <c r="J5529" s="21"/>
    </row>
    <row r="5530" spans="1:10" x14ac:dyDescent="0.25">
      <c r="A5530"/>
      <c r="B5530"/>
      <c r="I5530" s="33"/>
      <c r="J5530" s="21"/>
    </row>
    <row r="5531" spans="1:10" x14ac:dyDescent="0.25">
      <c r="A5531"/>
      <c r="B5531"/>
      <c r="I5531" s="33"/>
      <c r="J5531" s="21"/>
    </row>
    <row r="5532" spans="1:10" x14ac:dyDescent="0.25">
      <c r="A5532"/>
      <c r="B5532"/>
      <c r="I5532" s="33"/>
      <c r="J5532" s="21"/>
    </row>
    <row r="5533" spans="1:10" x14ac:dyDescent="0.25">
      <c r="A5533"/>
      <c r="B5533"/>
      <c r="I5533" s="33"/>
      <c r="J5533" s="21"/>
    </row>
    <row r="5534" spans="1:10" x14ac:dyDescent="0.25">
      <c r="A5534"/>
      <c r="B5534"/>
      <c r="I5534" s="33"/>
      <c r="J5534" s="21"/>
    </row>
    <row r="5535" spans="1:10" x14ac:dyDescent="0.25">
      <c r="A5535"/>
      <c r="B5535"/>
      <c r="I5535" s="33"/>
      <c r="J5535" s="21"/>
    </row>
    <row r="5536" spans="1:10" x14ac:dyDescent="0.25">
      <c r="A5536"/>
      <c r="B5536"/>
      <c r="I5536" s="33"/>
      <c r="J5536" s="21"/>
    </row>
    <row r="5537" spans="1:10" x14ac:dyDescent="0.25">
      <c r="A5537"/>
      <c r="B5537"/>
      <c r="I5537" s="33"/>
      <c r="J5537" s="21"/>
    </row>
    <row r="5538" spans="1:10" x14ac:dyDescent="0.25">
      <c r="A5538"/>
      <c r="B5538"/>
      <c r="I5538" s="33"/>
      <c r="J5538" s="21"/>
    </row>
    <row r="5539" spans="1:10" x14ac:dyDescent="0.25">
      <c r="A5539"/>
      <c r="B5539"/>
      <c r="I5539" s="33"/>
      <c r="J5539" s="21"/>
    </row>
    <row r="5540" spans="1:10" x14ac:dyDescent="0.25">
      <c r="A5540"/>
      <c r="B5540"/>
      <c r="I5540" s="33"/>
      <c r="J5540" s="21"/>
    </row>
    <row r="5541" spans="1:10" x14ac:dyDescent="0.25">
      <c r="A5541"/>
      <c r="B5541"/>
      <c r="I5541" s="33"/>
      <c r="J5541" s="21"/>
    </row>
    <row r="5542" spans="1:10" x14ac:dyDescent="0.25">
      <c r="A5542"/>
      <c r="B5542"/>
      <c r="I5542" s="33"/>
      <c r="J5542" s="21"/>
    </row>
    <row r="5543" spans="1:10" x14ac:dyDescent="0.25">
      <c r="A5543"/>
      <c r="B5543"/>
      <c r="I5543" s="33"/>
      <c r="J5543" s="21"/>
    </row>
    <row r="5544" spans="1:10" x14ac:dyDescent="0.25">
      <c r="A5544"/>
      <c r="B5544"/>
      <c r="I5544" s="33"/>
      <c r="J5544" s="21"/>
    </row>
    <row r="5545" spans="1:10" x14ac:dyDescent="0.25">
      <c r="A5545"/>
      <c r="B5545"/>
      <c r="I5545" s="33"/>
      <c r="J5545" s="21"/>
    </row>
    <row r="5546" spans="1:10" x14ac:dyDescent="0.25">
      <c r="A5546"/>
      <c r="B5546"/>
      <c r="I5546" s="33"/>
      <c r="J5546" s="21"/>
    </row>
    <row r="5547" spans="1:10" x14ac:dyDescent="0.25">
      <c r="A5547"/>
      <c r="B5547"/>
      <c r="I5547" s="33"/>
      <c r="J5547" s="21"/>
    </row>
    <row r="5548" spans="1:10" x14ac:dyDescent="0.25">
      <c r="A5548"/>
      <c r="B5548"/>
      <c r="I5548" s="33"/>
      <c r="J5548" s="21"/>
    </row>
    <row r="5549" spans="1:10" x14ac:dyDescent="0.25">
      <c r="A5549"/>
      <c r="B5549"/>
      <c r="I5549" s="33"/>
      <c r="J5549" s="21"/>
    </row>
    <row r="5550" spans="1:10" x14ac:dyDescent="0.25">
      <c r="A5550"/>
      <c r="B5550"/>
      <c r="I5550" s="33"/>
      <c r="J5550" s="21"/>
    </row>
    <row r="5551" spans="1:10" x14ac:dyDescent="0.25">
      <c r="A5551"/>
      <c r="B5551"/>
      <c r="I5551" s="33"/>
      <c r="J5551" s="21"/>
    </row>
    <row r="5552" spans="1:10" x14ac:dyDescent="0.25">
      <c r="A5552"/>
      <c r="B5552"/>
      <c r="I5552" s="33"/>
      <c r="J5552" s="21"/>
    </row>
    <row r="5553" spans="1:10" x14ac:dyDescent="0.25">
      <c r="A5553"/>
      <c r="B5553"/>
      <c r="I5553" s="33"/>
      <c r="J5553" s="21"/>
    </row>
    <row r="5554" spans="1:10" x14ac:dyDescent="0.25">
      <c r="A5554"/>
      <c r="B5554"/>
      <c r="I5554" s="33"/>
      <c r="J5554" s="21"/>
    </row>
    <row r="5555" spans="1:10" x14ac:dyDescent="0.25">
      <c r="A5555"/>
      <c r="B5555"/>
      <c r="I5555" s="33"/>
      <c r="J5555" s="21"/>
    </row>
    <row r="5556" spans="1:10" x14ac:dyDescent="0.25">
      <c r="A5556"/>
      <c r="B5556"/>
      <c r="I5556" s="33"/>
      <c r="J5556" s="21"/>
    </row>
    <row r="5557" spans="1:10" x14ac:dyDescent="0.25">
      <c r="A5557"/>
      <c r="B5557"/>
      <c r="I5557" s="33"/>
      <c r="J5557" s="21"/>
    </row>
    <row r="5558" spans="1:10" x14ac:dyDescent="0.25">
      <c r="A5558"/>
      <c r="B5558"/>
      <c r="I5558" s="33"/>
      <c r="J5558" s="21"/>
    </row>
    <row r="5559" spans="1:10" x14ac:dyDescent="0.25">
      <c r="A5559"/>
      <c r="B5559"/>
      <c r="I5559" s="33"/>
      <c r="J5559" s="21"/>
    </row>
    <row r="5560" spans="1:10" x14ac:dyDescent="0.25">
      <c r="A5560"/>
      <c r="B5560"/>
      <c r="I5560" s="33"/>
      <c r="J5560" s="21"/>
    </row>
    <row r="5561" spans="1:10" x14ac:dyDescent="0.25">
      <c r="A5561"/>
      <c r="B5561"/>
      <c r="I5561" s="33"/>
      <c r="J5561" s="21"/>
    </row>
    <row r="5562" spans="1:10" x14ac:dyDescent="0.25">
      <c r="A5562"/>
      <c r="B5562"/>
      <c r="I5562" s="33"/>
      <c r="J5562" s="21"/>
    </row>
    <row r="5563" spans="1:10" x14ac:dyDescent="0.25">
      <c r="A5563"/>
      <c r="B5563"/>
      <c r="I5563" s="33"/>
      <c r="J5563" s="21"/>
    </row>
    <row r="5564" spans="1:10" x14ac:dyDescent="0.25">
      <c r="A5564"/>
      <c r="B5564"/>
      <c r="I5564" s="33"/>
      <c r="J5564" s="21"/>
    </row>
    <row r="5565" spans="1:10" x14ac:dyDescent="0.25">
      <c r="A5565"/>
      <c r="B5565"/>
      <c r="I5565" s="33"/>
      <c r="J5565" s="21"/>
    </row>
    <row r="5566" spans="1:10" x14ac:dyDescent="0.25">
      <c r="A5566"/>
      <c r="B5566"/>
      <c r="I5566" s="33"/>
      <c r="J5566" s="21"/>
    </row>
    <row r="5567" spans="1:10" x14ac:dyDescent="0.25">
      <c r="A5567"/>
      <c r="B5567"/>
      <c r="I5567" s="33"/>
      <c r="J5567" s="21"/>
    </row>
    <row r="5568" spans="1:10" x14ac:dyDescent="0.25">
      <c r="A5568"/>
      <c r="B5568"/>
      <c r="I5568" s="33"/>
      <c r="J5568" s="21"/>
    </row>
    <row r="5569" spans="1:10" x14ac:dyDescent="0.25">
      <c r="A5569"/>
      <c r="B5569"/>
      <c r="I5569" s="33"/>
      <c r="J5569" s="21"/>
    </row>
    <row r="5570" spans="1:10" x14ac:dyDescent="0.25">
      <c r="A5570"/>
      <c r="B5570"/>
      <c r="I5570" s="33"/>
      <c r="J5570" s="21"/>
    </row>
    <row r="5571" spans="1:10" x14ac:dyDescent="0.25">
      <c r="A5571"/>
      <c r="B5571"/>
      <c r="I5571" s="33"/>
      <c r="J5571" s="21"/>
    </row>
    <row r="5572" spans="1:10" x14ac:dyDescent="0.25">
      <c r="A5572"/>
      <c r="B5572"/>
      <c r="I5572" s="33"/>
      <c r="J5572" s="21"/>
    </row>
    <row r="5573" spans="1:10" x14ac:dyDescent="0.25">
      <c r="A5573"/>
      <c r="B5573"/>
      <c r="I5573" s="33"/>
      <c r="J5573" s="21"/>
    </row>
    <row r="5574" spans="1:10" x14ac:dyDescent="0.25">
      <c r="A5574"/>
      <c r="B5574"/>
      <c r="I5574" s="33"/>
      <c r="J5574" s="21"/>
    </row>
    <row r="5575" spans="1:10" x14ac:dyDescent="0.25">
      <c r="A5575"/>
      <c r="B5575"/>
      <c r="I5575" s="33"/>
      <c r="J5575" s="21"/>
    </row>
    <row r="5576" spans="1:10" x14ac:dyDescent="0.25">
      <c r="A5576"/>
      <c r="B5576"/>
      <c r="I5576" s="33"/>
      <c r="J5576" s="21"/>
    </row>
    <row r="5577" spans="1:10" x14ac:dyDescent="0.25">
      <c r="A5577"/>
      <c r="B5577"/>
      <c r="I5577" s="33"/>
      <c r="J5577" s="21"/>
    </row>
    <row r="5578" spans="1:10" x14ac:dyDescent="0.25">
      <c r="A5578"/>
      <c r="B5578"/>
      <c r="I5578" s="33"/>
      <c r="J5578" s="21"/>
    </row>
    <row r="5579" spans="1:10" x14ac:dyDescent="0.25">
      <c r="A5579"/>
      <c r="B5579"/>
      <c r="I5579" s="33"/>
      <c r="J5579" s="21"/>
    </row>
    <row r="5580" spans="1:10" x14ac:dyDescent="0.25">
      <c r="A5580"/>
      <c r="B5580"/>
      <c r="I5580" s="33"/>
      <c r="J5580" s="21"/>
    </row>
    <row r="5581" spans="1:10" x14ac:dyDescent="0.25">
      <c r="A5581"/>
      <c r="B5581"/>
      <c r="I5581" s="33"/>
      <c r="J5581" s="21"/>
    </row>
    <row r="5582" spans="1:10" x14ac:dyDescent="0.25">
      <c r="A5582"/>
      <c r="B5582"/>
      <c r="I5582" s="33"/>
      <c r="J5582" s="21"/>
    </row>
    <row r="5583" spans="1:10" x14ac:dyDescent="0.25">
      <c r="A5583"/>
      <c r="B5583"/>
      <c r="I5583" s="33"/>
      <c r="J5583" s="21"/>
    </row>
    <row r="5584" spans="1:10" x14ac:dyDescent="0.25">
      <c r="A5584"/>
      <c r="B5584"/>
      <c r="I5584" s="33"/>
      <c r="J5584" s="21"/>
    </row>
    <row r="5585" spans="1:10" x14ac:dyDescent="0.25">
      <c r="A5585"/>
      <c r="B5585"/>
      <c r="I5585" s="33"/>
      <c r="J5585" s="21"/>
    </row>
    <row r="5586" spans="1:10" x14ac:dyDescent="0.25">
      <c r="A5586"/>
      <c r="B5586"/>
      <c r="I5586" s="33"/>
      <c r="J5586" s="21"/>
    </row>
    <row r="5587" spans="1:10" x14ac:dyDescent="0.25">
      <c r="A5587"/>
      <c r="B5587"/>
      <c r="I5587" s="33"/>
      <c r="J5587" s="21"/>
    </row>
    <row r="5588" spans="1:10" x14ac:dyDescent="0.25">
      <c r="A5588"/>
      <c r="B5588"/>
      <c r="I5588" s="33"/>
      <c r="J5588" s="21"/>
    </row>
    <row r="5589" spans="1:10" x14ac:dyDescent="0.25">
      <c r="A5589"/>
      <c r="B5589"/>
      <c r="I5589" s="33"/>
      <c r="J5589" s="21"/>
    </row>
    <row r="5590" spans="1:10" x14ac:dyDescent="0.25">
      <c r="A5590"/>
      <c r="B5590"/>
      <c r="I5590" s="33"/>
      <c r="J5590" s="21"/>
    </row>
    <row r="5591" spans="1:10" x14ac:dyDescent="0.25">
      <c r="A5591"/>
      <c r="B5591"/>
      <c r="I5591" s="33"/>
      <c r="J5591" s="21"/>
    </row>
    <row r="5592" spans="1:10" x14ac:dyDescent="0.25">
      <c r="A5592"/>
      <c r="B5592"/>
      <c r="I5592" s="33"/>
      <c r="J5592" s="21"/>
    </row>
    <row r="5593" spans="1:10" x14ac:dyDescent="0.25">
      <c r="A5593"/>
      <c r="B5593"/>
      <c r="I5593" s="33"/>
      <c r="J5593" s="21"/>
    </row>
    <row r="5594" spans="1:10" x14ac:dyDescent="0.25">
      <c r="A5594"/>
      <c r="B5594"/>
      <c r="I5594" s="33"/>
      <c r="J5594" s="21"/>
    </row>
    <row r="5595" spans="1:10" x14ac:dyDescent="0.25">
      <c r="A5595"/>
      <c r="B5595"/>
      <c r="I5595" s="33"/>
      <c r="J5595" s="21"/>
    </row>
    <row r="5596" spans="1:10" x14ac:dyDescent="0.25">
      <c r="A5596"/>
      <c r="B5596"/>
      <c r="I5596" s="33"/>
      <c r="J5596" s="21"/>
    </row>
    <row r="5597" spans="1:10" x14ac:dyDescent="0.25">
      <c r="A5597"/>
      <c r="B5597"/>
      <c r="I5597" s="33"/>
      <c r="J5597" s="21"/>
    </row>
    <row r="5598" spans="1:10" x14ac:dyDescent="0.25">
      <c r="A5598"/>
      <c r="B5598"/>
      <c r="I5598" s="33"/>
      <c r="J5598" s="21"/>
    </row>
    <row r="5599" spans="1:10" x14ac:dyDescent="0.25">
      <c r="A5599"/>
      <c r="B5599"/>
      <c r="I5599" s="33"/>
      <c r="J5599" s="21"/>
    </row>
    <row r="5600" spans="1:10" x14ac:dyDescent="0.25">
      <c r="A5600"/>
      <c r="B5600"/>
      <c r="I5600" s="33"/>
      <c r="J5600" s="21"/>
    </row>
    <row r="5601" spans="1:10" x14ac:dyDescent="0.25">
      <c r="A5601"/>
      <c r="B5601"/>
      <c r="I5601" s="33"/>
      <c r="J5601" s="21"/>
    </row>
    <row r="5602" spans="1:10" x14ac:dyDescent="0.25">
      <c r="A5602"/>
      <c r="B5602"/>
      <c r="I5602" s="33"/>
      <c r="J5602" s="21"/>
    </row>
    <row r="5603" spans="1:10" x14ac:dyDescent="0.25">
      <c r="A5603"/>
      <c r="B5603"/>
      <c r="I5603" s="33"/>
      <c r="J5603" s="21"/>
    </row>
    <row r="5604" spans="1:10" x14ac:dyDescent="0.25">
      <c r="A5604"/>
      <c r="B5604"/>
      <c r="I5604" s="33"/>
      <c r="J5604" s="21"/>
    </row>
    <row r="5605" spans="1:10" x14ac:dyDescent="0.25">
      <c r="A5605"/>
      <c r="B5605"/>
      <c r="I5605" s="33"/>
      <c r="J5605" s="21"/>
    </row>
    <row r="5606" spans="1:10" x14ac:dyDescent="0.25">
      <c r="A5606"/>
      <c r="B5606"/>
      <c r="I5606" s="33"/>
      <c r="J5606" s="21"/>
    </row>
    <row r="5607" spans="1:10" x14ac:dyDescent="0.25">
      <c r="A5607"/>
      <c r="B5607"/>
      <c r="I5607" s="33"/>
      <c r="J5607" s="21"/>
    </row>
    <row r="5608" spans="1:10" x14ac:dyDescent="0.25">
      <c r="A5608"/>
      <c r="B5608"/>
      <c r="I5608" s="33"/>
      <c r="J5608" s="21"/>
    </row>
    <row r="5609" spans="1:10" x14ac:dyDescent="0.25">
      <c r="A5609"/>
      <c r="B5609"/>
      <c r="I5609" s="33"/>
      <c r="J5609" s="21"/>
    </row>
    <row r="5610" spans="1:10" x14ac:dyDescent="0.25">
      <c r="A5610"/>
      <c r="B5610"/>
      <c r="I5610" s="33"/>
      <c r="J5610" s="21"/>
    </row>
    <row r="5611" spans="1:10" x14ac:dyDescent="0.25">
      <c r="A5611"/>
      <c r="B5611"/>
      <c r="I5611" s="33"/>
      <c r="J5611" s="21"/>
    </row>
    <row r="5612" spans="1:10" x14ac:dyDescent="0.25">
      <c r="A5612"/>
      <c r="B5612"/>
      <c r="I5612" s="33"/>
      <c r="J5612" s="21"/>
    </row>
    <row r="5613" spans="1:10" x14ac:dyDescent="0.25">
      <c r="A5613"/>
      <c r="B5613"/>
      <c r="I5613" s="33"/>
      <c r="J5613" s="21"/>
    </row>
    <row r="5614" spans="1:10" x14ac:dyDescent="0.25">
      <c r="A5614"/>
      <c r="B5614"/>
      <c r="I5614" s="33"/>
      <c r="J5614" s="21"/>
    </row>
    <row r="5615" spans="1:10" x14ac:dyDescent="0.25">
      <c r="A5615"/>
      <c r="B5615"/>
      <c r="I5615" s="33"/>
      <c r="J5615" s="21"/>
    </row>
    <row r="5616" spans="1:10" x14ac:dyDescent="0.25">
      <c r="A5616"/>
      <c r="B5616"/>
      <c r="I5616" s="33"/>
      <c r="J5616" s="21"/>
    </row>
    <row r="5617" spans="1:10" x14ac:dyDescent="0.25">
      <c r="A5617"/>
      <c r="B5617"/>
      <c r="I5617" s="33"/>
      <c r="J5617" s="21"/>
    </row>
    <row r="5618" spans="1:10" x14ac:dyDescent="0.25">
      <c r="A5618"/>
      <c r="B5618"/>
      <c r="I5618" s="33"/>
      <c r="J5618" s="21"/>
    </row>
    <row r="5619" spans="1:10" x14ac:dyDescent="0.25">
      <c r="A5619"/>
      <c r="B5619"/>
      <c r="I5619" s="33"/>
      <c r="J5619" s="21"/>
    </row>
    <row r="5620" spans="1:10" x14ac:dyDescent="0.25">
      <c r="A5620"/>
      <c r="B5620"/>
      <c r="I5620" s="33"/>
      <c r="J5620" s="21"/>
    </row>
    <row r="5621" spans="1:10" x14ac:dyDescent="0.25">
      <c r="A5621"/>
      <c r="B5621"/>
      <c r="I5621" s="33"/>
      <c r="J5621" s="21"/>
    </row>
    <row r="5622" spans="1:10" x14ac:dyDescent="0.25">
      <c r="A5622"/>
      <c r="B5622"/>
      <c r="I5622" s="33"/>
      <c r="J5622" s="21"/>
    </row>
    <row r="5623" spans="1:10" x14ac:dyDescent="0.25">
      <c r="A5623"/>
      <c r="B5623"/>
      <c r="I5623" s="33"/>
      <c r="J5623" s="21"/>
    </row>
    <row r="5624" spans="1:10" x14ac:dyDescent="0.25">
      <c r="A5624"/>
      <c r="B5624"/>
      <c r="I5624" s="33"/>
      <c r="J5624" s="21"/>
    </row>
    <row r="5625" spans="1:10" x14ac:dyDescent="0.25">
      <c r="A5625"/>
      <c r="B5625"/>
      <c r="I5625" s="33"/>
      <c r="J5625" s="21"/>
    </row>
    <row r="5626" spans="1:10" x14ac:dyDescent="0.25">
      <c r="A5626"/>
      <c r="B5626"/>
      <c r="I5626" s="33"/>
      <c r="J5626" s="21"/>
    </row>
    <row r="5627" spans="1:10" x14ac:dyDescent="0.25">
      <c r="A5627"/>
      <c r="B5627"/>
      <c r="I5627" s="33"/>
      <c r="J5627" s="21"/>
    </row>
    <row r="5628" spans="1:10" x14ac:dyDescent="0.25">
      <c r="A5628"/>
      <c r="B5628"/>
      <c r="I5628" s="33"/>
      <c r="J5628" s="21"/>
    </row>
    <row r="5629" spans="1:10" x14ac:dyDescent="0.25">
      <c r="A5629"/>
      <c r="B5629"/>
      <c r="I5629" s="33"/>
      <c r="J5629" s="21"/>
    </row>
    <row r="5630" spans="1:10" x14ac:dyDescent="0.25">
      <c r="A5630"/>
      <c r="B5630"/>
      <c r="I5630" s="33"/>
      <c r="J5630" s="21"/>
    </row>
    <row r="5631" spans="1:10" x14ac:dyDescent="0.25">
      <c r="A5631"/>
      <c r="B5631"/>
      <c r="I5631" s="33"/>
      <c r="J5631" s="21"/>
    </row>
    <row r="5632" spans="1:10" x14ac:dyDescent="0.25">
      <c r="A5632"/>
      <c r="B5632"/>
      <c r="I5632" s="33"/>
      <c r="J5632" s="21"/>
    </row>
    <row r="5633" spans="1:10" x14ac:dyDescent="0.25">
      <c r="A5633"/>
      <c r="B5633"/>
      <c r="I5633" s="33"/>
      <c r="J5633" s="21"/>
    </row>
    <row r="5634" spans="1:10" x14ac:dyDescent="0.25">
      <c r="A5634"/>
      <c r="B5634"/>
      <c r="I5634" s="33"/>
      <c r="J5634" s="21"/>
    </row>
    <row r="5635" spans="1:10" x14ac:dyDescent="0.25">
      <c r="A5635"/>
      <c r="B5635"/>
      <c r="I5635" s="33"/>
      <c r="J5635" s="21"/>
    </row>
    <row r="5636" spans="1:10" x14ac:dyDescent="0.25">
      <c r="A5636"/>
      <c r="B5636"/>
      <c r="I5636" s="33"/>
      <c r="J5636" s="21"/>
    </row>
    <row r="5637" spans="1:10" x14ac:dyDescent="0.25">
      <c r="A5637"/>
      <c r="B5637"/>
      <c r="I5637" s="33"/>
      <c r="J5637" s="21"/>
    </row>
    <row r="5638" spans="1:10" x14ac:dyDescent="0.25">
      <c r="A5638"/>
      <c r="B5638"/>
      <c r="I5638" s="33"/>
      <c r="J5638" s="21"/>
    </row>
    <row r="5639" spans="1:10" x14ac:dyDescent="0.25">
      <c r="A5639"/>
      <c r="B5639"/>
      <c r="I5639" s="33"/>
      <c r="J5639" s="21"/>
    </row>
    <row r="5640" spans="1:10" x14ac:dyDescent="0.25">
      <c r="A5640"/>
      <c r="B5640"/>
      <c r="I5640" s="33"/>
      <c r="J5640" s="21"/>
    </row>
    <row r="5641" spans="1:10" x14ac:dyDescent="0.25">
      <c r="A5641"/>
      <c r="B5641"/>
      <c r="I5641" s="33"/>
      <c r="J5641" s="21"/>
    </row>
    <row r="5642" spans="1:10" x14ac:dyDescent="0.25">
      <c r="A5642"/>
      <c r="B5642"/>
      <c r="I5642" s="33"/>
      <c r="J5642" s="21"/>
    </row>
    <row r="5643" spans="1:10" x14ac:dyDescent="0.25">
      <c r="A5643"/>
      <c r="B5643"/>
      <c r="I5643" s="33"/>
      <c r="J5643" s="21"/>
    </row>
    <row r="5644" spans="1:10" x14ac:dyDescent="0.25">
      <c r="A5644"/>
      <c r="B5644"/>
      <c r="I5644" s="33"/>
      <c r="J5644" s="21"/>
    </row>
    <row r="5645" spans="1:10" x14ac:dyDescent="0.25">
      <c r="A5645"/>
      <c r="B5645"/>
      <c r="I5645" s="33"/>
      <c r="J5645" s="21"/>
    </row>
    <row r="5646" spans="1:10" x14ac:dyDescent="0.25">
      <c r="A5646"/>
      <c r="B5646"/>
      <c r="I5646" s="33"/>
      <c r="J5646" s="21"/>
    </row>
    <row r="5647" spans="1:10" x14ac:dyDescent="0.25">
      <c r="A5647"/>
      <c r="B5647"/>
      <c r="I5647" s="33"/>
      <c r="J5647" s="21"/>
    </row>
    <row r="5648" spans="1:10" x14ac:dyDescent="0.25">
      <c r="A5648"/>
      <c r="B5648"/>
      <c r="I5648" s="33"/>
      <c r="J5648" s="21"/>
    </row>
    <row r="5649" spans="1:10" x14ac:dyDescent="0.25">
      <c r="A5649"/>
      <c r="B5649"/>
      <c r="I5649" s="33"/>
      <c r="J5649" s="21"/>
    </row>
    <row r="5650" spans="1:10" x14ac:dyDescent="0.25">
      <c r="A5650"/>
      <c r="B5650"/>
      <c r="I5650" s="33"/>
      <c r="J5650" s="21"/>
    </row>
    <row r="5651" spans="1:10" x14ac:dyDescent="0.25">
      <c r="A5651"/>
      <c r="B5651"/>
      <c r="I5651" s="33"/>
      <c r="J5651" s="21"/>
    </row>
    <row r="5652" spans="1:10" x14ac:dyDescent="0.25">
      <c r="A5652"/>
      <c r="B5652"/>
      <c r="I5652" s="33"/>
      <c r="J5652" s="21"/>
    </row>
    <row r="5653" spans="1:10" x14ac:dyDescent="0.25">
      <c r="A5653"/>
      <c r="B5653"/>
      <c r="I5653" s="33"/>
      <c r="J5653" s="21"/>
    </row>
    <row r="5654" spans="1:10" x14ac:dyDescent="0.25">
      <c r="A5654"/>
      <c r="B5654"/>
      <c r="I5654" s="33"/>
      <c r="J5654" s="21"/>
    </row>
    <row r="5655" spans="1:10" x14ac:dyDescent="0.25">
      <c r="A5655"/>
      <c r="B5655"/>
      <c r="I5655" s="33"/>
      <c r="J5655" s="21"/>
    </row>
    <row r="5656" spans="1:10" x14ac:dyDescent="0.25">
      <c r="A5656"/>
      <c r="B5656"/>
      <c r="I5656" s="33"/>
      <c r="J5656" s="21"/>
    </row>
    <row r="5657" spans="1:10" x14ac:dyDescent="0.25">
      <c r="A5657"/>
      <c r="B5657"/>
      <c r="I5657" s="33"/>
      <c r="J5657" s="21"/>
    </row>
    <row r="5658" spans="1:10" x14ac:dyDescent="0.25">
      <c r="A5658"/>
      <c r="B5658"/>
      <c r="I5658" s="33"/>
      <c r="J5658" s="21"/>
    </row>
    <row r="5659" spans="1:10" x14ac:dyDescent="0.25">
      <c r="A5659"/>
      <c r="B5659"/>
      <c r="I5659" s="33"/>
      <c r="J5659" s="21"/>
    </row>
    <row r="5660" spans="1:10" x14ac:dyDescent="0.25">
      <c r="A5660"/>
      <c r="B5660"/>
      <c r="I5660" s="33"/>
      <c r="J5660" s="21"/>
    </row>
    <row r="5661" spans="1:10" x14ac:dyDescent="0.25">
      <c r="A5661"/>
      <c r="B5661"/>
      <c r="I5661" s="33"/>
      <c r="J5661" s="21"/>
    </row>
    <row r="5662" spans="1:10" x14ac:dyDescent="0.25">
      <c r="A5662"/>
      <c r="B5662"/>
      <c r="I5662" s="33"/>
      <c r="J5662" s="21"/>
    </row>
    <row r="5663" spans="1:10" x14ac:dyDescent="0.25">
      <c r="A5663"/>
      <c r="B5663"/>
      <c r="I5663" s="33"/>
      <c r="J5663" s="21"/>
    </row>
    <row r="5664" spans="1:10" x14ac:dyDescent="0.25">
      <c r="A5664"/>
      <c r="B5664"/>
      <c r="I5664" s="33"/>
      <c r="J5664" s="21"/>
    </row>
    <row r="5665" spans="1:10" x14ac:dyDescent="0.25">
      <c r="A5665"/>
      <c r="B5665"/>
      <c r="I5665" s="33"/>
      <c r="J5665" s="21"/>
    </row>
    <row r="5666" spans="1:10" x14ac:dyDescent="0.25">
      <c r="A5666"/>
      <c r="B5666"/>
      <c r="I5666" s="33"/>
      <c r="J5666" s="21"/>
    </row>
    <row r="5667" spans="1:10" x14ac:dyDescent="0.25">
      <c r="A5667"/>
      <c r="B5667"/>
      <c r="I5667" s="33"/>
      <c r="J5667" s="21"/>
    </row>
    <row r="5668" spans="1:10" x14ac:dyDescent="0.25">
      <c r="A5668"/>
      <c r="B5668"/>
      <c r="I5668" s="33"/>
      <c r="J5668" s="21"/>
    </row>
    <row r="5669" spans="1:10" x14ac:dyDescent="0.25">
      <c r="A5669"/>
      <c r="B5669"/>
      <c r="I5669" s="33"/>
      <c r="J5669" s="21"/>
    </row>
    <row r="5670" spans="1:10" x14ac:dyDescent="0.25">
      <c r="A5670"/>
      <c r="B5670"/>
      <c r="I5670" s="33"/>
      <c r="J5670" s="21"/>
    </row>
    <row r="5671" spans="1:10" x14ac:dyDescent="0.25">
      <c r="A5671"/>
      <c r="B5671"/>
      <c r="I5671" s="33"/>
      <c r="J5671" s="21"/>
    </row>
    <row r="5672" spans="1:10" x14ac:dyDescent="0.25">
      <c r="A5672"/>
      <c r="B5672"/>
      <c r="I5672" s="33"/>
      <c r="J5672" s="21"/>
    </row>
    <row r="5673" spans="1:10" x14ac:dyDescent="0.25">
      <c r="A5673"/>
      <c r="B5673"/>
      <c r="I5673" s="33"/>
      <c r="J5673" s="21"/>
    </row>
    <row r="5674" spans="1:10" x14ac:dyDescent="0.25">
      <c r="A5674"/>
      <c r="B5674"/>
      <c r="I5674" s="33"/>
      <c r="J5674" s="21"/>
    </row>
    <row r="5675" spans="1:10" x14ac:dyDescent="0.25">
      <c r="A5675"/>
      <c r="B5675"/>
      <c r="I5675" s="33"/>
      <c r="J5675" s="21"/>
    </row>
    <row r="5676" spans="1:10" x14ac:dyDescent="0.25">
      <c r="A5676"/>
      <c r="B5676"/>
      <c r="I5676" s="33"/>
      <c r="J5676" s="21"/>
    </row>
    <row r="5677" spans="1:10" x14ac:dyDescent="0.25">
      <c r="A5677"/>
      <c r="B5677"/>
      <c r="I5677" s="33"/>
      <c r="J5677" s="21"/>
    </row>
    <row r="5678" spans="1:10" x14ac:dyDescent="0.25">
      <c r="A5678"/>
      <c r="B5678"/>
      <c r="I5678" s="33"/>
      <c r="J5678" s="21"/>
    </row>
    <row r="5679" spans="1:10" x14ac:dyDescent="0.25">
      <c r="A5679"/>
      <c r="B5679"/>
      <c r="I5679" s="33"/>
      <c r="J5679" s="21"/>
    </row>
    <row r="5680" spans="1:10" x14ac:dyDescent="0.25">
      <c r="A5680"/>
      <c r="B5680"/>
      <c r="I5680" s="33"/>
      <c r="J5680" s="21"/>
    </row>
    <row r="5681" spans="1:10" x14ac:dyDescent="0.25">
      <c r="A5681"/>
      <c r="B5681"/>
      <c r="I5681" s="33"/>
      <c r="J5681" s="21"/>
    </row>
    <row r="5682" spans="1:10" x14ac:dyDescent="0.25">
      <c r="A5682"/>
      <c r="B5682"/>
      <c r="I5682" s="33"/>
      <c r="J5682" s="21"/>
    </row>
    <row r="5683" spans="1:10" x14ac:dyDescent="0.25">
      <c r="A5683"/>
      <c r="B5683"/>
      <c r="I5683" s="33"/>
      <c r="J5683" s="21"/>
    </row>
    <row r="5684" spans="1:10" x14ac:dyDescent="0.25">
      <c r="A5684"/>
      <c r="B5684"/>
      <c r="I5684" s="33"/>
      <c r="J5684" s="21"/>
    </row>
    <row r="5685" spans="1:10" x14ac:dyDescent="0.25">
      <c r="A5685"/>
      <c r="B5685"/>
      <c r="I5685" s="33"/>
      <c r="J5685" s="21"/>
    </row>
    <row r="5686" spans="1:10" x14ac:dyDescent="0.25">
      <c r="A5686"/>
      <c r="B5686"/>
      <c r="I5686" s="33"/>
      <c r="J5686" s="21"/>
    </row>
    <row r="5687" spans="1:10" x14ac:dyDescent="0.25">
      <c r="A5687"/>
      <c r="B5687"/>
      <c r="I5687" s="33"/>
      <c r="J5687" s="21"/>
    </row>
    <row r="5688" spans="1:10" x14ac:dyDescent="0.25">
      <c r="A5688"/>
      <c r="B5688"/>
      <c r="I5688" s="33"/>
      <c r="J5688" s="21"/>
    </row>
    <row r="5689" spans="1:10" x14ac:dyDescent="0.25">
      <c r="A5689"/>
      <c r="B5689"/>
      <c r="I5689" s="33"/>
      <c r="J5689" s="21"/>
    </row>
    <row r="5690" spans="1:10" x14ac:dyDescent="0.25">
      <c r="A5690"/>
      <c r="B5690"/>
      <c r="I5690" s="33"/>
      <c r="J5690" s="21"/>
    </row>
    <row r="5691" spans="1:10" x14ac:dyDescent="0.25">
      <c r="A5691"/>
      <c r="B5691"/>
      <c r="I5691" s="33"/>
      <c r="J5691" s="21"/>
    </row>
    <row r="5692" spans="1:10" x14ac:dyDescent="0.25">
      <c r="A5692"/>
      <c r="B5692"/>
      <c r="I5692" s="33"/>
      <c r="J5692" s="21"/>
    </row>
    <row r="5693" spans="1:10" x14ac:dyDescent="0.25">
      <c r="A5693"/>
      <c r="B5693"/>
      <c r="I5693" s="33"/>
      <c r="J5693" s="21"/>
    </row>
    <row r="5694" spans="1:10" x14ac:dyDescent="0.25">
      <c r="A5694"/>
      <c r="B5694"/>
      <c r="I5694" s="33"/>
      <c r="J5694" s="21"/>
    </row>
    <row r="5695" spans="1:10" x14ac:dyDescent="0.25">
      <c r="A5695"/>
      <c r="B5695"/>
      <c r="I5695" s="33"/>
      <c r="J5695" s="21"/>
    </row>
    <row r="5696" spans="1:10" x14ac:dyDescent="0.25">
      <c r="A5696"/>
      <c r="B5696"/>
      <c r="I5696" s="33"/>
      <c r="J5696" s="21"/>
    </row>
    <row r="5697" spans="1:10" x14ac:dyDescent="0.25">
      <c r="A5697"/>
      <c r="B5697"/>
      <c r="I5697" s="33"/>
      <c r="J5697" s="21"/>
    </row>
    <row r="5698" spans="1:10" x14ac:dyDescent="0.25">
      <c r="A5698"/>
      <c r="B5698"/>
      <c r="I5698" s="33"/>
      <c r="J5698" s="21"/>
    </row>
    <row r="5699" spans="1:10" x14ac:dyDescent="0.25">
      <c r="A5699"/>
      <c r="B5699"/>
      <c r="I5699" s="33"/>
      <c r="J5699" s="21"/>
    </row>
    <row r="5700" spans="1:10" x14ac:dyDescent="0.25">
      <c r="A5700"/>
      <c r="B5700"/>
      <c r="I5700" s="33"/>
      <c r="J5700" s="21"/>
    </row>
    <row r="5701" spans="1:10" x14ac:dyDescent="0.25">
      <c r="A5701"/>
      <c r="B5701"/>
      <c r="I5701" s="33"/>
      <c r="J5701" s="21"/>
    </row>
    <row r="5702" spans="1:10" x14ac:dyDescent="0.25">
      <c r="A5702"/>
      <c r="B5702"/>
      <c r="I5702" s="33"/>
      <c r="J5702" s="21"/>
    </row>
    <row r="5703" spans="1:10" x14ac:dyDescent="0.25">
      <c r="A5703"/>
      <c r="B5703"/>
      <c r="I5703" s="33"/>
      <c r="J5703" s="21"/>
    </row>
    <row r="5704" spans="1:10" x14ac:dyDescent="0.25">
      <c r="A5704"/>
      <c r="B5704"/>
      <c r="I5704" s="33"/>
      <c r="J5704" s="21"/>
    </row>
    <row r="5705" spans="1:10" x14ac:dyDescent="0.25">
      <c r="A5705"/>
      <c r="B5705"/>
      <c r="I5705" s="33"/>
      <c r="J5705" s="21"/>
    </row>
    <row r="5706" spans="1:10" x14ac:dyDescent="0.25">
      <c r="A5706"/>
      <c r="B5706"/>
      <c r="I5706" s="33"/>
      <c r="J5706" s="21"/>
    </row>
    <row r="5707" spans="1:10" x14ac:dyDescent="0.25">
      <c r="A5707"/>
      <c r="B5707"/>
      <c r="I5707" s="33"/>
      <c r="J5707" s="21"/>
    </row>
    <row r="5708" spans="1:10" x14ac:dyDescent="0.25">
      <c r="A5708"/>
      <c r="B5708"/>
      <c r="I5708" s="33"/>
      <c r="J5708" s="21"/>
    </row>
    <row r="5709" spans="1:10" x14ac:dyDescent="0.25">
      <c r="A5709"/>
      <c r="B5709"/>
      <c r="I5709" s="33"/>
      <c r="J5709" s="21"/>
    </row>
    <row r="5710" spans="1:10" x14ac:dyDescent="0.25">
      <c r="A5710"/>
      <c r="B5710"/>
      <c r="I5710" s="33"/>
      <c r="J5710" s="21"/>
    </row>
    <row r="5711" spans="1:10" x14ac:dyDescent="0.25">
      <c r="A5711"/>
      <c r="B5711"/>
      <c r="I5711" s="33"/>
      <c r="J5711" s="21"/>
    </row>
    <row r="5712" spans="1:10" x14ac:dyDescent="0.25">
      <c r="A5712"/>
      <c r="B5712"/>
      <c r="I5712" s="33"/>
      <c r="J5712" s="21"/>
    </row>
    <row r="5713" spans="1:10" x14ac:dyDescent="0.25">
      <c r="A5713"/>
      <c r="B5713"/>
      <c r="I5713" s="33"/>
      <c r="J5713" s="21"/>
    </row>
    <row r="5714" spans="1:10" x14ac:dyDescent="0.25">
      <c r="A5714"/>
      <c r="B5714"/>
      <c r="I5714" s="33"/>
      <c r="J5714" s="21"/>
    </row>
    <row r="5715" spans="1:10" x14ac:dyDescent="0.25">
      <c r="A5715"/>
      <c r="B5715"/>
      <c r="I5715" s="33"/>
      <c r="J5715" s="21"/>
    </row>
    <row r="5716" spans="1:10" x14ac:dyDescent="0.25">
      <c r="A5716"/>
      <c r="B5716"/>
      <c r="I5716" s="33"/>
      <c r="J5716" s="21"/>
    </row>
    <row r="5717" spans="1:10" x14ac:dyDescent="0.25">
      <c r="A5717"/>
      <c r="B5717"/>
      <c r="I5717" s="33"/>
      <c r="J5717" s="21"/>
    </row>
    <row r="5718" spans="1:10" x14ac:dyDescent="0.25">
      <c r="A5718"/>
      <c r="B5718"/>
      <c r="I5718" s="33"/>
      <c r="J5718" s="21"/>
    </row>
    <row r="5719" spans="1:10" x14ac:dyDescent="0.25">
      <c r="A5719"/>
      <c r="B5719"/>
      <c r="I5719" s="33"/>
      <c r="J5719" s="21"/>
    </row>
    <row r="5720" spans="1:10" x14ac:dyDescent="0.25">
      <c r="A5720"/>
      <c r="B5720"/>
      <c r="I5720" s="33"/>
      <c r="J5720" s="21"/>
    </row>
    <row r="5721" spans="1:10" x14ac:dyDescent="0.25">
      <c r="A5721"/>
      <c r="B5721"/>
      <c r="I5721" s="33"/>
      <c r="J5721" s="21"/>
    </row>
    <row r="5722" spans="1:10" x14ac:dyDescent="0.25">
      <c r="A5722"/>
      <c r="B5722"/>
      <c r="I5722" s="33"/>
      <c r="J5722" s="21"/>
    </row>
    <row r="5723" spans="1:10" x14ac:dyDescent="0.25">
      <c r="A5723"/>
      <c r="B5723"/>
      <c r="I5723" s="33"/>
      <c r="J5723" s="21"/>
    </row>
    <row r="5724" spans="1:10" x14ac:dyDescent="0.25">
      <c r="A5724"/>
      <c r="B5724"/>
      <c r="I5724" s="33"/>
      <c r="J5724" s="21"/>
    </row>
    <row r="5725" spans="1:10" x14ac:dyDescent="0.25">
      <c r="A5725"/>
      <c r="B5725"/>
      <c r="I5725" s="33"/>
      <c r="J5725" s="21"/>
    </row>
    <row r="5726" spans="1:10" x14ac:dyDescent="0.25">
      <c r="A5726"/>
      <c r="B5726"/>
      <c r="I5726" s="33"/>
      <c r="J5726" s="21"/>
    </row>
    <row r="5727" spans="1:10" x14ac:dyDescent="0.25">
      <c r="A5727"/>
      <c r="B5727"/>
      <c r="I5727" s="33"/>
      <c r="J5727" s="21"/>
    </row>
    <row r="5728" spans="1:10" x14ac:dyDescent="0.25">
      <c r="A5728"/>
      <c r="B5728"/>
      <c r="I5728" s="33"/>
      <c r="J5728" s="21"/>
    </row>
    <row r="5729" spans="1:10" x14ac:dyDescent="0.25">
      <c r="A5729"/>
      <c r="B5729"/>
      <c r="I5729" s="33"/>
      <c r="J5729" s="21"/>
    </row>
    <row r="5730" spans="1:10" x14ac:dyDescent="0.25">
      <c r="A5730"/>
      <c r="B5730"/>
      <c r="I5730" s="33"/>
      <c r="J5730" s="21"/>
    </row>
    <row r="5731" spans="1:10" x14ac:dyDescent="0.25">
      <c r="A5731"/>
      <c r="B5731"/>
      <c r="I5731" s="33"/>
      <c r="J5731" s="21"/>
    </row>
    <row r="5732" spans="1:10" x14ac:dyDescent="0.25">
      <c r="A5732"/>
      <c r="B5732"/>
      <c r="I5732" s="33"/>
      <c r="J5732" s="21"/>
    </row>
    <row r="5733" spans="1:10" x14ac:dyDescent="0.25">
      <c r="A5733"/>
      <c r="B5733"/>
      <c r="I5733" s="33"/>
      <c r="J5733" s="21"/>
    </row>
    <row r="5734" spans="1:10" x14ac:dyDescent="0.25">
      <c r="A5734"/>
      <c r="B5734"/>
      <c r="I5734" s="33"/>
      <c r="J5734" s="21"/>
    </row>
    <row r="5735" spans="1:10" x14ac:dyDescent="0.25">
      <c r="A5735"/>
      <c r="B5735"/>
      <c r="I5735" s="33"/>
      <c r="J5735" s="21"/>
    </row>
    <row r="5736" spans="1:10" x14ac:dyDescent="0.25">
      <c r="A5736"/>
      <c r="B5736"/>
      <c r="I5736" s="33"/>
      <c r="J5736" s="21"/>
    </row>
    <row r="5737" spans="1:10" x14ac:dyDescent="0.25">
      <c r="A5737"/>
      <c r="B5737"/>
      <c r="I5737" s="33"/>
      <c r="J5737" s="21"/>
    </row>
    <row r="5738" spans="1:10" x14ac:dyDescent="0.25">
      <c r="A5738"/>
      <c r="B5738"/>
      <c r="I5738" s="33"/>
      <c r="J5738" s="21"/>
    </row>
    <row r="5739" spans="1:10" x14ac:dyDescent="0.25">
      <c r="A5739"/>
      <c r="B5739"/>
      <c r="I5739" s="33"/>
      <c r="J5739" s="21"/>
    </row>
    <row r="5740" spans="1:10" x14ac:dyDescent="0.25">
      <c r="A5740"/>
      <c r="B5740"/>
      <c r="I5740" s="33"/>
      <c r="J5740" s="21"/>
    </row>
    <row r="5741" spans="1:10" x14ac:dyDescent="0.25">
      <c r="A5741"/>
      <c r="B5741"/>
      <c r="I5741" s="33"/>
      <c r="J5741" s="21"/>
    </row>
    <row r="5742" spans="1:10" x14ac:dyDescent="0.25">
      <c r="A5742"/>
      <c r="B5742"/>
      <c r="I5742" s="33"/>
      <c r="J5742" s="21"/>
    </row>
    <row r="5743" spans="1:10" x14ac:dyDescent="0.25">
      <c r="A5743"/>
      <c r="B5743"/>
      <c r="I5743" s="33"/>
      <c r="J5743" s="21"/>
    </row>
    <row r="5744" spans="1:10" x14ac:dyDescent="0.25">
      <c r="A5744"/>
      <c r="B5744"/>
      <c r="I5744" s="33"/>
      <c r="J5744" s="21"/>
    </row>
    <row r="5745" spans="1:10" x14ac:dyDescent="0.25">
      <c r="A5745"/>
      <c r="B5745"/>
      <c r="I5745" s="33"/>
      <c r="J5745" s="21"/>
    </row>
    <row r="5746" spans="1:10" x14ac:dyDescent="0.25">
      <c r="A5746"/>
      <c r="B5746"/>
      <c r="I5746" s="33"/>
      <c r="J5746" s="21"/>
    </row>
    <row r="5747" spans="1:10" x14ac:dyDescent="0.25">
      <c r="A5747"/>
      <c r="B5747"/>
      <c r="I5747" s="33"/>
      <c r="J5747" s="21"/>
    </row>
    <row r="5748" spans="1:10" x14ac:dyDescent="0.25">
      <c r="A5748"/>
      <c r="B5748"/>
      <c r="I5748" s="33"/>
      <c r="J5748" s="21"/>
    </row>
    <row r="5749" spans="1:10" x14ac:dyDescent="0.25">
      <c r="A5749"/>
      <c r="B5749"/>
      <c r="I5749" s="33"/>
      <c r="J5749" s="21"/>
    </row>
    <row r="5750" spans="1:10" x14ac:dyDescent="0.25">
      <c r="A5750"/>
      <c r="B5750"/>
      <c r="I5750" s="33"/>
      <c r="J5750" s="21"/>
    </row>
    <row r="5751" spans="1:10" x14ac:dyDescent="0.25">
      <c r="A5751"/>
      <c r="B5751"/>
      <c r="I5751" s="33"/>
      <c r="J5751" s="21"/>
    </row>
    <row r="5752" spans="1:10" x14ac:dyDescent="0.25">
      <c r="A5752"/>
      <c r="B5752"/>
      <c r="I5752" s="33"/>
      <c r="J5752" s="21"/>
    </row>
    <row r="5753" spans="1:10" x14ac:dyDescent="0.25">
      <c r="A5753"/>
      <c r="B5753"/>
      <c r="I5753" s="33"/>
      <c r="J5753" s="21"/>
    </row>
    <row r="5754" spans="1:10" x14ac:dyDescent="0.25">
      <c r="A5754"/>
      <c r="B5754"/>
      <c r="I5754" s="33"/>
      <c r="J5754" s="21"/>
    </row>
    <row r="5755" spans="1:10" x14ac:dyDescent="0.25">
      <c r="A5755"/>
      <c r="B5755"/>
      <c r="I5755" s="33"/>
      <c r="J5755" s="21"/>
    </row>
    <row r="5756" spans="1:10" x14ac:dyDescent="0.25">
      <c r="A5756"/>
      <c r="B5756"/>
      <c r="I5756" s="33"/>
      <c r="J5756" s="21"/>
    </row>
    <row r="5757" spans="1:10" x14ac:dyDescent="0.25">
      <c r="A5757"/>
      <c r="B5757"/>
      <c r="I5757" s="33"/>
      <c r="J5757" s="21"/>
    </row>
    <row r="5758" spans="1:10" x14ac:dyDescent="0.25">
      <c r="A5758"/>
      <c r="B5758"/>
      <c r="I5758" s="33"/>
      <c r="J5758" s="21"/>
    </row>
    <row r="5759" spans="1:10" x14ac:dyDescent="0.25">
      <c r="A5759"/>
      <c r="B5759"/>
      <c r="I5759" s="33"/>
      <c r="J5759" s="21"/>
    </row>
    <row r="5760" spans="1:10" x14ac:dyDescent="0.25">
      <c r="A5760"/>
      <c r="B5760"/>
      <c r="I5760" s="33"/>
      <c r="J5760" s="21"/>
    </row>
    <row r="5761" spans="1:10" x14ac:dyDescent="0.25">
      <c r="A5761"/>
      <c r="B5761"/>
      <c r="I5761" s="33"/>
      <c r="J5761" s="21"/>
    </row>
    <row r="5762" spans="1:10" x14ac:dyDescent="0.25">
      <c r="A5762"/>
      <c r="B5762"/>
      <c r="I5762" s="33"/>
      <c r="J5762" s="21"/>
    </row>
    <row r="5763" spans="1:10" x14ac:dyDescent="0.25">
      <c r="A5763"/>
      <c r="B5763"/>
      <c r="I5763" s="33"/>
      <c r="J5763" s="21"/>
    </row>
    <row r="5764" spans="1:10" x14ac:dyDescent="0.25">
      <c r="A5764"/>
      <c r="B5764"/>
      <c r="I5764" s="33"/>
      <c r="J5764" s="21"/>
    </row>
    <row r="5765" spans="1:10" x14ac:dyDescent="0.25">
      <c r="A5765"/>
      <c r="B5765"/>
      <c r="I5765" s="33"/>
      <c r="J5765" s="21"/>
    </row>
    <row r="5766" spans="1:10" x14ac:dyDescent="0.25">
      <c r="A5766"/>
      <c r="B5766"/>
      <c r="I5766" s="33"/>
      <c r="J5766" s="21"/>
    </row>
    <row r="5767" spans="1:10" x14ac:dyDescent="0.25">
      <c r="A5767"/>
      <c r="B5767"/>
      <c r="I5767" s="33"/>
      <c r="J5767" s="21"/>
    </row>
    <row r="5768" spans="1:10" x14ac:dyDescent="0.25">
      <c r="A5768"/>
      <c r="B5768"/>
      <c r="I5768" s="33"/>
      <c r="J5768" s="21"/>
    </row>
    <row r="5769" spans="1:10" x14ac:dyDescent="0.25">
      <c r="A5769"/>
      <c r="B5769"/>
      <c r="I5769" s="33"/>
      <c r="J5769" s="21"/>
    </row>
    <row r="5770" spans="1:10" x14ac:dyDescent="0.25">
      <c r="A5770"/>
      <c r="B5770"/>
      <c r="I5770" s="33"/>
      <c r="J5770" s="21"/>
    </row>
    <row r="5771" spans="1:10" x14ac:dyDescent="0.25">
      <c r="A5771"/>
      <c r="B5771"/>
      <c r="I5771" s="33"/>
      <c r="J5771" s="21"/>
    </row>
    <row r="5772" spans="1:10" x14ac:dyDescent="0.25">
      <c r="A5772"/>
      <c r="B5772"/>
      <c r="I5772" s="33"/>
      <c r="J5772" s="21"/>
    </row>
    <row r="5773" spans="1:10" x14ac:dyDescent="0.25">
      <c r="A5773"/>
      <c r="B5773"/>
      <c r="I5773" s="33"/>
      <c r="J5773" s="21"/>
    </row>
    <row r="5774" spans="1:10" x14ac:dyDescent="0.25">
      <c r="A5774"/>
      <c r="B5774"/>
      <c r="I5774" s="33"/>
      <c r="J5774" s="21"/>
    </row>
    <row r="5775" spans="1:10" x14ac:dyDescent="0.25">
      <c r="A5775"/>
      <c r="B5775"/>
      <c r="I5775" s="33"/>
      <c r="J5775" s="21"/>
    </row>
    <row r="5776" spans="1:10" x14ac:dyDescent="0.25">
      <c r="A5776"/>
      <c r="B5776"/>
      <c r="I5776" s="33"/>
      <c r="J5776" s="21"/>
    </row>
    <row r="5777" spans="1:10" x14ac:dyDescent="0.25">
      <c r="A5777"/>
      <c r="B5777"/>
      <c r="I5777" s="33"/>
      <c r="J5777" s="21"/>
    </row>
    <row r="5778" spans="1:10" x14ac:dyDescent="0.25">
      <c r="A5778"/>
      <c r="B5778"/>
      <c r="I5778" s="33"/>
      <c r="J5778" s="21"/>
    </row>
    <row r="5779" spans="1:10" x14ac:dyDescent="0.25">
      <c r="A5779"/>
      <c r="B5779"/>
      <c r="I5779" s="33"/>
      <c r="J5779" s="21"/>
    </row>
    <row r="5780" spans="1:10" x14ac:dyDescent="0.25">
      <c r="A5780"/>
      <c r="B5780"/>
      <c r="I5780" s="33"/>
      <c r="J5780" s="21"/>
    </row>
    <row r="5781" spans="1:10" x14ac:dyDescent="0.25">
      <c r="A5781"/>
      <c r="B5781"/>
      <c r="I5781" s="33"/>
      <c r="J5781" s="21"/>
    </row>
    <row r="5782" spans="1:10" x14ac:dyDescent="0.25">
      <c r="A5782"/>
      <c r="B5782"/>
      <c r="I5782" s="33"/>
      <c r="J5782" s="21"/>
    </row>
    <row r="5783" spans="1:10" x14ac:dyDescent="0.25">
      <c r="A5783"/>
      <c r="B5783"/>
      <c r="I5783" s="33"/>
      <c r="J5783" s="21"/>
    </row>
    <row r="5784" spans="1:10" x14ac:dyDescent="0.25">
      <c r="A5784"/>
      <c r="B5784"/>
      <c r="I5784" s="33"/>
      <c r="J5784" s="21"/>
    </row>
    <row r="5785" spans="1:10" x14ac:dyDescent="0.25">
      <c r="A5785"/>
      <c r="B5785"/>
      <c r="I5785" s="33"/>
      <c r="J5785" s="21"/>
    </row>
    <row r="5786" spans="1:10" x14ac:dyDescent="0.25">
      <c r="A5786"/>
      <c r="B5786"/>
      <c r="I5786" s="33"/>
      <c r="J5786" s="21"/>
    </row>
    <row r="5787" spans="1:10" x14ac:dyDescent="0.25">
      <c r="A5787"/>
      <c r="B5787"/>
      <c r="I5787" s="33"/>
      <c r="J5787" s="21"/>
    </row>
    <row r="5788" spans="1:10" x14ac:dyDescent="0.25">
      <c r="A5788"/>
      <c r="B5788"/>
      <c r="I5788" s="33"/>
      <c r="J5788" s="21"/>
    </row>
    <row r="5789" spans="1:10" x14ac:dyDescent="0.25">
      <c r="A5789"/>
      <c r="B5789"/>
      <c r="I5789" s="33"/>
      <c r="J5789" s="21"/>
    </row>
    <row r="5790" spans="1:10" x14ac:dyDescent="0.25">
      <c r="A5790"/>
      <c r="B5790"/>
      <c r="I5790" s="33"/>
      <c r="J5790" s="21"/>
    </row>
    <row r="5791" spans="1:10" x14ac:dyDescent="0.25">
      <c r="A5791"/>
      <c r="B5791"/>
      <c r="I5791" s="33"/>
      <c r="J5791" s="21"/>
    </row>
    <row r="5792" spans="1:10" x14ac:dyDescent="0.25">
      <c r="A5792"/>
      <c r="B5792"/>
      <c r="I5792" s="33"/>
      <c r="J5792" s="21"/>
    </row>
    <row r="5793" spans="1:10" x14ac:dyDescent="0.25">
      <c r="A5793"/>
      <c r="B5793"/>
      <c r="I5793" s="33"/>
      <c r="J5793" s="21"/>
    </row>
    <row r="5794" spans="1:10" x14ac:dyDescent="0.25">
      <c r="A5794"/>
      <c r="B5794"/>
      <c r="I5794" s="33"/>
      <c r="J5794" s="21"/>
    </row>
    <row r="5795" spans="1:10" x14ac:dyDescent="0.25">
      <c r="A5795"/>
      <c r="B5795"/>
      <c r="I5795" s="33"/>
      <c r="J5795" s="21"/>
    </row>
    <row r="5796" spans="1:10" x14ac:dyDescent="0.25">
      <c r="A5796"/>
      <c r="B5796"/>
      <c r="I5796" s="33"/>
      <c r="J5796" s="21"/>
    </row>
    <row r="5797" spans="1:10" x14ac:dyDescent="0.25">
      <c r="A5797"/>
      <c r="B5797"/>
      <c r="I5797" s="33"/>
      <c r="J5797" s="21"/>
    </row>
    <row r="5798" spans="1:10" x14ac:dyDescent="0.25">
      <c r="A5798"/>
      <c r="B5798"/>
      <c r="I5798" s="33"/>
      <c r="J5798" s="21"/>
    </row>
    <row r="5799" spans="1:10" x14ac:dyDescent="0.25">
      <c r="A5799"/>
      <c r="B5799"/>
      <c r="I5799" s="33"/>
      <c r="J5799" s="21"/>
    </row>
    <row r="5800" spans="1:10" x14ac:dyDescent="0.25">
      <c r="A5800"/>
      <c r="B5800"/>
      <c r="I5800" s="33"/>
      <c r="J5800" s="21"/>
    </row>
    <row r="5801" spans="1:10" x14ac:dyDescent="0.25">
      <c r="A5801"/>
      <c r="B5801"/>
      <c r="I5801" s="33"/>
      <c r="J5801" s="21"/>
    </row>
    <row r="5802" spans="1:10" x14ac:dyDescent="0.25">
      <c r="A5802"/>
      <c r="B5802"/>
      <c r="I5802" s="33"/>
      <c r="J5802" s="21"/>
    </row>
    <row r="5803" spans="1:10" x14ac:dyDescent="0.25">
      <c r="A5803"/>
      <c r="B5803"/>
      <c r="I5803" s="33"/>
      <c r="J5803" s="21"/>
    </row>
    <row r="5804" spans="1:10" x14ac:dyDescent="0.25">
      <c r="A5804"/>
      <c r="B5804"/>
      <c r="I5804" s="33"/>
      <c r="J5804" s="21"/>
    </row>
    <row r="5805" spans="1:10" x14ac:dyDescent="0.25">
      <c r="A5805"/>
      <c r="B5805"/>
      <c r="I5805" s="33"/>
      <c r="J5805" s="21"/>
    </row>
    <row r="5806" spans="1:10" x14ac:dyDescent="0.25">
      <c r="A5806"/>
      <c r="B5806"/>
      <c r="I5806" s="33"/>
      <c r="J5806" s="21"/>
    </row>
    <row r="5807" spans="1:10" x14ac:dyDescent="0.25">
      <c r="A5807"/>
      <c r="B5807"/>
      <c r="I5807" s="33"/>
      <c r="J5807" s="21"/>
    </row>
    <row r="5808" spans="1:10" x14ac:dyDescent="0.25">
      <c r="A5808"/>
      <c r="B5808"/>
      <c r="I5808" s="33"/>
      <c r="J5808" s="21"/>
    </row>
    <row r="5809" spans="1:10" x14ac:dyDescent="0.25">
      <c r="A5809"/>
      <c r="B5809"/>
      <c r="I5809" s="33"/>
      <c r="J5809" s="21"/>
    </row>
    <row r="5810" spans="1:10" x14ac:dyDescent="0.25">
      <c r="A5810"/>
      <c r="B5810"/>
      <c r="I5810" s="33"/>
      <c r="J5810" s="21"/>
    </row>
    <row r="5811" spans="1:10" x14ac:dyDescent="0.25">
      <c r="A5811"/>
      <c r="B5811"/>
      <c r="I5811" s="33"/>
      <c r="J5811" s="21"/>
    </row>
    <row r="5812" spans="1:10" x14ac:dyDescent="0.25">
      <c r="A5812"/>
      <c r="B5812"/>
      <c r="I5812" s="33"/>
      <c r="J5812" s="21"/>
    </row>
    <row r="5813" spans="1:10" x14ac:dyDescent="0.25">
      <c r="A5813"/>
      <c r="B5813"/>
      <c r="I5813" s="33"/>
      <c r="J5813" s="21"/>
    </row>
    <row r="5814" spans="1:10" x14ac:dyDescent="0.25">
      <c r="A5814"/>
      <c r="B5814"/>
      <c r="I5814" s="33"/>
      <c r="J5814" s="21"/>
    </row>
    <row r="5815" spans="1:10" x14ac:dyDescent="0.25">
      <c r="A5815"/>
      <c r="B5815"/>
      <c r="I5815" s="33"/>
      <c r="J5815" s="21"/>
    </row>
    <row r="5816" spans="1:10" x14ac:dyDescent="0.25">
      <c r="A5816"/>
      <c r="B5816"/>
      <c r="I5816" s="33"/>
      <c r="J5816" s="21"/>
    </row>
    <row r="5817" spans="1:10" x14ac:dyDescent="0.25">
      <c r="A5817"/>
      <c r="B5817"/>
      <c r="I5817" s="33"/>
      <c r="J5817" s="21"/>
    </row>
    <row r="5818" spans="1:10" x14ac:dyDescent="0.25">
      <c r="A5818"/>
      <c r="B5818"/>
      <c r="I5818" s="33"/>
      <c r="J5818" s="21"/>
    </row>
    <row r="5819" spans="1:10" x14ac:dyDescent="0.25">
      <c r="A5819"/>
      <c r="B5819"/>
      <c r="I5819" s="33"/>
      <c r="J5819" s="21"/>
    </row>
    <row r="5820" spans="1:10" x14ac:dyDescent="0.25">
      <c r="A5820"/>
      <c r="B5820"/>
      <c r="I5820" s="33"/>
      <c r="J5820" s="21"/>
    </row>
    <row r="5821" spans="1:10" x14ac:dyDescent="0.25">
      <c r="A5821"/>
      <c r="B5821"/>
      <c r="I5821" s="33"/>
      <c r="J5821" s="21"/>
    </row>
    <row r="5822" spans="1:10" x14ac:dyDescent="0.25">
      <c r="A5822"/>
      <c r="B5822"/>
      <c r="I5822" s="33"/>
      <c r="J5822" s="21"/>
    </row>
    <row r="5823" spans="1:10" x14ac:dyDescent="0.25">
      <c r="A5823"/>
      <c r="B5823"/>
      <c r="I5823" s="33"/>
      <c r="J5823" s="21"/>
    </row>
    <row r="5824" spans="1:10" x14ac:dyDescent="0.25">
      <c r="A5824"/>
      <c r="B5824"/>
      <c r="I5824" s="33"/>
      <c r="J5824" s="21"/>
    </row>
    <row r="5825" spans="1:10" x14ac:dyDescent="0.25">
      <c r="A5825"/>
      <c r="B5825"/>
      <c r="I5825" s="33"/>
      <c r="J5825" s="21"/>
    </row>
    <row r="5826" spans="1:10" x14ac:dyDescent="0.25">
      <c r="A5826"/>
      <c r="B5826"/>
      <c r="I5826" s="33"/>
      <c r="J5826" s="21"/>
    </row>
    <row r="5827" spans="1:10" x14ac:dyDescent="0.25">
      <c r="A5827"/>
      <c r="B5827"/>
      <c r="I5827" s="33"/>
      <c r="J5827" s="21"/>
    </row>
    <row r="5828" spans="1:10" x14ac:dyDescent="0.25">
      <c r="A5828"/>
      <c r="B5828"/>
      <c r="I5828" s="33"/>
      <c r="J5828" s="21"/>
    </row>
    <row r="5829" spans="1:10" x14ac:dyDescent="0.25">
      <c r="A5829"/>
      <c r="B5829"/>
      <c r="I5829" s="33"/>
      <c r="J5829" s="21"/>
    </row>
    <row r="5830" spans="1:10" x14ac:dyDescent="0.25">
      <c r="A5830"/>
      <c r="B5830"/>
      <c r="I5830" s="33"/>
      <c r="J5830" s="21"/>
    </row>
    <row r="5831" spans="1:10" x14ac:dyDescent="0.25">
      <c r="A5831"/>
      <c r="B5831"/>
      <c r="I5831" s="33"/>
      <c r="J5831" s="21"/>
    </row>
    <row r="5832" spans="1:10" x14ac:dyDescent="0.25">
      <c r="A5832"/>
      <c r="B5832"/>
      <c r="I5832" s="33"/>
      <c r="J5832" s="21"/>
    </row>
    <row r="5833" spans="1:10" x14ac:dyDescent="0.25">
      <c r="A5833"/>
      <c r="B5833"/>
      <c r="I5833" s="33"/>
      <c r="J5833" s="21"/>
    </row>
    <row r="5834" spans="1:10" x14ac:dyDescent="0.25">
      <c r="A5834"/>
      <c r="B5834"/>
      <c r="I5834" s="33"/>
      <c r="J5834" s="21"/>
    </row>
    <row r="5835" spans="1:10" x14ac:dyDescent="0.25">
      <c r="A5835"/>
      <c r="B5835"/>
      <c r="I5835" s="33"/>
      <c r="J5835" s="21"/>
    </row>
    <row r="5836" spans="1:10" x14ac:dyDescent="0.25">
      <c r="A5836"/>
      <c r="B5836"/>
      <c r="I5836" s="33"/>
      <c r="J5836" s="21"/>
    </row>
    <row r="5837" spans="1:10" x14ac:dyDescent="0.25">
      <c r="A5837"/>
      <c r="B5837"/>
      <c r="I5837" s="33"/>
      <c r="J5837" s="21"/>
    </row>
    <row r="5838" spans="1:10" x14ac:dyDescent="0.25">
      <c r="A5838"/>
      <c r="B5838"/>
      <c r="I5838" s="33"/>
      <c r="J5838" s="21"/>
    </row>
    <row r="5839" spans="1:10" x14ac:dyDescent="0.25">
      <c r="A5839"/>
      <c r="B5839"/>
      <c r="I5839" s="33"/>
      <c r="J5839" s="21"/>
    </row>
    <row r="5840" spans="1:10" x14ac:dyDescent="0.25">
      <c r="A5840"/>
      <c r="B5840"/>
      <c r="I5840" s="33"/>
      <c r="J5840" s="21"/>
    </row>
    <row r="5841" spans="1:10" x14ac:dyDescent="0.25">
      <c r="A5841"/>
      <c r="B5841"/>
      <c r="I5841" s="33"/>
      <c r="J5841" s="21"/>
    </row>
    <row r="5842" spans="1:10" x14ac:dyDescent="0.25">
      <c r="A5842"/>
      <c r="B5842"/>
      <c r="I5842" s="33"/>
      <c r="J5842" s="21"/>
    </row>
    <row r="5843" spans="1:10" x14ac:dyDescent="0.25">
      <c r="A5843"/>
      <c r="B5843"/>
      <c r="I5843" s="33"/>
      <c r="J5843" s="21"/>
    </row>
    <row r="5844" spans="1:10" x14ac:dyDescent="0.25">
      <c r="A5844"/>
      <c r="B5844"/>
      <c r="I5844" s="33"/>
      <c r="J5844" s="21"/>
    </row>
    <row r="5845" spans="1:10" x14ac:dyDescent="0.25">
      <c r="A5845"/>
      <c r="B5845"/>
      <c r="I5845" s="33"/>
      <c r="J5845" s="21"/>
    </row>
    <row r="5846" spans="1:10" x14ac:dyDescent="0.25">
      <c r="A5846"/>
      <c r="B5846"/>
      <c r="I5846" s="33"/>
      <c r="J5846" s="21"/>
    </row>
    <row r="5847" spans="1:10" x14ac:dyDescent="0.25">
      <c r="A5847"/>
      <c r="B5847"/>
      <c r="I5847" s="33"/>
      <c r="J5847" s="21"/>
    </row>
    <row r="5848" spans="1:10" x14ac:dyDescent="0.25">
      <c r="A5848"/>
      <c r="B5848"/>
      <c r="I5848" s="33"/>
      <c r="J5848" s="21"/>
    </row>
    <row r="5849" spans="1:10" x14ac:dyDescent="0.25">
      <c r="A5849"/>
      <c r="B5849"/>
      <c r="I5849" s="33"/>
      <c r="J5849" s="21"/>
    </row>
    <row r="5850" spans="1:10" x14ac:dyDescent="0.25">
      <c r="A5850"/>
      <c r="B5850"/>
      <c r="I5850" s="33"/>
      <c r="J5850" s="21"/>
    </row>
    <row r="5851" spans="1:10" x14ac:dyDescent="0.25">
      <c r="A5851"/>
      <c r="B5851"/>
      <c r="I5851" s="33"/>
      <c r="J5851" s="21"/>
    </row>
    <row r="5852" spans="1:10" x14ac:dyDescent="0.25">
      <c r="A5852"/>
      <c r="B5852"/>
      <c r="I5852" s="33"/>
      <c r="J5852" s="21"/>
    </row>
    <row r="5853" spans="1:10" x14ac:dyDescent="0.25">
      <c r="A5853"/>
      <c r="B5853"/>
      <c r="I5853" s="33"/>
      <c r="J5853" s="21"/>
    </row>
    <row r="5854" spans="1:10" x14ac:dyDescent="0.25">
      <c r="A5854"/>
      <c r="B5854"/>
      <c r="I5854" s="33"/>
      <c r="J5854" s="21"/>
    </row>
    <row r="5855" spans="1:10" x14ac:dyDescent="0.25">
      <c r="A5855"/>
      <c r="B5855"/>
      <c r="I5855" s="33"/>
      <c r="J5855" s="21"/>
    </row>
    <row r="5856" spans="1:10" x14ac:dyDescent="0.25">
      <c r="A5856"/>
      <c r="B5856"/>
      <c r="I5856" s="33"/>
      <c r="J5856" s="21"/>
    </row>
    <row r="5857" spans="1:10" x14ac:dyDescent="0.25">
      <c r="A5857"/>
      <c r="B5857"/>
      <c r="I5857" s="33"/>
      <c r="J5857" s="21"/>
    </row>
    <row r="5858" spans="1:10" x14ac:dyDescent="0.25">
      <c r="A5858"/>
      <c r="B5858"/>
      <c r="I5858" s="33"/>
      <c r="J5858" s="21"/>
    </row>
    <row r="5859" spans="1:10" x14ac:dyDescent="0.25">
      <c r="A5859"/>
      <c r="B5859"/>
      <c r="I5859" s="33"/>
      <c r="J5859" s="21"/>
    </row>
    <row r="5860" spans="1:10" x14ac:dyDescent="0.25">
      <c r="A5860"/>
      <c r="B5860"/>
      <c r="I5860" s="33"/>
      <c r="J5860" s="21"/>
    </row>
    <row r="5861" spans="1:10" x14ac:dyDescent="0.25">
      <c r="A5861"/>
      <c r="B5861"/>
      <c r="I5861" s="33"/>
      <c r="J5861" s="21"/>
    </row>
    <row r="5862" spans="1:10" x14ac:dyDescent="0.25">
      <c r="A5862"/>
      <c r="B5862"/>
      <c r="I5862" s="33"/>
      <c r="J5862" s="21"/>
    </row>
    <row r="5863" spans="1:10" x14ac:dyDescent="0.25">
      <c r="A5863"/>
      <c r="B5863"/>
      <c r="I5863" s="33"/>
      <c r="J5863" s="21"/>
    </row>
    <row r="5864" spans="1:10" x14ac:dyDescent="0.25">
      <c r="A5864"/>
      <c r="B5864"/>
      <c r="I5864" s="33"/>
      <c r="J5864" s="21"/>
    </row>
    <row r="5865" spans="1:10" x14ac:dyDescent="0.25">
      <c r="A5865"/>
      <c r="B5865"/>
      <c r="I5865" s="33"/>
      <c r="J5865" s="21"/>
    </row>
    <row r="5866" spans="1:10" x14ac:dyDescent="0.25">
      <c r="A5866"/>
      <c r="B5866"/>
      <c r="I5866" s="33"/>
      <c r="J5866" s="21"/>
    </row>
    <row r="5867" spans="1:10" x14ac:dyDescent="0.25">
      <c r="A5867"/>
      <c r="B5867"/>
      <c r="I5867" s="33"/>
      <c r="J5867" s="21"/>
    </row>
    <row r="5868" spans="1:10" x14ac:dyDescent="0.25">
      <c r="A5868"/>
      <c r="B5868"/>
      <c r="I5868" s="33"/>
      <c r="J5868" s="21"/>
    </row>
    <row r="5869" spans="1:10" x14ac:dyDescent="0.25">
      <c r="A5869"/>
      <c r="B5869"/>
      <c r="I5869" s="33"/>
      <c r="J5869" s="21"/>
    </row>
    <row r="5870" spans="1:10" x14ac:dyDescent="0.25">
      <c r="A5870"/>
      <c r="B5870"/>
      <c r="I5870" s="33"/>
      <c r="J5870" s="21"/>
    </row>
    <row r="5871" spans="1:10" x14ac:dyDescent="0.25">
      <c r="A5871"/>
      <c r="B5871"/>
      <c r="I5871" s="33"/>
      <c r="J5871" s="21"/>
    </row>
    <row r="5872" spans="1:10" x14ac:dyDescent="0.25">
      <c r="A5872"/>
      <c r="B5872"/>
      <c r="I5872" s="33"/>
      <c r="J5872" s="21"/>
    </row>
    <row r="5873" spans="1:10" x14ac:dyDescent="0.25">
      <c r="A5873"/>
      <c r="B5873"/>
      <c r="I5873" s="33"/>
      <c r="J5873" s="21"/>
    </row>
    <row r="5874" spans="1:10" x14ac:dyDescent="0.25">
      <c r="A5874"/>
      <c r="B5874"/>
      <c r="I5874" s="33"/>
      <c r="J5874" s="21"/>
    </row>
    <row r="5875" spans="1:10" x14ac:dyDescent="0.25">
      <c r="A5875"/>
      <c r="B5875"/>
      <c r="I5875" s="33"/>
      <c r="J5875" s="21"/>
    </row>
    <row r="5876" spans="1:10" x14ac:dyDescent="0.25">
      <c r="A5876"/>
      <c r="B5876"/>
      <c r="I5876" s="33"/>
      <c r="J5876" s="21"/>
    </row>
    <row r="5877" spans="1:10" x14ac:dyDescent="0.25">
      <c r="A5877"/>
      <c r="B5877"/>
      <c r="I5877" s="33"/>
      <c r="J5877" s="21"/>
    </row>
    <row r="5878" spans="1:10" x14ac:dyDescent="0.25">
      <c r="A5878"/>
      <c r="B5878"/>
      <c r="I5878" s="33"/>
      <c r="J5878" s="21"/>
    </row>
    <row r="5879" spans="1:10" x14ac:dyDescent="0.25">
      <c r="A5879"/>
      <c r="B5879"/>
      <c r="I5879" s="33"/>
      <c r="J5879" s="21"/>
    </row>
    <row r="5880" spans="1:10" x14ac:dyDescent="0.25">
      <c r="A5880"/>
      <c r="B5880"/>
      <c r="I5880" s="33"/>
      <c r="J5880" s="21"/>
    </row>
    <row r="5881" spans="1:10" x14ac:dyDescent="0.25">
      <c r="A5881"/>
      <c r="B5881"/>
      <c r="I5881" s="33"/>
      <c r="J5881" s="21"/>
    </row>
    <row r="5882" spans="1:10" x14ac:dyDescent="0.25">
      <c r="A5882"/>
      <c r="B5882"/>
      <c r="I5882" s="33"/>
      <c r="J5882" s="21"/>
    </row>
    <row r="5883" spans="1:10" x14ac:dyDescent="0.25">
      <c r="A5883"/>
      <c r="B5883"/>
      <c r="I5883" s="33"/>
      <c r="J5883" s="21"/>
    </row>
    <row r="5884" spans="1:10" x14ac:dyDescent="0.25">
      <c r="A5884"/>
      <c r="B5884"/>
      <c r="I5884" s="33"/>
      <c r="J5884" s="21"/>
    </row>
    <row r="5885" spans="1:10" x14ac:dyDescent="0.25">
      <c r="A5885"/>
      <c r="B5885"/>
      <c r="I5885" s="33"/>
      <c r="J5885" s="21"/>
    </row>
    <row r="5886" spans="1:10" x14ac:dyDescent="0.25">
      <c r="A5886"/>
      <c r="B5886"/>
      <c r="I5886" s="33"/>
      <c r="J5886" s="21"/>
    </row>
    <row r="5887" spans="1:10" x14ac:dyDescent="0.25">
      <c r="A5887"/>
      <c r="B5887"/>
      <c r="I5887" s="33"/>
      <c r="J5887" s="21"/>
    </row>
    <row r="5888" spans="1:10" x14ac:dyDescent="0.25">
      <c r="A5888"/>
      <c r="B5888"/>
      <c r="I5888" s="33"/>
      <c r="J5888" s="21"/>
    </row>
    <row r="5889" spans="1:10" x14ac:dyDescent="0.25">
      <c r="A5889"/>
      <c r="B5889"/>
      <c r="I5889" s="33"/>
      <c r="J5889" s="21"/>
    </row>
    <row r="5890" spans="1:10" x14ac:dyDescent="0.25">
      <c r="A5890"/>
      <c r="B5890"/>
      <c r="I5890" s="33"/>
      <c r="J5890" s="21"/>
    </row>
    <row r="5891" spans="1:10" x14ac:dyDescent="0.25">
      <c r="A5891"/>
      <c r="B5891"/>
      <c r="I5891" s="33"/>
      <c r="J5891" s="21"/>
    </row>
    <row r="5892" spans="1:10" x14ac:dyDescent="0.25">
      <c r="A5892"/>
      <c r="B5892"/>
      <c r="I5892" s="33"/>
      <c r="J5892" s="21"/>
    </row>
    <row r="5893" spans="1:10" x14ac:dyDescent="0.25">
      <c r="A5893"/>
      <c r="B5893"/>
      <c r="I5893" s="33"/>
      <c r="J5893" s="21"/>
    </row>
    <row r="5894" spans="1:10" x14ac:dyDescent="0.25">
      <c r="A5894"/>
      <c r="B5894"/>
      <c r="I5894" s="33"/>
      <c r="J5894" s="21"/>
    </row>
    <row r="5895" spans="1:10" x14ac:dyDescent="0.25">
      <c r="A5895"/>
      <c r="B5895"/>
      <c r="I5895" s="33"/>
      <c r="J5895" s="21"/>
    </row>
    <row r="5896" spans="1:10" x14ac:dyDescent="0.25">
      <c r="A5896"/>
      <c r="B5896"/>
      <c r="I5896" s="33"/>
      <c r="J5896" s="21"/>
    </row>
    <row r="5897" spans="1:10" x14ac:dyDescent="0.25">
      <c r="A5897"/>
      <c r="B5897"/>
      <c r="I5897" s="33"/>
      <c r="J5897" s="21"/>
    </row>
    <row r="5898" spans="1:10" x14ac:dyDescent="0.25">
      <c r="A5898"/>
      <c r="B5898"/>
      <c r="I5898" s="33"/>
      <c r="J5898" s="21"/>
    </row>
    <row r="5899" spans="1:10" x14ac:dyDescent="0.25">
      <c r="A5899"/>
      <c r="B5899"/>
      <c r="I5899" s="33"/>
      <c r="J5899" s="21"/>
    </row>
    <row r="5900" spans="1:10" x14ac:dyDescent="0.25">
      <c r="A5900"/>
      <c r="B5900"/>
      <c r="I5900" s="33"/>
      <c r="J5900" s="21"/>
    </row>
    <row r="5901" spans="1:10" x14ac:dyDescent="0.25">
      <c r="A5901"/>
      <c r="B5901"/>
      <c r="I5901" s="33"/>
      <c r="J5901" s="21"/>
    </row>
    <row r="5902" spans="1:10" x14ac:dyDescent="0.25">
      <c r="A5902"/>
      <c r="B5902"/>
      <c r="I5902" s="33"/>
      <c r="J5902" s="21"/>
    </row>
    <row r="5903" spans="1:10" x14ac:dyDescent="0.25">
      <c r="A5903"/>
      <c r="B5903"/>
      <c r="I5903" s="33"/>
      <c r="J5903" s="21"/>
    </row>
    <row r="5904" spans="1:10" x14ac:dyDescent="0.25">
      <c r="A5904"/>
      <c r="B5904"/>
      <c r="I5904" s="33"/>
      <c r="J5904" s="21"/>
    </row>
    <row r="5905" spans="1:10" x14ac:dyDescent="0.25">
      <c r="A5905"/>
      <c r="B5905"/>
      <c r="I5905" s="33"/>
      <c r="J5905" s="21"/>
    </row>
    <row r="5906" spans="1:10" x14ac:dyDescent="0.25">
      <c r="A5906"/>
      <c r="B5906"/>
      <c r="I5906" s="33"/>
      <c r="J5906" s="21"/>
    </row>
    <row r="5907" spans="1:10" x14ac:dyDescent="0.25">
      <c r="A5907"/>
      <c r="B5907"/>
      <c r="I5907" s="33"/>
      <c r="J5907" s="21"/>
    </row>
    <row r="5908" spans="1:10" x14ac:dyDescent="0.25">
      <c r="A5908"/>
      <c r="B5908"/>
      <c r="I5908" s="33"/>
      <c r="J5908" s="21"/>
    </row>
    <row r="5909" spans="1:10" x14ac:dyDescent="0.25">
      <c r="A5909"/>
      <c r="B5909"/>
      <c r="I5909" s="33"/>
      <c r="J5909" s="21"/>
    </row>
    <row r="5910" spans="1:10" x14ac:dyDescent="0.25">
      <c r="A5910"/>
      <c r="B5910"/>
      <c r="I5910" s="33"/>
      <c r="J5910" s="21"/>
    </row>
    <row r="5911" spans="1:10" x14ac:dyDescent="0.25">
      <c r="A5911"/>
      <c r="B5911"/>
      <c r="I5911" s="33"/>
      <c r="J5911" s="21"/>
    </row>
    <row r="5912" spans="1:10" x14ac:dyDescent="0.25">
      <c r="A5912"/>
      <c r="B5912"/>
      <c r="I5912" s="33"/>
      <c r="J5912" s="21"/>
    </row>
    <row r="5913" spans="1:10" x14ac:dyDescent="0.25">
      <c r="A5913"/>
      <c r="B5913"/>
      <c r="I5913" s="33"/>
      <c r="J5913" s="21"/>
    </row>
    <row r="5914" spans="1:10" x14ac:dyDescent="0.25">
      <c r="A5914"/>
      <c r="B5914"/>
      <c r="I5914" s="33"/>
      <c r="J5914" s="21"/>
    </row>
    <row r="5915" spans="1:10" x14ac:dyDescent="0.25">
      <c r="A5915"/>
      <c r="B5915"/>
      <c r="I5915" s="33"/>
      <c r="J5915" s="21"/>
    </row>
    <row r="5916" spans="1:10" x14ac:dyDescent="0.25">
      <c r="A5916"/>
      <c r="B5916"/>
      <c r="I5916" s="33"/>
      <c r="J5916" s="21"/>
    </row>
    <row r="5917" spans="1:10" x14ac:dyDescent="0.25">
      <c r="A5917"/>
      <c r="B5917"/>
      <c r="I5917" s="33"/>
      <c r="J5917" s="21"/>
    </row>
    <row r="5918" spans="1:10" x14ac:dyDescent="0.25">
      <c r="A5918"/>
      <c r="B5918"/>
      <c r="I5918" s="33"/>
      <c r="J5918" s="21"/>
    </row>
    <row r="5919" spans="1:10" x14ac:dyDescent="0.25">
      <c r="A5919"/>
      <c r="B5919"/>
      <c r="I5919" s="33"/>
      <c r="J5919" s="21"/>
    </row>
    <row r="5920" spans="1:10" x14ac:dyDescent="0.25">
      <c r="A5920"/>
      <c r="B5920"/>
      <c r="I5920" s="33"/>
      <c r="J5920" s="21"/>
    </row>
    <row r="5921" spans="1:10" x14ac:dyDescent="0.25">
      <c r="A5921"/>
      <c r="B5921"/>
      <c r="I5921" s="33"/>
      <c r="J5921" s="21"/>
    </row>
    <row r="5922" spans="1:10" x14ac:dyDescent="0.25">
      <c r="A5922"/>
      <c r="B5922"/>
      <c r="I5922" s="33"/>
      <c r="J5922" s="21"/>
    </row>
    <row r="5923" spans="1:10" x14ac:dyDescent="0.25">
      <c r="A5923"/>
      <c r="B5923"/>
      <c r="I5923" s="33"/>
      <c r="J5923" s="21"/>
    </row>
    <row r="5924" spans="1:10" x14ac:dyDescent="0.25">
      <c r="A5924"/>
      <c r="B5924"/>
      <c r="I5924" s="33"/>
      <c r="J5924" s="21"/>
    </row>
    <row r="5925" spans="1:10" x14ac:dyDescent="0.25">
      <c r="A5925"/>
      <c r="B5925"/>
      <c r="I5925" s="33"/>
      <c r="J5925" s="21"/>
    </row>
    <row r="5926" spans="1:10" x14ac:dyDescent="0.25">
      <c r="A5926"/>
      <c r="B5926"/>
      <c r="I5926" s="33"/>
      <c r="J5926" s="21"/>
    </row>
    <row r="5927" spans="1:10" x14ac:dyDescent="0.25">
      <c r="A5927"/>
      <c r="B5927"/>
      <c r="I5927" s="33"/>
      <c r="J5927" s="21"/>
    </row>
    <row r="5928" spans="1:10" x14ac:dyDescent="0.25">
      <c r="A5928"/>
      <c r="B5928"/>
      <c r="I5928" s="33"/>
      <c r="J5928" s="21"/>
    </row>
    <row r="5929" spans="1:10" x14ac:dyDescent="0.25">
      <c r="A5929"/>
      <c r="B5929"/>
      <c r="I5929" s="33"/>
      <c r="J5929" s="21"/>
    </row>
    <row r="5930" spans="1:10" x14ac:dyDescent="0.25">
      <c r="A5930"/>
      <c r="B5930"/>
      <c r="I5930" s="33"/>
      <c r="J5930" s="21"/>
    </row>
    <row r="5931" spans="1:10" x14ac:dyDescent="0.25">
      <c r="A5931"/>
      <c r="B5931"/>
      <c r="I5931" s="33"/>
      <c r="J5931" s="21"/>
    </row>
    <row r="5932" spans="1:10" x14ac:dyDescent="0.25">
      <c r="A5932"/>
      <c r="B5932"/>
      <c r="I5932" s="33"/>
      <c r="J5932" s="21"/>
    </row>
    <row r="5933" spans="1:10" x14ac:dyDescent="0.25">
      <c r="A5933"/>
      <c r="B5933"/>
      <c r="I5933" s="33"/>
      <c r="J5933" s="21"/>
    </row>
    <row r="5934" spans="1:10" x14ac:dyDescent="0.25">
      <c r="A5934"/>
      <c r="B5934"/>
      <c r="I5934" s="33"/>
      <c r="J5934" s="21"/>
    </row>
    <row r="5935" spans="1:10" x14ac:dyDescent="0.25">
      <c r="A5935"/>
      <c r="B5935"/>
      <c r="I5935" s="33"/>
      <c r="J5935" s="21"/>
    </row>
    <row r="5936" spans="1:10" x14ac:dyDescent="0.25">
      <c r="A5936"/>
      <c r="B5936"/>
      <c r="I5936" s="33"/>
      <c r="J5936" s="21"/>
    </row>
    <row r="5937" spans="1:10" x14ac:dyDescent="0.25">
      <c r="A5937"/>
      <c r="B5937"/>
      <c r="I5937" s="33"/>
      <c r="J5937" s="21"/>
    </row>
    <row r="5938" spans="1:10" x14ac:dyDescent="0.25">
      <c r="A5938"/>
      <c r="B5938"/>
      <c r="I5938" s="33"/>
      <c r="J5938" s="21"/>
    </row>
    <row r="5939" spans="1:10" x14ac:dyDescent="0.25">
      <c r="A5939"/>
      <c r="B5939"/>
      <c r="I5939" s="33"/>
      <c r="J5939" s="21"/>
    </row>
    <row r="5940" spans="1:10" x14ac:dyDescent="0.25">
      <c r="A5940"/>
      <c r="B5940"/>
      <c r="I5940" s="33"/>
      <c r="J5940" s="21"/>
    </row>
    <row r="5941" spans="1:10" x14ac:dyDescent="0.25">
      <c r="A5941"/>
      <c r="B5941"/>
      <c r="I5941" s="33"/>
      <c r="J5941" s="21"/>
    </row>
    <row r="5942" spans="1:10" x14ac:dyDescent="0.25">
      <c r="A5942"/>
      <c r="B5942"/>
      <c r="I5942" s="33"/>
      <c r="J5942" s="21"/>
    </row>
    <row r="5943" spans="1:10" x14ac:dyDescent="0.25">
      <c r="A5943"/>
      <c r="B5943"/>
      <c r="I5943" s="33"/>
      <c r="J5943" s="21"/>
    </row>
    <row r="5944" spans="1:10" x14ac:dyDescent="0.25">
      <c r="A5944"/>
      <c r="B5944"/>
      <c r="I5944" s="33"/>
      <c r="J5944" s="21"/>
    </row>
    <row r="5945" spans="1:10" x14ac:dyDescent="0.25">
      <c r="A5945"/>
      <c r="B5945"/>
      <c r="I5945" s="33"/>
      <c r="J5945" s="21"/>
    </row>
    <row r="5946" spans="1:10" x14ac:dyDescent="0.25">
      <c r="A5946"/>
      <c r="B5946"/>
      <c r="I5946" s="33"/>
      <c r="J5946" s="21"/>
    </row>
    <row r="5947" spans="1:10" x14ac:dyDescent="0.25">
      <c r="A5947"/>
      <c r="B5947"/>
      <c r="I5947" s="33"/>
      <c r="J5947" s="21"/>
    </row>
    <row r="5948" spans="1:10" x14ac:dyDescent="0.25">
      <c r="A5948"/>
      <c r="B5948"/>
      <c r="I5948" s="33"/>
      <c r="J5948" s="21"/>
    </row>
    <row r="5949" spans="1:10" x14ac:dyDescent="0.25">
      <c r="A5949"/>
      <c r="B5949"/>
      <c r="I5949" s="33"/>
      <c r="J5949" s="21"/>
    </row>
    <row r="5950" spans="1:10" x14ac:dyDescent="0.25">
      <c r="A5950"/>
      <c r="B5950"/>
      <c r="I5950" s="33"/>
      <c r="J5950" s="21"/>
    </row>
    <row r="5951" spans="1:10" x14ac:dyDescent="0.25">
      <c r="A5951"/>
      <c r="B5951"/>
      <c r="I5951" s="33"/>
      <c r="J5951" s="21"/>
    </row>
    <row r="5952" spans="1:10" x14ac:dyDescent="0.25">
      <c r="A5952"/>
      <c r="B5952"/>
      <c r="I5952" s="33"/>
      <c r="J5952" s="21"/>
    </row>
    <row r="5953" spans="1:10" x14ac:dyDescent="0.25">
      <c r="A5953"/>
      <c r="B5953"/>
      <c r="I5953" s="33"/>
      <c r="J5953" s="21"/>
    </row>
    <row r="5954" spans="1:10" x14ac:dyDescent="0.25">
      <c r="A5954"/>
      <c r="B5954"/>
      <c r="I5954" s="33"/>
      <c r="J5954" s="21"/>
    </row>
    <row r="5955" spans="1:10" x14ac:dyDescent="0.25">
      <c r="A5955"/>
      <c r="B5955"/>
      <c r="I5955" s="33"/>
      <c r="J5955" s="21"/>
    </row>
    <row r="5956" spans="1:10" x14ac:dyDescent="0.25">
      <c r="A5956"/>
      <c r="B5956"/>
      <c r="I5956" s="33"/>
      <c r="J5956" s="21"/>
    </row>
    <row r="5957" spans="1:10" x14ac:dyDescent="0.25">
      <c r="A5957"/>
      <c r="B5957"/>
      <c r="I5957" s="33"/>
      <c r="J5957" s="21"/>
    </row>
    <row r="5958" spans="1:10" x14ac:dyDescent="0.25">
      <c r="A5958"/>
      <c r="B5958"/>
      <c r="I5958" s="33"/>
      <c r="J5958" s="21"/>
    </row>
    <row r="5959" spans="1:10" x14ac:dyDescent="0.25">
      <c r="A5959"/>
      <c r="B5959"/>
      <c r="I5959" s="33"/>
      <c r="J5959" s="21"/>
    </row>
    <row r="5960" spans="1:10" x14ac:dyDescent="0.25">
      <c r="A5960"/>
      <c r="B5960"/>
      <c r="I5960" s="33"/>
      <c r="J5960" s="21"/>
    </row>
    <row r="5961" spans="1:10" x14ac:dyDescent="0.25">
      <c r="A5961"/>
      <c r="B5961"/>
      <c r="I5961" s="33"/>
      <c r="J5961" s="21"/>
    </row>
    <row r="5962" spans="1:10" x14ac:dyDescent="0.25">
      <c r="A5962"/>
      <c r="B5962"/>
      <c r="I5962" s="33"/>
      <c r="J5962" s="21"/>
    </row>
    <row r="5963" spans="1:10" x14ac:dyDescent="0.25">
      <c r="A5963"/>
      <c r="B5963"/>
      <c r="I5963" s="33"/>
      <c r="J5963" s="21"/>
    </row>
    <row r="5964" spans="1:10" x14ac:dyDescent="0.25">
      <c r="A5964"/>
      <c r="B5964"/>
      <c r="I5964" s="33"/>
      <c r="J5964" s="21"/>
    </row>
    <row r="5965" spans="1:10" x14ac:dyDescent="0.25">
      <c r="A5965"/>
      <c r="B5965"/>
      <c r="I5965" s="33"/>
      <c r="J5965" s="21"/>
    </row>
    <row r="5966" spans="1:10" x14ac:dyDescent="0.25">
      <c r="A5966"/>
      <c r="B5966"/>
      <c r="I5966" s="33"/>
      <c r="J5966" s="21"/>
    </row>
    <row r="5967" spans="1:10" x14ac:dyDescent="0.25">
      <c r="A5967"/>
      <c r="B5967"/>
      <c r="I5967" s="33"/>
      <c r="J5967" s="21"/>
    </row>
    <row r="5968" spans="1:10" x14ac:dyDescent="0.25">
      <c r="A5968"/>
      <c r="B5968"/>
      <c r="I5968" s="33"/>
      <c r="J5968" s="21"/>
    </row>
    <row r="5969" spans="1:10" x14ac:dyDescent="0.25">
      <c r="A5969"/>
      <c r="B5969"/>
      <c r="I5969" s="33"/>
      <c r="J5969" s="21"/>
    </row>
    <row r="5970" spans="1:10" x14ac:dyDescent="0.25">
      <c r="A5970"/>
      <c r="B5970"/>
      <c r="I5970" s="33"/>
      <c r="J5970" s="21"/>
    </row>
    <row r="5971" spans="1:10" x14ac:dyDescent="0.25">
      <c r="A5971"/>
      <c r="B5971"/>
      <c r="I5971" s="33"/>
      <c r="J5971" s="21"/>
    </row>
    <row r="5972" spans="1:10" x14ac:dyDescent="0.25">
      <c r="A5972"/>
      <c r="B5972"/>
      <c r="I5972" s="33"/>
      <c r="J5972" s="21"/>
    </row>
    <row r="5973" spans="1:10" x14ac:dyDescent="0.25">
      <c r="A5973"/>
      <c r="B5973"/>
      <c r="I5973" s="33"/>
      <c r="J5973" s="21"/>
    </row>
    <row r="5974" spans="1:10" x14ac:dyDescent="0.25">
      <c r="A5974"/>
      <c r="B5974"/>
      <c r="I5974" s="33"/>
      <c r="J5974" s="21"/>
    </row>
    <row r="5975" spans="1:10" x14ac:dyDescent="0.25">
      <c r="A5975"/>
      <c r="B5975"/>
      <c r="I5975" s="33"/>
      <c r="J5975" s="21"/>
    </row>
    <row r="5976" spans="1:10" x14ac:dyDescent="0.25">
      <c r="A5976"/>
      <c r="B5976"/>
      <c r="I5976" s="33"/>
      <c r="J5976" s="21"/>
    </row>
    <row r="5977" spans="1:10" x14ac:dyDescent="0.25">
      <c r="A5977"/>
      <c r="B5977"/>
      <c r="I5977" s="33"/>
      <c r="J5977" s="21"/>
    </row>
    <row r="5978" spans="1:10" x14ac:dyDescent="0.25">
      <c r="A5978"/>
      <c r="B5978"/>
      <c r="I5978" s="33"/>
      <c r="J5978" s="21"/>
    </row>
    <row r="5979" spans="1:10" x14ac:dyDescent="0.25">
      <c r="A5979"/>
      <c r="B5979"/>
      <c r="I5979" s="33"/>
      <c r="J5979" s="21"/>
    </row>
    <row r="5980" spans="1:10" x14ac:dyDescent="0.25">
      <c r="A5980"/>
      <c r="B5980"/>
      <c r="I5980" s="33"/>
      <c r="J5980" s="21"/>
    </row>
    <row r="5981" spans="1:10" x14ac:dyDescent="0.25">
      <c r="A5981"/>
      <c r="B5981"/>
      <c r="I5981" s="33"/>
      <c r="J5981" s="21"/>
    </row>
    <row r="5982" spans="1:10" x14ac:dyDescent="0.25">
      <c r="A5982"/>
      <c r="B5982"/>
      <c r="I5982" s="33"/>
      <c r="J5982" s="21"/>
    </row>
    <row r="5983" spans="1:10" x14ac:dyDescent="0.25">
      <c r="A5983"/>
      <c r="B5983"/>
      <c r="I5983" s="33"/>
      <c r="J5983" s="21"/>
    </row>
    <row r="5984" spans="1:10" x14ac:dyDescent="0.25">
      <c r="A5984"/>
      <c r="B5984"/>
      <c r="I5984" s="33"/>
      <c r="J5984" s="21"/>
    </row>
    <row r="5985" spans="1:10" x14ac:dyDescent="0.25">
      <c r="A5985"/>
      <c r="B5985"/>
      <c r="I5985" s="33"/>
      <c r="J5985" s="21"/>
    </row>
    <row r="5986" spans="1:10" x14ac:dyDescent="0.25">
      <c r="A5986"/>
      <c r="B5986"/>
      <c r="I5986" s="33"/>
      <c r="J5986" s="21"/>
    </row>
    <row r="5987" spans="1:10" x14ac:dyDescent="0.25">
      <c r="A5987"/>
      <c r="B5987"/>
      <c r="I5987" s="33"/>
      <c r="J5987" s="21"/>
    </row>
    <row r="5988" spans="1:10" x14ac:dyDescent="0.25">
      <c r="A5988"/>
      <c r="B5988"/>
      <c r="I5988" s="33"/>
      <c r="J5988" s="21"/>
    </row>
    <row r="5989" spans="1:10" x14ac:dyDescent="0.25">
      <c r="A5989"/>
      <c r="B5989"/>
      <c r="I5989" s="33"/>
      <c r="J5989" s="21"/>
    </row>
    <row r="5990" spans="1:10" x14ac:dyDescent="0.25">
      <c r="A5990"/>
      <c r="B5990"/>
      <c r="I5990" s="33"/>
      <c r="J5990" s="21"/>
    </row>
    <row r="5991" spans="1:10" x14ac:dyDescent="0.25">
      <c r="A5991"/>
      <c r="B5991"/>
      <c r="I5991" s="33"/>
      <c r="J5991" s="21"/>
    </row>
    <row r="5992" spans="1:10" x14ac:dyDescent="0.25">
      <c r="A5992"/>
      <c r="B5992"/>
      <c r="I5992" s="33"/>
      <c r="J5992" s="21"/>
    </row>
    <row r="5993" spans="1:10" x14ac:dyDescent="0.25">
      <c r="A5993"/>
      <c r="B5993"/>
      <c r="I5993" s="33"/>
      <c r="J5993" s="21"/>
    </row>
    <row r="5994" spans="1:10" x14ac:dyDescent="0.25">
      <c r="A5994"/>
      <c r="B5994"/>
      <c r="I5994" s="33"/>
      <c r="J5994" s="21"/>
    </row>
    <row r="5995" spans="1:10" x14ac:dyDescent="0.25">
      <c r="A5995"/>
      <c r="B5995"/>
      <c r="I5995" s="33"/>
      <c r="J5995" s="21"/>
    </row>
    <row r="5996" spans="1:10" x14ac:dyDescent="0.25">
      <c r="A5996"/>
      <c r="B5996"/>
      <c r="I5996" s="33"/>
      <c r="J5996" s="21"/>
    </row>
    <row r="5997" spans="1:10" x14ac:dyDescent="0.25">
      <c r="A5997"/>
      <c r="B5997"/>
      <c r="I5997" s="33"/>
      <c r="J5997" s="21"/>
    </row>
    <row r="5998" spans="1:10" x14ac:dyDescent="0.25">
      <c r="A5998"/>
      <c r="B5998"/>
      <c r="I5998" s="33"/>
      <c r="J5998" s="21"/>
    </row>
    <row r="5999" spans="1:10" x14ac:dyDescent="0.25">
      <c r="A5999"/>
      <c r="B5999"/>
      <c r="I5999" s="33"/>
      <c r="J5999" s="21"/>
    </row>
    <row r="6000" spans="1:10" x14ac:dyDescent="0.25">
      <c r="A6000"/>
      <c r="B6000"/>
      <c r="I6000" s="33"/>
      <c r="J6000" s="21"/>
    </row>
    <row r="6001" spans="1:10" x14ac:dyDescent="0.25">
      <c r="A6001"/>
      <c r="B6001"/>
      <c r="I6001" s="33"/>
      <c r="J6001" s="21"/>
    </row>
    <row r="6002" spans="1:10" x14ac:dyDescent="0.25">
      <c r="A6002"/>
      <c r="B6002"/>
      <c r="I6002" s="33"/>
      <c r="J6002" s="21"/>
    </row>
    <row r="6003" spans="1:10" x14ac:dyDescent="0.25">
      <c r="A6003"/>
      <c r="B6003"/>
      <c r="I6003" s="33"/>
      <c r="J6003" s="21"/>
    </row>
    <row r="6004" spans="1:10" x14ac:dyDescent="0.25">
      <c r="A6004"/>
      <c r="B6004"/>
      <c r="I6004" s="33"/>
      <c r="J6004" s="21"/>
    </row>
    <row r="6005" spans="1:10" x14ac:dyDescent="0.25">
      <c r="A6005"/>
      <c r="B6005"/>
      <c r="I6005" s="33"/>
      <c r="J6005" s="21"/>
    </row>
    <row r="6006" spans="1:10" x14ac:dyDescent="0.25">
      <c r="A6006"/>
      <c r="B6006"/>
      <c r="I6006" s="33"/>
      <c r="J6006" s="21"/>
    </row>
    <row r="6007" spans="1:10" x14ac:dyDescent="0.25">
      <c r="A6007"/>
      <c r="B6007"/>
      <c r="I6007" s="33"/>
      <c r="J6007" s="21"/>
    </row>
    <row r="6008" spans="1:10" x14ac:dyDescent="0.25">
      <c r="A6008"/>
      <c r="B6008"/>
      <c r="I6008" s="33"/>
      <c r="J6008" s="21"/>
    </row>
    <row r="6009" spans="1:10" x14ac:dyDescent="0.25">
      <c r="A6009"/>
      <c r="B6009"/>
      <c r="I6009" s="33"/>
      <c r="J6009" s="21"/>
    </row>
    <row r="6010" spans="1:10" x14ac:dyDescent="0.25">
      <c r="A6010"/>
      <c r="B6010"/>
      <c r="I6010" s="33"/>
      <c r="J6010" s="21"/>
    </row>
    <row r="6011" spans="1:10" x14ac:dyDescent="0.25">
      <c r="A6011"/>
      <c r="B6011"/>
      <c r="I6011" s="33"/>
      <c r="J6011" s="21"/>
    </row>
    <row r="6012" spans="1:10" x14ac:dyDescent="0.25">
      <c r="A6012"/>
      <c r="B6012"/>
      <c r="I6012" s="33"/>
      <c r="J6012" s="21"/>
    </row>
    <row r="6013" spans="1:10" x14ac:dyDescent="0.25">
      <c r="A6013"/>
      <c r="B6013"/>
      <c r="I6013" s="33"/>
      <c r="J6013" s="21"/>
    </row>
    <row r="6014" spans="1:10" x14ac:dyDescent="0.25">
      <c r="A6014"/>
      <c r="B6014"/>
      <c r="I6014" s="33"/>
      <c r="J6014" s="21"/>
    </row>
    <row r="6015" spans="1:10" x14ac:dyDescent="0.25">
      <c r="A6015"/>
      <c r="B6015"/>
      <c r="I6015" s="33"/>
      <c r="J6015" s="21"/>
    </row>
    <row r="6016" spans="1:10" x14ac:dyDescent="0.25">
      <c r="A6016"/>
      <c r="B6016"/>
      <c r="I6016" s="33"/>
      <c r="J6016" s="21"/>
    </row>
    <row r="6017" spans="1:10" x14ac:dyDescent="0.25">
      <c r="A6017"/>
      <c r="B6017"/>
      <c r="I6017" s="33"/>
      <c r="J6017" s="21"/>
    </row>
    <row r="6018" spans="1:10" x14ac:dyDescent="0.25">
      <c r="A6018"/>
      <c r="B6018"/>
      <c r="I6018" s="33"/>
      <c r="J6018" s="21"/>
    </row>
    <row r="6019" spans="1:10" x14ac:dyDescent="0.25">
      <c r="A6019"/>
      <c r="B6019"/>
      <c r="I6019" s="33"/>
      <c r="J6019" s="21"/>
    </row>
    <row r="6020" spans="1:10" x14ac:dyDescent="0.25">
      <c r="A6020"/>
      <c r="B6020"/>
      <c r="I6020" s="33"/>
      <c r="J6020" s="21"/>
    </row>
    <row r="6021" spans="1:10" x14ac:dyDescent="0.25">
      <c r="A6021"/>
      <c r="B6021"/>
      <c r="I6021" s="33"/>
      <c r="J6021" s="21"/>
    </row>
    <row r="6022" spans="1:10" x14ac:dyDescent="0.25">
      <c r="A6022"/>
      <c r="B6022"/>
      <c r="I6022" s="33"/>
      <c r="J6022" s="21"/>
    </row>
    <row r="6023" spans="1:10" x14ac:dyDescent="0.25">
      <c r="A6023"/>
      <c r="B6023"/>
      <c r="I6023" s="33"/>
      <c r="J6023" s="21"/>
    </row>
    <row r="6024" spans="1:10" x14ac:dyDescent="0.25">
      <c r="A6024"/>
      <c r="B6024"/>
      <c r="I6024" s="33"/>
      <c r="J6024" s="21"/>
    </row>
    <row r="6025" spans="1:10" x14ac:dyDescent="0.25">
      <c r="A6025"/>
      <c r="B6025"/>
      <c r="I6025" s="33"/>
      <c r="J6025" s="21"/>
    </row>
    <row r="6026" spans="1:10" x14ac:dyDescent="0.25">
      <c r="A6026"/>
      <c r="B6026"/>
      <c r="I6026" s="33"/>
      <c r="J6026" s="21"/>
    </row>
    <row r="6027" spans="1:10" x14ac:dyDescent="0.25">
      <c r="A6027"/>
      <c r="B6027"/>
      <c r="I6027" s="33"/>
      <c r="J6027" s="21"/>
    </row>
    <row r="6028" spans="1:10" x14ac:dyDescent="0.25">
      <c r="A6028"/>
      <c r="B6028"/>
      <c r="I6028" s="33"/>
      <c r="J6028" s="21"/>
    </row>
    <row r="6029" spans="1:10" x14ac:dyDescent="0.25">
      <c r="A6029"/>
      <c r="B6029"/>
      <c r="I6029" s="33"/>
      <c r="J6029" s="21"/>
    </row>
    <row r="6030" spans="1:10" x14ac:dyDescent="0.25">
      <c r="A6030"/>
      <c r="B6030"/>
      <c r="I6030" s="33"/>
      <c r="J6030" s="21"/>
    </row>
    <row r="6031" spans="1:10" x14ac:dyDescent="0.25">
      <c r="A6031"/>
      <c r="B6031"/>
      <c r="I6031" s="33"/>
      <c r="J6031" s="21"/>
    </row>
    <row r="6032" spans="1:10" x14ac:dyDescent="0.25">
      <c r="A6032"/>
      <c r="B6032"/>
      <c r="I6032" s="33"/>
      <c r="J6032" s="21"/>
    </row>
    <row r="6033" spans="1:10" x14ac:dyDescent="0.25">
      <c r="A6033"/>
      <c r="B6033"/>
      <c r="I6033" s="33"/>
      <c r="J6033" s="21"/>
    </row>
    <row r="6034" spans="1:10" x14ac:dyDescent="0.25">
      <c r="A6034"/>
      <c r="B6034"/>
      <c r="I6034" s="33"/>
      <c r="J6034" s="21"/>
    </row>
    <row r="6035" spans="1:10" x14ac:dyDescent="0.25">
      <c r="A6035"/>
      <c r="B6035"/>
      <c r="I6035" s="33"/>
      <c r="J6035" s="21"/>
    </row>
    <row r="6036" spans="1:10" x14ac:dyDescent="0.25">
      <c r="A6036"/>
      <c r="B6036"/>
      <c r="I6036" s="33"/>
      <c r="J6036" s="21"/>
    </row>
    <row r="6037" spans="1:10" x14ac:dyDescent="0.25">
      <c r="A6037"/>
      <c r="B6037"/>
      <c r="I6037" s="33"/>
      <c r="J6037" s="21"/>
    </row>
    <row r="6038" spans="1:10" x14ac:dyDescent="0.25">
      <c r="A6038"/>
      <c r="B6038"/>
      <c r="I6038" s="33"/>
      <c r="J6038" s="21"/>
    </row>
    <row r="6039" spans="1:10" x14ac:dyDescent="0.25">
      <c r="A6039"/>
      <c r="B6039"/>
      <c r="I6039" s="33"/>
      <c r="J6039" s="21"/>
    </row>
    <row r="6040" spans="1:10" x14ac:dyDescent="0.25">
      <c r="A6040"/>
      <c r="B6040"/>
      <c r="I6040" s="33"/>
      <c r="J6040" s="21"/>
    </row>
    <row r="6041" spans="1:10" x14ac:dyDescent="0.25">
      <c r="A6041"/>
      <c r="B6041"/>
      <c r="I6041" s="33"/>
      <c r="J6041" s="21"/>
    </row>
    <row r="6042" spans="1:10" x14ac:dyDescent="0.25">
      <c r="A6042"/>
      <c r="B6042"/>
      <c r="I6042" s="33"/>
      <c r="J6042" s="21"/>
    </row>
    <row r="6043" spans="1:10" x14ac:dyDescent="0.25">
      <c r="A6043"/>
      <c r="B6043"/>
      <c r="I6043" s="33"/>
      <c r="J6043" s="21"/>
    </row>
    <row r="6044" spans="1:10" x14ac:dyDescent="0.25">
      <c r="A6044"/>
      <c r="B6044"/>
      <c r="I6044" s="33"/>
      <c r="J6044" s="21"/>
    </row>
    <row r="6045" spans="1:10" x14ac:dyDescent="0.25">
      <c r="A6045"/>
      <c r="B6045"/>
      <c r="I6045" s="33"/>
      <c r="J6045" s="21"/>
    </row>
    <row r="6046" spans="1:10" x14ac:dyDescent="0.25">
      <c r="A6046"/>
      <c r="B6046"/>
      <c r="I6046" s="33"/>
      <c r="J6046" s="21"/>
    </row>
    <row r="6047" spans="1:10" x14ac:dyDescent="0.25">
      <c r="A6047"/>
      <c r="B6047"/>
      <c r="I6047" s="33"/>
      <c r="J6047" s="21"/>
    </row>
    <row r="6048" spans="1:10" x14ac:dyDescent="0.25">
      <c r="A6048"/>
      <c r="B6048"/>
      <c r="I6048" s="33"/>
      <c r="J6048" s="21"/>
    </row>
    <row r="6049" spans="1:10" x14ac:dyDescent="0.25">
      <c r="A6049"/>
      <c r="B6049"/>
      <c r="I6049" s="33"/>
      <c r="J6049" s="21"/>
    </row>
    <row r="6050" spans="1:10" x14ac:dyDescent="0.25">
      <c r="A6050"/>
      <c r="B6050"/>
      <c r="I6050" s="33"/>
      <c r="J6050" s="21"/>
    </row>
    <row r="6051" spans="1:10" x14ac:dyDescent="0.25">
      <c r="A6051"/>
      <c r="B6051"/>
      <c r="I6051" s="33"/>
      <c r="J6051" s="21"/>
    </row>
    <row r="6052" spans="1:10" x14ac:dyDescent="0.25">
      <c r="A6052"/>
      <c r="B6052"/>
      <c r="I6052" s="33"/>
      <c r="J6052" s="21"/>
    </row>
    <row r="6053" spans="1:10" x14ac:dyDescent="0.25">
      <c r="A6053"/>
      <c r="B6053"/>
      <c r="I6053" s="33"/>
      <c r="J6053" s="21"/>
    </row>
    <row r="6054" spans="1:10" x14ac:dyDescent="0.25">
      <c r="A6054"/>
      <c r="B6054"/>
      <c r="I6054" s="33"/>
      <c r="J6054" s="21"/>
    </row>
    <row r="6055" spans="1:10" x14ac:dyDescent="0.25">
      <c r="A6055"/>
      <c r="B6055"/>
      <c r="I6055" s="33"/>
      <c r="J6055" s="21"/>
    </row>
    <row r="6056" spans="1:10" x14ac:dyDescent="0.25">
      <c r="A6056"/>
      <c r="B6056"/>
      <c r="I6056" s="33"/>
      <c r="J6056" s="21"/>
    </row>
    <row r="6057" spans="1:10" x14ac:dyDescent="0.25">
      <c r="A6057"/>
      <c r="B6057"/>
      <c r="I6057" s="33"/>
      <c r="J6057" s="21"/>
    </row>
    <row r="6058" spans="1:10" x14ac:dyDescent="0.25">
      <c r="A6058"/>
      <c r="B6058"/>
      <c r="I6058" s="33"/>
      <c r="J6058" s="21"/>
    </row>
    <row r="6059" spans="1:10" x14ac:dyDescent="0.25">
      <c r="A6059"/>
      <c r="B6059"/>
      <c r="I6059" s="33"/>
      <c r="J6059" s="21"/>
    </row>
    <row r="6060" spans="1:10" x14ac:dyDescent="0.25">
      <c r="A6060"/>
      <c r="B6060"/>
      <c r="I6060" s="33"/>
      <c r="J6060" s="21"/>
    </row>
    <row r="6061" spans="1:10" x14ac:dyDescent="0.25">
      <c r="A6061"/>
      <c r="B6061"/>
      <c r="I6061" s="33"/>
      <c r="J6061" s="21"/>
    </row>
    <row r="6062" spans="1:10" x14ac:dyDescent="0.25">
      <c r="A6062"/>
      <c r="B6062"/>
      <c r="I6062" s="33"/>
      <c r="J6062" s="21"/>
    </row>
    <row r="6063" spans="1:10" x14ac:dyDescent="0.25">
      <c r="A6063"/>
      <c r="B6063"/>
      <c r="I6063" s="33"/>
      <c r="J6063" s="21"/>
    </row>
    <row r="6064" spans="1:10" x14ac:dyDescent="0.25">
      <c r="A6064"/>
      <c r="B6064"/>
      <c r="I6064" s="33"/>
      <c r="J6064" s="21"/>
    </row>
    <row r="6065" spans="1:10" x14ac:dyDescent="0.25">
      <c r="A6065"/>
      <c r="B6065"/>
      <c r="I6065" s="33"/>
      <c r="J6065" s="21"/>
    </row>
    <row r="6066" spans="1:10" x14ac:dyDescent="0.25">
      <c r="A6066"/>
      <c r="B6066"/>
      <c r="I6066" s="33"/>
      <c r="J6066" s="21"/>
    </row>
    <row r="6067" spans="1:10" x14ac:dyDescent="0.25">
      <c r="A6067"/>
      <c r="B6067"/>
      <c r="I6067" s="33"/>
      <c r="J6067" s="21"/>
    </row>
    <row r="6068" spans="1:10" x14ac:dyDescent="0.25">
      <c r="A6068"/>
      <c r="B6068"/>
      <c r="I6068" s="33"/>
      <c r="J6068" s="21"/>
    </row>
    <row r="6069" spans="1:10" x14ac:dyDescent="0.25">
      <c r="A6069"/>
      <c r="B6069"/>
      <c r="I6069" s="33"/>
      <c r="J6069" s="21"/>
    </row>
    <row r="6070" spans="1:10" x14ac:dyDescent="0.25">
      <c r="A6070"/>
      <c r="B6070"/>
      <c r="I6070" s="33"/>
      <c r="J6070" s="21"/>
    </row>
    <row r="6071" spans="1:10" x14ac:dyDescent="0.25">
      <c r="A6071"/>
      <c r="B6071"/>
      <c r="I6071" s="33"/>
      <c r="J6071" s="21"/>
    </row>
    <row r="6072" spans="1:10" x14ac:dyDescent="0.25">
      <c r="A6072"/>
      <c r="B6072"/>
      <c r="I6072" s="33"/>
      <c r="J6072" s="21"/>
    </row>
    <row r="6073" spans="1:10" x14ac:dyDescent="0.25">
      <c r="A6073"/>
      <c r="B6073"/>
      <c r="I6073" s="33"/>
      <c r="J6073" s="21"/>
    </row>
    <row r="6074" spans="1:10" x14ac:dyDescent="0.25">
      <c r="A6074"/>
      <c r="B6074"/>
      <c r="I6074" s="33"/>
      <c r="J6074" s="21"/>
    </row>
    <row r="6075" spans="1:10" x14ac:dyDescent="0.25">
      <c r="A6075"/>
      <c r="B6075"/>
      <c r="I6075" s="33"/>
      <c r="J6075" s="21"/>
    </row>
    <row r="6076" spans="1:10" x14ac:dyDescent="0.25">
      <c r="A6076"/>
      <c r="B6076"/>
      <c r="I6076" s="33"/>
      <c r="J6076" s="21"/>
    </row>
    <row r="6077" spans="1:10" x14ac:dyDescent="0.25">
      <c r="A6077"/>
      <c r="B6077"/>
      <c r="I6077" s="33"/>
      <c r="J6077" s="21"/>
    </row>
    <row r="6078" spans="1:10" x14ac:dyDescent="0.25">
      <c r="A6078"/>
      <c r="B6078"/>
      <c r="I6078" s="33"/>
      <c r="J6078" s="21"/>
    </row>
    <row r="6079" spans="1:10" x14ac:dyDescent="0.25">
      <c r="A6079"/>
      <c r="B6079"/>
      <c r="I6079" s="33"/>
      <c r="J6079" s="21"/>
    </row>
    <row r="6080" spans="1:10" x14ac:dyDescent="0.25">
      <c r="A6080"/>
      <c r="B6080"/>
      <c r="I6080" s="33"/>
      <c r="J6080" s="21"/>
    </row>
    <row r="6081" spans="1:10" x14ac:dyDescent="0.25">
      <c r="A6081"/>
      <c r="B6081"/>
      <c r="I6081" s="33"/>
      <c r="J6081" s="21"/>
    </row>
    <row r="6082" spans="1:10" x14ac:dyDescent="0.25">
      <c r="A6082"/>
      <c r="B6082"/>
      <c r="I6082" s="33"/>
      <c r="J6082" s="21"/>
    </row>
    <row r="6083" spans="1:10" x14ac:dyDescent="0.25">
      <c r="A6083"/>
      <c r="B6083"/>
      <c r="I6083" s="33"/>
      <c r="J6083" s="21"/>
    </row>
    <row r="6084" spans="1:10" x14ac:dyDescent="0.25">
      <c r="A6084"/>
      <c r="B6084"/>
      <c r="I6084" s="33"/>
      <c r="J6084" s="21"/>
    </row>
    <row r="6085" spans="1:10" x14ac:dyDescent="0.25">
      <c r="A6085"/>
      <c r="B6085"/>
      <c r="I6085" s="33"/>
      <c r="J6085" s="21"/>
    </row>
    <row r="6086" spans="1:10" x14ac:dyDescent="0.25">
      <c r="A6086"/>
      <c r="B6086"/>
      <c r="I6086" s="33"/>
      <c r="J6086" s="21"/>
    </row>
    <row r="6087" spans="1:10" x14ac:dyDescent="0.25">
      <c r="A6087"/>
      <c r="B6087"/>
      <c r="I6087" s="33"/>
      <c r="J6087" s="21"/>
    </row>
    <row r="6088" spans="1:10" x14ac:dyDescent="0.25">
      <c r="A6088"/>
      <c r="B6088"/>
      <c r="I6088" s="33"/>
      <c r="J6088" s="21"/>
    </row>
    <row r="6089" spans="1:10" x14ac:dyDescent="0.25">
      <c r="A6089"/>
      <c r="B6089"/>
      <c r="I6089" s="33"/>
      <c r="J6089" s="21"/>
    </row>
    <row r="6090" spans="1:10" x14ac:dyDescent="0.25">
      <c r="A6090"/>
      <c r="B6090"/>
      <c r="I6090" s="33"/>
      <c r="J6090" s="21"/>
    </row>
    <row r="6091" spans="1:10" x14ac:dyDescent="0.25">
      <c r="A6091"/>
      <c r="B6091"/>
      <c r="I6091" s="33"/>
      <c r="J6091" s="21"/>
    </row>
    <row r="6092" spans="1:10" x14ac:dyDescent="0.25">
      <c r="A6092"/>
      <c r="B6092"/>
      <c r="I6092" s="33"/>
      <c r="J6092" s="21"/>
    </row>
    <row r="6093" spans="1:10" x14ac:dyDescent="0.25">
      <c r="A6093"/>
      <c r="B6093"/>
      <c r="I6093" s="33"/>
      <c r="J6093" s="21"/>
    </row>
    <row r="6094" spans="1:10" x14ac:dyDescent="0.25">
      <c r="A6094"/>
      <c r="B6094"/>
      <c r="I6094" s="33"/>
      <c r="J6094" s="21"/>
    </row>
    <row r="6095" spans="1:10" x14ac:dyDescent="0.25">
      <c r="A6095"/>
      <c r="B6095"/>
      <c r="I6095" s="33"/>
      <c r="J6095" s="21"/>
    </row>
    <row r="6096" spans="1:10" x14ac:dyDescent="0.25">
      <c r="A6096"/>
      <c r="B6096"/>
      <c r="I6096" s="33"/>
      <c r="J6096" s="21"/>
    </row>
    <row r="6097" spans="1:10" x14ac:dyDescent="0.25">
      <c r="A6097"/>
      <c r="B6097"/>
      <c r="I6097" s="33"/>
      <c r="J6097" s="21"/>
    </row>
    <row r="6098" spans="1:10" x14ac:dyDescent="0.25">
      <c r="A6098"/>
      <c r="B6098"/>
      <c r="I6098" s="33"/>
      <c r="J6098" s="21"/>
    </row>
    <row r="6099" spans="1:10" x14ac:dyDescent="0.25">
      <c r="A6099"/>
      <c r="B6099"/>
      <c r="I6099" s="33"/>
      <c r="J6099" s="21"/>
    </row>
    <row r="6100" spans="1:10" x14ac:dyDescent="0.25">
      <c r="A6100"/>
      <c r="B6100"/>
      <c r="I6100" s="33"/>
      <c r="J6100" s="21"/>
    </row>
    <row r="6101" spans="1:10" x14ac:dyDescent="0.25">
      <c r="A6101"/>
      <c r="B6101"/>
      <c r="I6101" s="33"/>
      <c r="J6101" s="21"/>
    </row>
    <row r="6102" spans="1:10" x14ac:dyDescent="0.25">
      <c r="A6102"/>
      <c r="B6102"/>
      <c r="I6102" s="33"/>
      <c r="J6102" s="21"/>
    </row>
    <row r="6103" spans="1:10" x14ac:dyDescent="0.25">
      <c r="A6103"/>
      <c r="B6103"/>
      <c r="I6103" s="33"/>
      <c r="J6103" s="21"/>
    </row>
    <row r="6104" spans="1:10" x14ac:dyDescent="0.25">
      <c r="A6104"/>
      <c r="B6104"/>
      <c r="I6104" s="33"/>
      <c r="J6104" s="21"/>
    </row>
    <row r="6105" spans="1:10" x14ac:dyDescent="0.25">
      <c r="A6105"/>
      <c r="B6105"/>
      <c r="I6105" s="33"/>
      <c r="J6105" s="21"/>
    </row>
    <row r="6106" spans="1:10" x14ac:dyDescent="0.25">
      <c r="A6106"/>
      <c r="B6106"/>
      <c r="I6106" s="33"/>
      <c r="J6106" s="21"/>
    </row>
    <row r="6107" spans="1:10" x14ac:dyDescent="0.25">
      <c r="A6107"/>
      <c r="B6107"/>
      <c r="I6107" s="33"/>
      <c r="J6107" s="21"/>
    </row>
    <row r="6108" spans="1:10" x14ac:dyDescent="0.25">
      <c r="A6108"/>
      <c r="B6108"/>
      <c r="I6108" s="33"/>
      <c r="J6108" s="21"/>
    </row>
    <row r="6109" spans="1:10" x14ac:dyDescent="0.25">
      <c r="A6109"/>
      <c r="B6109"/>
      <c r="I6109" s="33"/>
      <c r="J6109" s="21"/>
    </row>
    <row r="6110" spans="1:10" x14ac:dyDescent="0.25">
      <c r="A6110"/>
      <c r="B6110"/>
      <c r="I6110" s="33"/>
      <c r="J6110" s="21"/>
    </row>
    <row r="6111" spans="1:10" x14ac:dyDescent="0.25">
      <c r="A6111"/>
      <c r="B6111"/>
      <c r="I6111" s="33"/>
      <c r="J6111" s="21"/>
    </row>
    <row r="6112" spans="1:10" x14ac:dyDescent="0.25">
      <c r="A6112"/>
      <c r="B6112"/>
      <c r="I6112" s="33"/>
      <c r="J6112" s="21"/>
    </row>
    <row r="6113" spans="1:10" x14ac:dyDescent="0.25">
      <c r="A6113"/>
      <c r="B6113"/>
      <c r="I6113" s="33"/>
      <c r="J6113" s="21"/>
    </row>
    <row r="6114" spans="1:10" x14ac:dyDescent="0.25">
      <c r="A6114"/>
      <c r="B6114"/>
      <c r="I6114" s="33"/>
      <c r="J6114" s="21"/>
    </row>
    <row r="6115" spans="1:10" x14ac:dyDescent="0.25">
      <c r="A6115"/>
      <c r="B6115"/>
      <c r="I6115" s="33"/>
      <c r="J6115" s="21"/>
    </row>
    <row r="6116" spans="1:10" x14ac:dyDescent="0.25">
      <c r="A6116"/>
      <c r="B6116"/>
      <c r="I6116" s="33"/>
      <c r="J6116" s="21"/>
    </row>
    <row r="6117" spans="1:10" x14ac:dyDescent="0.25">
      <c r="A6117"/>
      <c r="B6117"/>
      <c r="I6117" s="33"/>
      <c r="J6117" s="21"/>
    </row>
    <row r="6118" spans="1:10" x14ac:dyDescent="0.25">
      <c r="A6118"/>
      <c r="B6118"/>
      <c r="I6118" s="33"/>
      <c r="J6118" s="21"/>
    </row>
    <row r="6119" spans="1:10" x14ac:dyDescent="0.25">
      <c r="A6119"/>
      <c r="B6119"/>
      <c r="I6119" s="33"/>
      <c r="J6119" s="21"/>
    </row>
    <row r="6120" spans="1:10" x14ac:dyDescent="0.25">
      <c r="A6120"/>
      <c r="B6120"/>
      <c r="I6120" s="33"/>
      <c r="J6120" s="21"/>
    </row>
    <row r="6121" spans="1:10" x14ac:dyDescent="0.25">
      <c r="A6121"/>
      <c r="B6121"/>
      <c r="I6121" s="33"/>
      <c r="J6121" s="21"/>
    </row>
    <row r="6122" spans="1:10" x14ac:dyDescent="0.25">
      <c r="A6122"/>
      <c r="B6122"/>
      <c r="I6122" s="33"/>
      <c r="J6122" s="21"/>
    </row>
    <row r="6123" spans="1:10" x14ac:dyDescent="0.25">
      <c r="A6123"/>
      <c r="B6123"/>
      <c r="I6123" s="33"/>
      <c r="J6123" s="21"/>
    </row>
    <row r="6124" spans="1:10" x14ac:dyDescent="0.25">
      <c r="A6124"/>
      <c r="B6124"/>
      <c r="I6124" s="33"/>
      <c r="J6124" s="21"/>
    </row>
    <row r="6125" spans="1:10" x14ac:dyDescent="0.25">
      <c r="A6125"/>
      <c r="B6125"/>
      <c r="I6125" s="33"/>
      <c r="J6125" s="21"/>
    </row>
    <row r="6126" spans="1:10" x14ac:dyDescent="0.25">
      <c r="A6126"/>
      <c r="B6126"/>
      <c r="I6126" s="33"/>
      <c r="J6126" s="21"/>
    </row>
    <row r="6127" spans="1:10" x14ac:dyDescent="0.25">
      <c r="A6127"/>
      <c r="B6127"/>
      <c r="I6127" s="33"/>
      <c r="J6127" s="21"/>
    </row>
    <row r="6128" spans="1:10" x14ac:dyDescent="0.25">
      <c r="A6128"/>
      <c r="B6128"/>
      <c r="I6128" s="33"/>
      <c r="J6128" s="21"/>
    </row>
    <row r="6129" spans="1:10" x14ac:dyDescent="0.25">
      <c r="A6129"/>
      <c r="B6129"/>
      <c r="I6129" s="33"/>
      <c r="J6129" s="21"/>
    </row>
    <row r="6130" spans="1:10" x14ac:dyDescent="0.25">
      <c r="A6130"/>
      <c r="B6130"/>
      <c r="I6130" s="33"/>
      <c r="J6130" s="21"/>
    </row>
    <row r="6131" spans="1:10" x14ac:dyDescent="0.25">
      <c r="A6131"/>
      <c r="B6131"/>
      <c r="I6131" s="33"/>
      <c r="J6131" s="21"/>
    </row>
    <row r="6132" spans="1:10" x14ac:dyDescent="0.25">
      <c r="A6132"/>
      <c r="B6132"/>
      <c r="I6132" s="33"/>
      <c r="J6132" s="21"/>
    </row>
    <row r="6133" spans="1:10" x14ac:dyDescent="0.25">
      <c r="A6133"/>
      <c r="B6133"/>
      <c r="I6133" s="33"/>
      <c r="J6133" s="21"/>
    </row>
    <row r="6134" spans="1:10" x14ac:dyDescent="0.25">
      <c r="A6134"/>
      <c r="B6134"/>
      <c r="I6134" s="33"/>
      <c r="J6134" s="21"/>
    </row>
    <row r="6135" spans="1:10" x14ac:dyDescent="0.25">
      <c r="A6135"/>
      <c r="B6135"/>
      <c r="I6135" s="33"/>
      <c r="J6135" s="21"/>
    </row>
    <row r="6136" spans="1:10" x14ac:dyDescent="0.25">
      <c r="A6136"/>
      <c r="B6136"/>
      <c r="I6136" s="33"/>
      <c r="J6136" s="21"/>
    </row>
    <row r="6137" spans="1:10" x14ac:dyDescent="0.25">
      <c r="A6137"/>
      <c r="B6137"/>
      <c r="I6137" s="33"/>
      <c r="J6137" s="21"/>
    </row>
    <row r="6138" spans="1:10" x14ac:dyDescent="0.25">
      <c r="A6138"/>
      <c r="B6138"/>
      <c r="I6138" s="33"/>
      <c r="J6138" s="21"/>
    </row>
    <row r="6139" spans="1:10" x14ac:dyDescent="0.25">
      <c r="A6139"/>
      <c r="B6139"/>
      <c r="I6139" s="33"/>
      <c r="J6139" s="21"/>
    </row>
    <row r="6140" spans="1:10" x14ac:dyDescent="0.25">
      <c r="A6140"/>
      <c r="B6140"/>
      <c r="I6140" s="33"/>
      <c r="J6140" s="21"/>
    </row>
    <row r="6141" spans="1:10" x14ac:dyDescent="0.25">
      <c r="A6141"/>
      <c r="B6141"/>
      <c r="I6141" s="33"/>
      <c r="J6141" s="21"/>
    </row>
    <row r="6142" spans="1:10" x14ac:dyDescent="0.25">
      <c r="A6142"/>
      <c r="B6142"/>
      <c r="I6142" s="33"/>
      <c r="J6142" s="21"/>
    </row>
    <row r="6143" spans="1:10" x14ac:dyDescent="0.25">
      <c r="A6143"/>
      <c r="B6143"/>
      <c r="I6143" s="33"/>
      <c r="J6143" s="21"/>
    </row>
    <row r="6144" spans="1:10" x14ac:dyDescent="0.25">
      <c r="A6144"/>
      <c r="B6144"/>
      <c r="I6144" s="33"/>
      <c r="J6144" s="21"/>
    </row>
    <row r="6145" spans="1:10" x14ac:dyDescent="0.25">
      <c r="A6145"/>
      <c r="B6145"/>
      <c r="I6145" s="33"/>
      <c r="J6145" s="21"/>
    </row>
    <row r="6146" spans="1:10" x14ac:dyDescent="0.25">
      <c r="A6146"/>
      <c r="B6146"/>
      <c r="I6146" s="33"/>
      <c r="J6146" s="21"/>
    </row>
    <row r="6147" spans="1:10" x14ac:dyDescent="0.25">
      <c r="A6147"/>
      <c r="B6147"/>
      <c r="I6147" s="33"/>
      <c r="J6147" s="21"/>
    </row>
    <row r="6148" spans="1:10" x14ac:dyDescent="0.25">
      <c r="A6148"/>
      <c r="B6148"/>
      <c r="I6148" s="33"/>
      <c r="J6148" s="21"/>
    </row>
    <row r="6149" spans="1:10" x14ac:dyDescent="0.25">
      <c r="A6149"/>
      <c r="B6149"/>
      <c r="I6149" s="33"/>
      <c r="J6149" s="21"/>
    </row>
    <row r="6150" spans="1:10" x14ac:dyDescent="0.25">
      <c r="A6150"/>
      <c r="B6150"/>
      <c r="I6150" s="33"/>
      <c r="J6150" s="21"/>
    </row>
    <row r="6151" spans="1:10" x14ac:dyDescent="0.25">
      <c r="A6151"/>
      <c r="B6151"/>
      <c r="I6151" s="33"/>
      <c r="J6151" s="21"/>
    </row>
    <row r="6152" spans="1:10" x14ac:dyDescent="0.25">
      <c r="A6152"/>
      <c r="B6152"/>
      <c r="I6152" s="33"/>
      <c r="J6152" s="21"/>
    </row>
    <row r="6153" spans="1:10" x14ac:dyDescent="0.25">
      <c r="A6153"/>
      <c r="B6153"/>
      <c r="I6153" s="33"/>
      <c r="J6153" s="21"/>
    </row>
    <row r="6154" spans="1:10" x14ac:dyDescent="0.25">
      <c r="A6154"/>
      <c r="B6154"/>
      <c r="I6154" s="33"/>
      <c r="J6154" s="21"/>
    </row>
    <row r="6155" spans="1:10" x14ac:dyDescent="0.25">
      <c r="A6155"/>
      <c r="B6155"/>
      <c r="I6155" s="33"/>
      <c r="J6155" s="21"/>
    </row>
    <row r="6156" spans="1:10" x14ac:dyDescent="0.25">
      <c r="A6156"/>
      <c r="B6156"/>
      <c r="I6156" s="33"/>
      <c r="J6156" s="21"/>
    </row>
    <row r="6157" spans="1:10" x14ac:dyDescent="0.25">
      <c r="A6157"/>
      <c r="B6157"/>
      <c r="I6157" s="33"/>
      <c r="J6157" s="21"/>
    </row>
    <row r="6158" spans="1:10" x14ac:dyDescent="0.25">
      <c r="A6158"/>
      <c r="B6158"/>
      <c r="I6158" s="33"/>
      <c r="J6158" s="21"/>
    </row>
    <row r="6159" spans="1:10" x14ac:dyDescent="0.25">
      <c r="A6159"/>
      <c r="B6159"/>
      <c r="I6159" s="33"/>
      <c r="J6159" s="21"/>
    </row>
    <row r="6160" spans="1:10" x14ac:dyDescent="0.25">
      <c r="A6160"/>
      <c r="B6160"/>
      <c r="I6160" s="33"/>
      <c r="J6160" s="21"/>
    </row>
    <row r="6161" spans="1:10" x14ac:dyDescent="0.25">
      <c r="A6161"/>
      <c r="B6161"/>
      <c r="I6161" s="33"/>
      <c r="J6161" s="21"/>
    </row>
    <row r="6162" spans="1:10" x14ac:dyDescent="0.25">
      <c r="A6162"/>
      <c r="B6162"/>
      <c r="I6162" s="33"/>
      <c r="J6162" s="21"/>
    </row>
    <row r="6163" spans="1:10" x14ac:dyDescent="0.25">
      <c r="A6163"/>
      <c r="B6163"/>
      <c r="I6163" s="33"/>
      <c r="J6163" s="21"/>
    </row>
    <row r="6164" spans="1:10" x14ac:dyDescent="0.25">
      <c r="A6164"/>
      <c r="B6164"/>
      <c r="I6164" s="33"/>
      <c r="J6164" s="21"/>
    </row>
    <row r="6165" spans="1:10" x14ac:dyDescent="0.25">
      <c r="A6165"/>
      <c r="B6165"/>
      <c r="I6165" s="33"/>
      <c r="J6165" s="21"/>
    </row>
    <row r="6166" spans="1:10" x14ac:dyDescent="0.25">
      <c r="A6166"/>
      <c r="B6166"/>
      <c r="I6166" s="33"/>
      <c r="J6166" s="21"/>
    </row>
    <row r="6167" spans="1:10" x14ac:dyDescent="0.25">
      <c r="A6167"/>
      <c r="B6167"/>
      <c r="I6167" s="33"/>
      <c r="J6167" s="21"/>
    </row>
    <row r="6168" spans="1:10" x14ac:dyDescent="0.25">
      <c r="A6168"/>
      <c r="B6168"/>
      <c r="I6168" s="33"/>
      <c r="J6168" s="21"/>
    </row>
    <row r="6169" spans="1:10" x14ac:dyDescent="0.25">
      <c r="A6169"/>
      <c r="B6169"/>
      <c r="I6169" s="33"/>
      <c r="J6169" s="21"/>
    </row>
    <row r="6170" spans="1:10" x14ac:dyDescent="0.25">
      <c r="A6170"/>
      <c r="B6170"/>
      <c r="I6170" s="33"/>
      <c r="J6170" s="21"/>
    </row>
    <row r="6171" spans="1:10" x14ac:dyDescent="0.25">
      <c r="A6171"/>
      <c r="B6171"/>
      <c r="I6171" s="33"/>
      <c r="J6171" s="21"/>
    </row>
    <row r="6172" spans="1:10" x14ac:dyDescent="0.25">
      <c r="A6172"/>
      <c r="B6172"/>
      <c r="I6172" s="33"/>
      <c r="J6172" s="21"/>
    </row>
    <row r="6173" spans="1:10" x14ac:dyDescent="0.25">
      <c r="A6173"/>
      <c r="B6173"/>
      <c r="I6173" s="33"/>
      <c r="J6173" s="21"/>
    </row>
    <row r="6174" spans="1:10" x14ac:dyDescent="0.25">
      <c r="A6174"/>
      <c r="B6174"/>
      <c r="I6174" s="33"/>
      <c r="J6174" s="21"/>
    </row>
    <row r="6175" spans="1:10" x14ac:dyDescent="0.25">
      <c r="A6175"/>
      <c r="B6175"/>
      <c r="I6175" s="33"/>
      <c r="J6175" s="21"/>
    </row>
    <row r="6176" spans="1:10" x14ac:dyDescent="0.25">
      <c r="A6176"/>
      <c r="B6176"/>
      <c r="I6176" s="33"/>
      <c r="J6176" s="21"/>
    </row>
    <row r="6177" spans="1:10" x14ac:dyDescent="0.25">
      <c r="A6177"/>
      <c r="B6177"/>
      <c r="I6177" s="33"/>
      <c r="J6177" s="21"/>
    </row>
    <row r="6178" spans="1:10" x14ac:dyDescent="0.25">
      <c r="A6178"/>
      <c r="B6178"/>
      <c r="I6178" s="33"/>
      <c r="J6178" s="21"/>
    </row>
    <row r="6179" spans="1:10" x14ac:dyDescent="0.25">
      <c r="A6179"/>
      <c r="B6179"/>
      <c r="I6179" s="33"/>
      <c r="J6179" s="21"/>
    </row>
    <row r="6180" spans="1:10" x14ac:dyDescent="0.25">
      <c r="A6180"/>
      <c r="B6180"/>
      <c r="I6180" s="33"/>
      <c r="J6180" s="21"/>
    </row>
    <row r="6181" spans="1:10" x14ac:dyDescent="0.25">
      <c r="A6181"/>
      <c r="B6181"/>
      <c r="I6181" s="33"/>
      <c r="J6181" s="21"/>
    </row>
    <row r="6182" spans="1:10" x14ac:dyDescent="0.25">
      <c r="A6182"/>
      <c r="B6182"/>
      <c r="I6182" s="33"/>
      <c r="J6182" s="21"/>
    </row>
    <row r="6183" spans="1:10" x14ac:dyDescent="0.25">
      <c r="A6183"/>
      <c r="B6183"/>
      <c r="I6183" s="33"/>
      <c r="J6183" s="21"/>
    </row>
    <row r="6184" spans="1:10" x14ac:dyDescent="0.25">
      <c r="A6184"/>
      <c r="B6184"/>
      <c r="I6184" s="33"/>
      <c r="J6184" s="21"/>
    </row>
    <row r="6185" spans="1:10" x14ac:dyDescent="0.25">
      <c r="A6185"/>
      <c r="B6185"/>
      <c r="I6185" s="33"/>
      <c r="J6185" s="21"/>
    </row>
    <row r="6186" spans="1:10" x14ac:dyDescent="0.25">
      <c r="A6186"/>
      <c r="B6186"/>
      <c r="I6186" s="33"/>
      <c r="J6186" s="21"/>
    </row>
    <row r="6187" spans="1:10" x14ac:dyDescent="0.25">
      <c r="A6187"/>
      <c r="B6187"/>
      <c r="I6187" s="33"/>
      <c r="J6187" s="21"/>
    </row>
    <row r="6188" spans="1:10" x14ac:dyDescent="0.25">
      <c r="A6188"/>
      <c r="B6188"/>
      <c r="I6188" s="33"/>
      <c r="J6188" s="21"/>
    </row>
    <row r="6189" spans="1:10" x14ac:dyDescent="0.25">
      <c r="A6189"/>
      <c r="B6189"/>
      <c r="I6189" s="33"/>
      <c r="J6189" s="21"/>
    </row>
    <row r="6190" spans="1:10" x14ac:dyDescent="0.25">
      <c r="A6190"/>
      <c r="B6190"/>
      <c r="I6190" s="33"/>
      <c r="J6190" s="21"/>
    </row>
    <row r="6191" spans="1:10" x14ac:dyDescent="0.25">
      <c r="A6191"/>
      <c r="B6191"/>
      <c r="I6191" s="33"/>
      <c r="J6191" s="21"/>
    </row>
    <row r="6192" spans="1:10" x14ac:dyDescent="0.25">
      <c r="A6192"/>
      <c r="B6192"/>
      <c r="I6192" s="33"/>
      <c r="J6192" s="21"/>
    </row>
    <row r="6193" spans="1:10" x14ac:dyDescent="0.25">
      <c r="A6193"/>
      <c r="B6193"/>
      <c r="I6193" s="33"/>
      <c r="J6193" s="21"/>
    </row>
    <row r="6194" spans="1:10" x14ac:dyDescent="0.25">
      <c r="A6194"/>
      <c r="B6194"/>
      <c r="I6194" s="33"/>
      <c r="J6194" s="21"/>
    </row>
    <row r="6195" spans="1:10" x14ac:dyDescent="0.25">
      <c r="A6195"/>
      <c r="B6195"/>
      <c r="I6195" s="33"/>
      <c r="J6195" s="21"/>
    </row>
    <row r="6196" spans="1:10" x14ac:dyDescent="0.25">
      <c r="A6196"/>
      <c r="B6196"/>
      <c r="I6196" s="33"/>
      <c r="J6196" s="21"/>
    </row>
    <row r="6197" spans="1:10" x14ac:dyDescent="0.25">
      <c r="A6197"/>
      <c r="B6197"/>
      <c r="I6197" s="33"/>
      <c r="J6197" s="21"/>
    </row>
    <row r="6198" spans="1:10" x14ac:dyDescent="0.25">
      <c r="A6198"/>
      <c r="B6198"/>
      <c r="I6198" s="33"/>
      <c r="J6198" s="21"/>
    </row>
    <row r="6199" spans="1:10" x14ac:dyDescent="0.25">
      <c r="A6199"/>
      <c r="B6199"/>
      <c r="I6199" s="33"/>
      <c r="J6199" s="21"/>
    </row>
    <row r="6200" spans="1:10" x14ac:dyDescent="0.25">
      <c r="A6200"/>
      <c r="B6200"/>
      <c r="I6200" s="33"/>
      <c r="J6200" s="21"/>
    </row>
    <row r="6201" spans="1:10" x14ac:dyDescent="0.25">
      <c r="A6201"/>
      <c r="B6201"/>
      <c r="I6201" s="33"/>
      <c r="J6201" s="21"/>
    </row>
    <row r="6202" spans="1:10" x14ac:dyDescent="0.25">
      <c r="A6202"/>
      <c r="B6202"/>
      <c r="I6202" s="33"/>
      <c r="J6202" s="21"/>
    </row>
    <row r="6203" spans="1:10" x14ac:dyDescent="0.25">
      <c r="A6203"/>
      <c r="B6203"/>
      <c r="I6203" s="33"/>
      <c r="J6203" s="21"/>
    </row>
    <row r="6204" spans="1:10" x14ac:dyDescent="0.25">
      <c r="A6204"/>
      <c r="B6204"/>
      <c r="I6204" s="33"/>
      <c r="J6204" s="21"/>
    </row>
    <row r="6205" spans="1:10" x14ac:dyDescent="0.25">
      <c r="A6205"/>
      <c r="B6205"/>
      <c r="I6205" s="33"/>
      <c r="J6205" s="21"/>
    </row>
    <row r="6206" spans="1:10" x14ac:dyDescent="0.25">
      <c r="A6206"/>
      <c r="B6206"/>
      <c r="I6206" s="33"/>
      <c r="J6206" s="21"/>
    </row>
    <row r="6207" spans="1:10" x14ac:dyDescent="0.25">
      <c r="A6207"/>
      <c r="B6207"/>
      <c r="I6207" s="33"/>
      <c r="J6207" s="21"/>
    </row>
    <row r="6208" spans="1:10" x14ac:dyDescent="0.25">
      <c r="A6208"/>
      <c r="B6208"/>
      <c r="I6208" s="33"/>
      <c r="J6208" s="21"/>
    </row>
    <row r="6209" spans="1:10" x14ac:dyDescent="0.25">
      <c r="A6209"/>
      <c r="B6209"/>
      <c r="I6209" s="33"/>
      <c r="J6209" s="21"/>
    </row>
    <row r="6210" spans="1:10" x14ac:dyDescent="0.25">
      <c r="A6210"/>
      <c r="B6210"/>
      <c r="I6210" s="33"/>
      <c r="J6210" s="21"/>
    </row>
    <row r="6211" spans="1:10" x14ac:dyDescent="0.25">
      <c r="A6211"/>
      <c r="B6211"/>
      <c r="I6211" s="33"/>
      <c r="J6211" s="21"/>
    </row>
    <row r="6212" spans="1:10" x14ac:dyDescent="0.25">
      <c r="A6212"/>
      <c r="B6212"/>
      <c r="I6212" s="33"/>
      <c r="J6212" s="21"/>
    </row>
    <row r="6213" spans="1:10" x14ac:dyDescent="0.25">
      <c r="A6213"/>
      <c r="B6213"/>
      <c r="I6213" s="33"/>
      <c r="J6213" s="21"/>
    </row>
    <row r="6214" spans="1:10" x14ac:dyDescent="0.25">
      <c r="A6214"/>
      <c r="B6214"/>
      <c r="I6214" s="33"/>
      <c r="J6214" s="21"/>
    </row>
    <row r="6215" spans="1:10" x14ac:dyDescent="0.25">
      <c r="A6215"/>
      <c r="B6215"/>
      <c r="I6215" s="33"/>
      <c r="J6215" s="21"/>
    </row>
    <row r="6216" spans="1:10" x14ac:dyDescent="0.25">
      <c r="A6216"/>
      <c r="B6216"/>
      <c r="I6216" s="33"/>
      <c r="J6216" s="21"/>
    </row>
    <row r="6217" spans="1:10" x14ac:dyDescent="0.25">
      <c r="A6217"/>
      <c r="B6217"/>
      <c r="I6217" s="33"/>
      <c r="J6217" s="21"/>
    </row>
    <row r="6218" spans="1:10" x14ac:dyDescent="0.25">
      <c r="A6218"/>
      <c r="B6218"/>
      <c r="I6218" s="33"/>
      <c r="J6218" s="21"/>
    </row>
    <row r="6219" spans="1:10" x14ac:dyDescent="0.25">
      <c r="A6219"/>
      <c r="B6219"/>
      <c r="I6219" s="33"/>
      <c r="J6219" s="21"/>
    </row>
    <row r="6220" spans="1:10" x14ac:dyDescent="0.25">
      <c r="A6220"/>
      <c r="B6220"/>
      <c r="I6220" s="33"/>
      <c r="J6220" s="21"/>
    </row>
    <row r="6221" spans="1:10" x14ac:dyDescent="0.25">
      <c r="A6221"/>
      <c r="B6221"/>
      <c r="I6221" s="33"/>
      <c r="J6221" s="21"/>
    </row>
    <row r="6222" spans="1:10" x14ac:dyDescent="0.25">
      <c r="A6222"/>
      <c r="B6222"/>
      <c r="I6222" s="33"/>
      <c r="J6222" s="21"/>
    </row>
    <row r="6223" spans="1:10" x14ac:dyDescent="0.25">
      <c r="A6223"/>
      <c r="B6223"/>
      <c r="I6223" s="33"/>
      <c r="J6223" s="21"/>
    </row>
    <row r="6224" spans="1:10" x14ac:dyDescent="0.25">
      <c r="A6224"/>
      <c r="B6224"/>
      <c r="I6224" s="33"/>
      <c r="J6224" s="21"/>
    </row>
    <row r="6225" spans="1:10" x14ac:dyDescent="0.25">
      <c r="A6225"/>
      <c r="B6225"/>
      <c r="I6225" s="33"/>
      <c r="J6225" s="21"/>
    </row>
    <row r="6226" spans="1:10" x14ac:dyDescent="0.25">
      <c r="A6226"/>
      <c r="B6226"/>
      <c r="I6226" s="33"/>
      <c r="J6226" s="21"/>
    </row>
    <row r="6227" spans="1:10" x14ac:dyDescent="0.25">
      <c r="A6227"/>
      <c r="B6227"/>
      <c r="I6227" s="33"/>
      <c r="J6227" s="21"/>
    </row>
    <row r="6228" spans="1:10" x14ac:dyDescent="0.25">
      <c r="A6228"/>
      <c r="B6228"/>
      <c r="I6228" s="33"/>
      <c r="J6228" s="21"/>
    </row>
    <row r="6229" spans="1:10" x14ac:dyDescent="0.25">
      <c r="A6229"/>
      <c r="B6229"/>
      <c r="I6229" s="33"/>
      <c r="J6229" s="21"/>
    </row>
    <row r="6230" spans="1:10" x14ac:dyDescent="0.25">
      <c r="A6230"/>
      <c r="B6230"/>
      <c r="I6230" s="33"/>
      <c r="J6230" s="21"/>
    </row>
    <row r="6231" spans="1:10" x14ac:dyDescent="0.25">
      <c r="A6231"/>
      <c r="B6231"/>
      <c r="I6231" s="33"/>
      <c r="J6231" s="21"/>
    </row>
    <row r="6232" spans="1:10" x14ac:dyDescent="0.25">
      <c r="A6232"/>
      <c r="B6232"/>
      <c r="I6232" s="33"/>
      <c r="J6232" s="21"/>
    </row>
    <row r="6233" spans="1:10" x14ac:dyDescent="0.25">
      <c r="A6233"/>
      <c r="B6233"/>
      <c r="I6233" s="33"/>
      <c r="J6233" s="21"/>
    </row>
    <row r="6234" spans="1:10" x14ac:dyDescent="0.25">
      <c r="A6234"/>
      <c r="B6234"/>
      <c r="I6234" s="33"/>
      <c r="J6234" s="21"/>
    </row>
    <row r="6235" spans="1:10" x14ac:dyDescent="0.25">
      <c r="A6235"/>
      <c r="B6235"/>
      <c r="I6235" s="33"/>
      <c r="J6235" s="21"/>
    </row>
    <row r="6236" spans="1:10" x14ac:dyDescent="0.25">
      <c r="A6236"/>
      <c r="B6236"/>
      <c r="I6236" s="33"/>
      <c r="J6236" s="21"/>
    </row>
    <row r="6237" spans="1:10" x14ac:dyDescent="0.25">
      <c r="A6237"/>
      <c r="B6237"/>
      <c r="I6237" s="33"/>
      <c r="J6237" s="21"/>
    </row>
    <row r="6238" spans="1:10" x14ac:dyDescent="0.25">
      <c r="A6238"/>
      <c r="B6238"/>
      <c r="I6238" s="33"/>
      <c r="J6238" s="21"/>
    </row>
    <row r="6239" spans="1:10" x14ac:dyDescent="0.25">
      <c r="A6239"/>
      <c r="B6239"/>
      <c r="I6239" s="33"/>
      <c r="J6239" s="21"/>
    </row>
    <row r="6240" spans="1:10" x14ac:dyDescent="0.25">
      <c r="A6240"/>
      <c r="B6240"/>
      <c r="I6240" s="33"/>
      <c r="J6240" s="21"/>
    </row>
    <row r="6241" spans="1:10" x14ac:dyDescent="0.25">
      <c r="A6241"/>
      <c r="B6241"/>
      <c r="I6241" s="33"/>
      <c r="J6241" s="21"/>
    </row>
    <row r="6242" spans="1:10" x14ac:dyDescent="0.25">
      <c r="A6242"/>
      <c r="B6242"/>
      <c r="I6242" s="33"/>
      <c r="J6242" s="21"/>
    </row>
    <row r="6243" spans="1:10" x14ac:dyDescent="0.25">
      <c r="A6243"/>
      <c r="B6243"/>
      <c r="I6243" s="33"/>
      <c r="J6243" s="21"/>
    </row>
    <row r="6244" spans="1:10" x14ac:dyDescent="0.25">
      <c r="A6244"/>
      <c r="B6244"/>
      <c r="I6244" s="33"/>
      <c r="J6244" s="21"/>
    </row>
    <row r="6245" spans="1:10" x14ac:dyDescent="0.25">
      <c r="A6245"/>
      <c r="B6245"/>
      <c r="I6245" s="33"/>
      <c r="J6245" s="21"/>
    </row>
    <row r="6246" spans="1:10" x14ac:dyDescent="0.25">
      <c r="A6246"/>
      <c r="B6246"/>
      <c r="I6246" s="33"/>
      <c r="J6246" s="21"/>
    </row>
    <row r="6247" spans="1:10" x14ac:dyDescent="0.25">
      <c r="A6247"/>
      <c r="B6247"/>
      <c r="I6247" s="33"/>
      <c r="J6247" s="21"/>
    </row>
    <row r="6248" spans="1:10" x14ac:dyDescent="0.25">
      <c r="A6248"/>
      <c r="B6248"/>
      <c r="I6248" s="33"/>
      <c r="J6248" s="21"/>
    </row>
    <row r="6249" spans="1:10" x14ac:dyDescent="0.25">
      <c r="A6249"/>
      <c r="B6249"/>
      <c r="I6249" s="33"/>
      <c r="J6249" s="21"/>
    </row>
    <row r="6250" spans="1:10" x14ac:dyDescent="0.25">
      <c r="A6250"/>
      <c r="B6250"/>
      <c r="I6250" s="33"/>
      <c r="J6250" s="21"/>
    </row>
    <row r="6251" spans="1:10" x14ac:dyDescent="0.25">
      <c r="A6251"/>
      <c r="B6251"/>
      <c r="I6251" s="33"/>
      <c r="J6251" s="21"/>
    </row>
    <row r="6252" spans="1:10" x14ac:dyDescent="0.25">
      <c r="A6252"/>
      <c r="B6252"/>
      <c r="I6252" s="33"/>
      <c r="J6252" s="21"/>
    </row>
    <row r="6253" spans="1:10" x14ac:dyDescent="0.25">
      <c r="A6253"/>
      <c r="B6253"/>
      <c r="I6253" s="33"/>
      <c r="J6253" s="21"/>
    </row>
    <row r="6254" spans="1:10" x14ac:dyDescent="0.25">
      <c r="A6254"/>
      <c r="B6254"/>
      <c r="I6254" s="33"/>
      <c r="J6254" s="21"/>
    </row>
    <row r="6255" spans="1:10" x14ac:dyDescent="0.25">
      <c r="A6255"/>
      <c r="B6255"/>
      <c r="I6255" s="33"/>
      <c r="J6255" s="21"/>
    </row>
    <row r="6256" spans="1:10" x14ac:dyDescent="0.25">
      <c r="A6256"/>
      <c r="B6256"/>
      <c r="I6256" s="33"/>
      <c r="J6256" s="21"/>
    </row>
    <row r="6257" spans="1:10" x14ac:dyDescent="0.25">
      <c r="A6257"/>
      <c r="B6257"/>
      <c r="I6257" s="33"/>
      <c r="J6257" s="21"/>
    </row>
    <row r="6258" spans="1:10" x14ac:dyDescent="0.25">
      <c r="A6258"/>
      <c r="B6258"/>
      <c r="I6258" s="33"/>
      <c r="J6258" s="21"/>
    </row>
    <row r="6259" spans="1:10" x14ac:dyDescent="0.25">
      <c r="A6259"/>
      <c r="B6259"/>
      <c r="I6259" s="33"/>
      <c r="J6259" s="21"/>
    </row>
    <row r="6260" spans="1:10" x14ac:dyDescent="0.25">
      <c r="A6260"/>
      <c r="B6260"/>
      <c r="I6260" s="33"/>
      <c r="J6260" s="21"/>
    </row>
    <row r="6261" spans="1:10" x14ac:dyDescent="0.25">
      <c r="A6261"/>
      <c r="B6261"/>
      <c r="I6261" s="33"/>
      <c r="J6261" s="21"/>
    </row>
    <row r="6262" spans="1:10" x14ac:dyDescent="0.25">
      <c r="A6262"/>
      <c r="B6262"/>
      <c r="I6262" s="33"/>
      <c r="J6262" s="21"/>
    </row>
    <row r="6263" spans="1:10" x14ac:dyDescent="0.25">
      <c r="A6263"/>
      <c r="B6263"/>
      <c r="I6263" s="33"/>
      <c r="J6263" s="21"/>
    </row>
    <row r="6264" spans="1:10" x14ac:dyDescent="0.25">
      <c r="A6264"/>
      <c r="B6264"/>
      <c r="I6264" s="33"/>
      <c r="J6264" s="21"/>
    </row>
    <row r="6265" spans="1:10" x14ac:dyDescent="0.25">
      <c r="A6265"/>
      <c r="B6265"/>
      <c r="I6265" s="33"/>
      <c r="J6265" s="21"/>
    </row>
    <row r="6266" spans="1:10" x14ac:dyDescent="0.25">
      <c r="A6266"/>
      <c r="B6266"/>
      <c r="I6266" s="33"/>
      <c r="J6266" s="21"/>
    </row>
    <row r="6267" spans="1:10" x14ac:dyDescent="0.25">
      <c r="A6267"/>
      <c r="B6267"/>
      <c r="I6267" s="33"/>
      <c r="J6267" s="21"/>
    </row>
    <row r="6268" spans="1:10" x14ac:dyDescent="0.25">
      <c r="A6268"/>
      <c r="B6268"/>
      <c r="I6268" s="33"/>
      <c r="J6268" s="21"/>
    </row>
    <row r="6269" spans="1:10" x14ac:dyDescent="0.25">
      <c r="A6269"/>
      <c r="B6269"/>
      <c r="I6269" s="33"/>
      <c r="J6269" s="21"/>
    </row>
    <row r="6270" spans="1:10" x14ac:dyDescent="0.25">
      <c r="A6270"/>
      <c r="B6270"/>
      <c r="I6270" s="33"/>
      <c r="J6270" s="21"/>
    </row>
    <row r="6271" spans="1:10" x14ac:dyDescent="0.25">
      <c r="A6271"/>
      <c r="B6271"/>
      <c r="I6271" s="33"/>
      <c r="J6271" s="21"/>
    </row>
    <row r="6272" spans="1:10" x14ac:dyDescent="0.25">
      <c r="A6272"/>
      <c r="B6272"/>
      <c r="I6272" s="33"/>
      <c r="J6272" s="21"/>
    </row>
    <row r="6273" spans="1:10" x14ac:dyDescent="0.25">
      <c r="A6273"/>
      <c r="B6273"/>
      <c r="I6273" s="33"/>
      <c r="J6273" s="21"/>
    </row>
    <row r="6274" spans="1:10" x14ac:dyDescent="0.25">
      <c r="A6274"/>
      <c r="B6274"/>
      <c r="I6274" s="33"/>
      <c r="J6274" s="21"/>
    </row>
    <row r="6275" spans="1:10" x14ac:dyDescent="0.25">
      <c r="A6275"/>
      <c r="B6275"/>
      <c r="I6275" s="33"/>
      <c r="J6275" s="21"/>
    </row>
    <row r="6276" spans="1:10" x14ac:dyDescent="0.25">
      <c r="A6276"/>
      <c r="B6276"/>
      <c r="I6276" s="33"/>
      <c r="J6276" s="21"/>
    </row>
    <row r="6277" spans="1:10" x14ac:dyDescent="0.25">
      <c r="A6277"/>
      <c r="B6277"/>
      <c r="I6277" s="33"/>
      <c r="J6277" s="21"/>
    </row>
    <row r="6278" spans="1:10" x14ac:dyDescent="0.25">
      <c r="A6278"/>
      <c r="B6278"/>
      <c r="I6278" s="33"/>
      <c r="J6278" s="21"/>
    </row>
    <row r="6279" spans="1:10" x14ac:dyDescent="0.25">
      <c r="A6279"/>
      <c r="B6279"/>
      <c r="I6279" s="33"/>
      <c r="J6279" s="21"/>
    </row>
    <row r="6280" spans="1:10" x14ac:dyDescent="0.25">
      <c r="A6280"/>
      <c r="B6280"/>
      <c r="I6280" s="33"/>
      <c r="J6280" s="21"/>
    </row>
    <row r="6281" spans="1:10" x14ac:dyDescent="0.25">
      <c r="A6281"/>
      <c r="B6281"/>
      <c r="I6281" s="33"/>
      <c r="J6281" s="21"/>
    </row>
    <row r="6282" spans="1:10" x14ac:dyDescent="0.25">
      <c r="A6282"/>
      <c r="B6282"/>
      <c r="I6282" s="33"/>
      <c r="J6282" s="21"/>
    </row>
    <row r="6283" spans="1:10" x14ac:dyDescent="0.25">
      <c r="A6283"/>
      <c r="B6283"/>
      <c r="I6283" s="33"/>
      <c r="J6283" s="21"/>
    </row>
    <row r="6284" spans="1:10" x14ac:dyDescent="0.25">
      <c r="A6284"/>
      <c r="B6284"/>
      <c r="I6284" s="33"/>
      <c r="J6284" s="21"/>
    </row>
    <row r="6285" spans="1:10" x14ac:dyDescent="0.25">
      <c r="A6285"/>
      <c r="B6285"/>
      <c r="I6285" s="33"/>
      <c r="J6285" s="21"/>
    </row>
    <row r="6286" spans="1:10" x14ac:dyDescent="0.25">
      <c r="A6286"/>
      <c r="B6286"/>
      <c r="I6286" s="33"/>
      <c r="J6286" s="21"/>
    </row>
    <row r="6287" spans="1:10" x14ac:dyDescent="0.25">
      <c r="A6287"/>
      <c r="B6287"/>
      <c r="I6287" s="33"/>
      <c r="J6287" s="21"/>
    </row>
    <row r="6288" spans="1:10" x14ac:dyDescent="0.25">
      <c r="A6288"/>
      <c r="B6288"/>
      <c r="I6288" s="33"/>
      <c r="J6288" s="21"/>
    </row>
    <row r="6289" spans="1:10" x14ac:dyDescent="0.25">
      <c r="A6289"/>
      <c r="B6289"/>
      <c r="I6289" s="33"/>
      <c r="J6289" s="21"/>
    </row>
    <row r="6290" spans="1:10" x14ac:dyDescent="0.25">
      <c r="A6290"/>
      <c r="B6290"/>
      <c r="I6290" s="33"/>
      <c r="J6290" s="21"/>
    </row>
    <row r="6291" spans="1:10" x14ac:dyDescent="0.25">
      <c r="A6291"/>
      <c r="B6291"/>
      <c r="I6291" s="33"/>
      <c r="J6291" s="21"/>
    </row>
    <row r="6292" spans="1:10" x14ac:dyDescent="0.25">
      <c r="A6292"/>
      <c r="B6292"/>
      <c r="I6292" s="33"/>
      <c r="J6292" s="21"/>
    </row>
    <row r="6293" spans="1:10" x14ac:dyDescent="0.25">
      <c r="A6293"/>
      <c r="B6293"/>
      <c r="I6293" s="33"/>
      <c r="J6293" s="21"/>
    </row>
    <row r="6294" spans="1:10" x14ac:dyDescent="0.25">
      <c r="A6294"/>
      <c r="B6294"/>
      <c r="I6294" s="33"/>
      <c r="J6294" s="21"/>
    </row>
    <row r="6295" spans="1:10" x14ac:dyDescent="0.25">
      <c r="A6295"/>
      <c r="B6295"/>
      <c r="I6295" s="33"/>
      <c r="J6295" s="21"/>
    </row>
    <row r="6296" spans="1:10" x14ac:dyDescent="0.25">
      <c r="A6296"/>
      <c r="B6296"/>
      <c r="I6296" s="33"/>
      <c r="J6296" s="21"/>
    </row>
    <row r="6297" spans="1:10" x14ac:dyDescent="0.25">
      <c r="A6297"/>
      <c r="B6297"/>
      <c r="I6297" s="33"/>
      <c r="J6297" s="21"/>
    </row>
    <row r="6298" spans="1:10" x14ac:dyDescent="0.25">
      <c r="A6298"/>
      <c r="B6298"/>
      <c r="I6298" s="33"/>
      <c r="J6298" s="21"/>
    </row>
    <row r="6299" spans="1:10" x14ac:dyDescent="0.25">
      <c r="A6299"/>
      <c r="B6299"/>
      <c r="I6299" s="33"/>
      <c r="J6299" s="21"/>
    </row>
    <row r="6300" spans="1:10" x14ac:dyDescent="0.25">
      <c r="A6300"/>
      <c r="B6300"/>
      <c r="I6300" s="33"/>
      <c r="J6300" s="21"/>
    </row>
    <row r="6301" spans="1:10" x14ac:dyDescent="0.25">
      <c r="A6301"/>
      <c r="B6301"/>
      <c r="I6301" s="33"/>
      <c r="J6301" s="21"/>
    </row>
    <row r="6302" spans="1:10" x14ac:dyDescent="0.25">
      <c r="A6302"/>
      <c r="B6302"/>
      <c r="I6302" s="33"/>
      <c r="J6302" s="21"/>
    </row>
    <row r="6303" spans="1:10" x14ac:dyDescent="0.25">
      <c r="A6303"/>
      <c r="B6303"/>
      <c r="I6303" s="33"/>
      <c r="J6303" s="21"/>
    </row>
    <row r="6304" spans="1:10" x14ac:dyDescent="0.25">
      <c r="A6304"/>
      <c r="B6304"/>
      <c r="I6304" s="33"/>
      <c r="J6304" s="21"/>
    </row>
    <row r="6305" spans="1:10" x14ac:dyDescent="0.25">
      <c r="A6305"/>
      <c r="B6305"/>
      <c r="I6305" s="33"/>
      <c r="J6305" s="21"/>
    </row>
    <row r="6306" spans="1:10" x14ac:dyDescent="0.25">
      <c r="A6306"/>
      <c r="B6306"/>
      <c r="I6306" s="33"/>
      <c r="J6306" s="21"/>
    </row>
    <row r="6307" spans="1:10" x14ac:dyDescent="0.25">
      <c r="A6307"/>
      <c r="B6307"/>
      <c r="I6307" s="33"/>
      <c r="J6307" s="21"/>
    </row>
    <row r="6308" spans="1:10" x14ac:dyDescent="0.25">
      <c r="A6308"/>
      <c r="B6308"/>
      <c r="I6308" s="33"/>
      <c r="J6308" s="21"/>
    </row>
    <row r="6309" spans="1:10" x14ac:dyDescent="0.25">
      <c r="A6309"/>
      <c r="B6309"/>
      <c r="I6309" s="33"/>
      <c r="J6309" s="21"/>
    </row>
    <row r="6310" spans="1:10" x14ac:dyDescent="0.25">
      <c r="A6310"/>
      <c r="B6310"/>
      <c r="I6310" s="33"/>
      <c r="J6310" s="21"/>
    </row>
    <row r="6311" spans="1:10" x14ac:dyDescent="0.25">
      <c r="A6311"/>
      <c r="B6311"/>
      <c r="I6311" s="33"/>
      <c r="J6311" s="21"/>
    </row>
    <row r="6312" spans="1:10" x14ac:dyDescent="0.25">
      <c r="A6312"/>
      <c r="B6312"/>
      <c r="I6312" s="33"/>
      <c r="J6312" s="21"/>
    </row>
    <row r="6313" spans="1:10" x14ac:dyDescent="0.25">
      <c r="A6313"/>
      <c r="B6313"/>
      <c r="I6313" s="33"/>
      <c r="J6313" s="21"/>
    </row>
    <row r="6314" spans="1:10" x14ac:dyDescent="0.25">
      <c r="A6314"/>
      <c r="B6314"/>
      <c r="I6314" s="33"/>
      <c r="J6314" s="21"/>
    </row>
    <row r="6315" spans="1:10" x14ac:dyDescent="0.25">
      <c r="A6315"/>
      <c r="B6315"/>
      <c r="I6315" s="33"/>
      <c r="J6315" s="21"/>
    </row>
    <row r="6316" spans="1:10" x14ac:dyDescent="0.25">
      <c r="A6316"/>
      <c r="B6316"/>
      <c r="I6316" s="33"/>
      <c r="J6316" s="21"/>
    </row>
    <row r="6317" spans="1:10" x14ac:dyDescent="0.25">
      <c r="A6317"/>
      <c r="B6317"/>
      <c r="I6317" s="33"/>
      <c r="J6317" s="21"/>
    </row>
    <row r="6318" spans="1:10" x14ac:dyDescent="0.25">
      <c r="A6318"/>
      <c r="B6318"/>
      <c r="I6318" s="33"/>
      <c r="J6318" s="21"/>
    </row>
    <row r="6319" spans="1:10" x14ac:dyDescent="0.25">
      <c r="A6319"/>
      <c r="B6319"/>
      <c r="I6319" s="33"/>
      <c r="J6319" s="21"/>
    </row>
    <row r="6320" spans="1:10" x14ac:dyDescent="0.25">
      <c r="A6320"/>
      <c r="B6320"/>
      <c r="I6320" s="33"/>
      <c r="J6320" s="21"/>
    </row>
    <row r="6321" spans="1:10" x14ac:dyDescent="0.25">
      <c r="A6321"/>
      <c r="B6321"/>
      <c r="I6321" s="33"/>
      <c r="J6321" s="21"/>
    </row>
    <row r="6322" spans="1:10" x14ac:dyDescent="0.25">
      <c r="A6322"/>
      <c r="B6322"/>
      <c r="I6322" s="33"/>
      <c r="J6322" s="21"/>
    </row>
    <row r="6323" spans="1:10" x14ac:dyDescent="0.25">
      <c r="A6323"/>
      <c r="B6323"/>
      <c r="I6323" s="33"/>
      <c r="J6323" s="21"/>
    </row>
    <row r="6324" spans="1:10" x14ac:dyDescent="0.25">
      <c r="A6324"/>
      <c r="B6324"/>
      <c r="I6324" s="33"/>
      <c r="J6324" s="21"/>
    </row>
    <row r="6325" spans="1:10" x14ac:dyDescent="0.25">
      <c r="A6325"/>
      <c r="B6325"/>
      <c r="I6325" s="33"/>
      <c r="J6325" s="21"/>
    </row>
    <row r="6326" spans="1:10" x14ac:dyDescent="0.25">
      <c r="A6326"/>
      <c r="B6326"/>
      <c r="I6326" s="33"/>
      <c r="J6326" s="21"/>
    </row>
    <row r="6327" spans="1:10" x14ac:dyDescent="0.25">
      <c r="A6327"/>
      <c r="B6327"/>
      <c r="I6327" s="33"/>
      <c r="J6327" s="21"/>
    </row>
    <row r="6328" spans="1:10" x14ac:dyDescent="0.25">
      <c r="A6328"/>
      <c r="B6328"/>
      <c r="I6328" s="33"/>
      <c r="J6328" s="21"/>
    </row>
    <row r="6329" spans="1:10" x14ac:dyDescent="0.25">
      <c r="A6329"/>
      <c r="B6329"/>
      <c r="I6329" s="33"/>
      <c r="J6329" s="21"/>
    </row>
    <row r="6330" spans="1:10" x14ac:dyDescent="0.25">
      <c r="A6330"/>
      <c r="B6330"/>
      <c r="I6330" s="33"/>
      <c r="J6330" s="21"/>
    </row>
    <row r="6331" spans="1:10" x14ac:dyDescent="0.25">
      <c r="A6331"/>
      <c r="B6331"/>
      <c r="I6331" s="33"/>
      <c r="J6331" s="21"/>
    </row>
    <row r="6332" spans="1:10" x14ac:dyDescent="0.25">
      <c r="A6332"/>
      <c r="B6332"/>
      <c r="I6332" s="33"/>
      <c r="J6332" s="21"/>
    </row>
    <row r="6333" spans="1:10" x14ac:dyDescent="0.25">
      <c r="A6333"/>
      <c r="B6333"/>
      <c r="I6333" s="33"/>
      <c r="J6333" s="21"/>
    </row>
    <row r="6334" spans="1:10" x14ac:dyDescent="0.25">
      <c r="A6334"/>
      <c r="B6334"/>
      <c r="I6334" s="33"/>
      <c r="J6334" s="21"/>
    </row>
    <row r="6335" spans="1:10" x14ac:dyDescent="0.25">
      <c r="A6335"/>
      <c r="B6335"/>
      <c r="I6335" s="33"/>
      <c r="J6335" s="21"/>
    </row>
    <row r="6336" spans="1:10" x14ac:dyDescent="0.25">
      <c r="A6336"/>
      <c r="B6336"/>
      <c r="I6336" s="33"/>
      <c r="J6336" s="21"/>
    </row>
    <row r="6337" spans="1:10" x14ac:dyDescent="0.25">
      <c r="A6337"/>
      <c r="B6337"/>
      <c r="I6337" s="33"/>
      <c r="J6337" s="21"/>
    </row>
    <row r="6338" spans="1:10" x14ac:dyDescent="0.25">
      <c r="A6338"/>
      <c r="B6338"/>
      <c r="I6338" s="33"/>
      <c r="J6338" s="21"/>
    </row>
    <row r="6339" spans="1:10" x14ac:dyDescent="0.25">
      <c r="A6339"/>
      <c r="B6339"/>
      <c r="I6339" s="33"/>
      <c r="J6339" s="21"/>
    </row>
    <row r="6340" spans="1:10" x14ac:dyDescent="0.25">
      <c r="A6340"/>
      <c r="B6340"/>
      <c r="I6340" s="33"/>
      <c r="J6340" s="21"/>
    </row>
    <row r="6341" spans="1:10" x14ac:dyDescent="0.25">
      <c r="A6341"/>
      <c r="B6341"/>
      <c r="I6341" s="33"/>
      <c r="J6341" s="21"/>
    </row>
    <row r="6342" spans="1:10" x14ac:dyDescent="0.25">
      <c r="A6342"/>
      <c r="B6342"/>
      <c r="I6342" s="33"/>
      <c r="J6342" s="21"/>
    </row>
    <row r="6343" spans="1:10" x14ac:dyDescent="0.25">
      <c r="A6343"/>
      <c r="B6343"/>
      <c r="I6343" s="33"/>
      <c r="J6343" s="21"/>
    </row>
    <row r="6344" spans="1:10" x14ac:dyDescent="0.25">
      <c r="A6344"/>
      <c r="B6344"/>
      <c r="I6344" s="33"/>
      <c r="J6344" s="21"/>
    </row>
    <row r="6345" spans="1:10" x14ac:dyDescent="0.25">
      <c r="A6345"/>
      <c r="B6345"/>
      <c r="I6345" s="33"/>
      <c r="J6345" s="21"/>
    </row>
    <row r="6346" spans="1:10" x14ac:dyDescent="0.25">
      <c r="A6346"/>
      <c r="B6346"/>
      <c r="I6346" s="33"/>
      <c r="J6346" s="21"/>
    </row>
    <row r="6347" spans="1:10" x14ac:dyDescent="0.25">
      <c r="A6347"/>
      <c r="B6347"/>
      <c r="I6347" s="33"/>
      <c r="J6347" s="21"/>
    </row>
    <row r="6348" spans="1:10" x14ac:dyDescent="0.25">
      <c r="A6348"/>
      <c r="B6348"/>
      <c r="I6348" s="33"/>
      <c r="J6348" s="21"/>
    </row>
    <row r="6349" spans="1:10" x14ac:dyDescent="0.25">
      <c r="A6349"/>
      <c r="B6349"/>
      <c r="I6349" s="33"/>
      <c r="J6349" s="21"/>
    </row>
    <row r="6350" spans="1:10" x14ac:dyDescent="0.25">
      <c r="A6350"/>
      <c r="B6350"/>
      <c r="I6350" s="33"/>
      <c r="J6350" s="21"/>
    </row>
    <row r="6351" spans="1:10" x14ac:dyDescent="0.25">
      <c r="A6351"/>
      <c r="B6351"/>
      <c r="I6351" s="33"/>
      <c r="J6351" s="21"/>
    </row>
    <row r="6352" spans="1:10" x14ac:dyDescent="0.25">
      <c r="A6352"/>
      <c r="B6352"/>
      <c r="I6352" s="33"/>
      <c r="J6352" s="21"/>
    </row>
    <row r="6353" spans="1:10" x14ac:dyDescent="0.25">
      <c r="A6353"/>
      <c r="B6353"/>
      <c r="I6353" s="33"/>
      <c r="J6353" s="21"/>
    </row>
    <row r="6354" spans="1:10" x14ac:dyDescent="0.25">
      <c r="A6354"/>
      <c r="B6354"/>
      <c r="I6354" s="33"/>
      <c r="J6354" s="21"/>
    </row>
    <row r="6355" spans="1:10" x14ac:dyDescent="0.25">
      <c r="A6355"/>
      <c r="B6355"/>
      <c r="I6355" s="33"/>
      <c r="J6355" s="21"/>
    </row>
    <row r="6356" spans="1:10" x14ac:dyDescent="0.25">
      <c r="A6356"/>
      <c r="B6356"/>
      <c r="I6356" s="33"/>
      <c r="J6356" s="21"/>
    </row>
    <row r="6357" spans="1:10" x14ac:dyDescent="0.25">
      <c r="A6357"/>
      <c r="B6357"/>
      <c r="I6357" s="33"/>
      <c r="J6357" s="21"/>
    </row>
    <row r="6358" spans="1:10" x14ac:dyDescent="0.25">
      <c r="A6358"/>
      <c r="B6358"/>
      <c r="I6358" s="33"/>
      <c r="J6358" s="21"/>
    </row>
    <row r="6359" spans="1:10" x14ac:dyDescent="0.25">
      <c r="A6359"/>
      <c r="B6359"/>
      <c r="I6359" s="33"/>
      <c r="J6359" s="21"/>
    </row>
    <row r="6360" spans="1:10" x14ac:dyDescent="0.25">
      <c r="A6360"/>
      <c r="B6360"/>
      <c r="I6360" s="33"/>
      <c r="J6360" s="21"/>
    </row>
    <row r="6361" spans="1:10" x14ac:dyDescent="0.25">
      <c r="A6361"/>
      <c r="B6361"/>
      <c r="I6361" s="33"/>
      <c r="J6361" s="21"/>
    </row>
    <row r="6362" spans="1:10" x14ac:dyDescent="0.25">
      <c r="A6362"/>
      <c r="B6362"/>
      <c r="I6362" s="33"/>
      <c r="J6362" s="21"/>
    </row>
    <row r="6363" spans="1:10" x14ac:dyDescent="0.25">
      <c r="A6363"/>
      <c r="B6363"/>
      <c r="I6363" s="33"/>
      <c r="J6363" s="21"/>
    </row>
    <row r="6364" spans="1:10" x14ac:dyDescent="0.25">
      <c r="A6364"/>
      <c r="B6364"/>
      <c r="I6364" s="33"/>
      <c r="J6364" s="21"/>
    </row>
    <row r="6365" spans="1:10" x14ac:dyDescent="0.25">
      <c r="A6365"/>
      <c r="B6365"/>
      <c r="I6365" s="33"/>
      <c r="J6365" s="21"/>
    </row>
    <row r="6366" spans="1:10" x14ac:dyDescent="0.25">
      <c r="A6366"/>
      <c r="B6366"/>
      <c r="I6366" s="33"/>
      <c r="J6366" s="21"/>
    </row>
    <row r="6367" spans="1:10" x14ac:dyDescent="0.25">
      <c r="A6367"/>
      <c r="B6367"/>
      <c r="I6367" s="33"/>
      <c r="J6367" s="21"/>
    </row>
    <row r="6368" spans="1:10" x14ac:dyDescent="0.25">
      <c r="A6368"/>
      <c r="B6368"/>
      <c r="I6368" s="33"/>
      <c r="J6368" s="21"/>
    </row>
    <row r="6369" spans="1:10" x14ac:dyDescent="0.25">
      <c r="A6369"/>
      <c r="B6369"/>
      <c r="I6369" s="33"/>
      <c r="J6369" s="21"/>
    </row>
    <row r="6370" spans="1:10" x14ac:dyDescent="0.25">
      <c r="A6370"/>
      <c r="B6370"/>
      <c r="I6370" s="33"/>
      <c r="J6370" s="21"/>
    </row>
    <row r="6371" spans="1:10" x14ac:dyDescent="0.25">
      <c r="A6371"/>
      <c r="B6371"/>
      <c r="I6371" s="33"/>
      <c r="J6371" s="21"/>
    </row>
    <row r="6372" spans="1:10" x14ac:dyDescent="0.25">
      <c r="A6372"/>
      <c r="B6372"/>
      <c r="I6372" s="33"/>
      <c r="J6372" s="21"/>
    </row>
    <row r="6373" spans="1:10" x14ac:dyDescent="0.25">
      <c r="A6373"/>
      <c r="B6373"/>
      <c r="I6373" s="33"/>
      <c r="J6373" s="21"/>
    </row>
    <row r="6374" spans="1:10" x14ac:dyDescent="0.25">
      <c r="A6374"/>
      <c r="B6374"/>
      <c r="I6374" s="33"/>
      <c r="J6374" s="21"/>
    </row>
    <row r="6375" spans="1:10" x14ac:dyDescent="0.25">
      <c r="A6375"/>
      <c r="B6375"/>
      <c r="I6375" s="33"/>
      <c r="J6375" s="21"/>
    </row>
    <row r="6376" spans="1:10" x14ac:dyDescent="0.25">
      <c r="A6376"/>
      <c r="B6376"/>
      <c r="I6376" s="33"/>
      <c r="J6376" s="21"/>
    </row>
    <row r="6377" spans="1:10" x14ac:dyDescent="0.25">
      <c r="A6377"/>
      <c r="B6377"/>
      <c r="I6377" s="33"/>
      <c r="J6377" s="21"/>
    </row>
    <row r="6378" spans="1:10" x14ac:dyDescent="0.25">
      <c r="A6378"/>
      <c r="B6378"/>
      <c r="I6378" s="33"/>
      <c r="J6378" s="21"/>
    </row>
    <row r="6379" spans="1:10" x14ac:dyDescent="0.25">
      <c r="A6379"/>
      <c r="B6379"/>
      <c r="I6379" s="33"/>
      <c r="J6379" s="21"/>
    </row>
    <row r="6380" spans="1:10" x14ac:dyDescent="0.25">
      <c r="A6380"/>
      <c r="B6380"/>
      <c r="I6380" s="33"/>
      <c r="J6380" s="21"/>
    </row>
    <row r="6381" spans="1:10" x14ac:dyDescent="0.25">
      <c r="A6381"/>
      <c r="B6381"/>
      <c r="I6381" s="33"/>
      <c r="J6381" s="21"/>
    </row>
    <row r="6382" spans="1:10" x14ac:dyDescent="0.25">
      <c r="A6382"/>
      <c r="B6382"/>
      <c r="I6382" s="33"/>
      <c r="J6382" s="21"/>
    </row>
    <row r="6383" spans="1:10" x14ac:dyDescent="0.25">
      <c r="A6383"/>
      <c r="B6383"/>
      <c r="I6383" s="33"/>
      <c r="J6383" s="21"/>
    </row>
    <row r="6384" spans="1:10" x14ac:dyDescent="0.25">
      <c r="A6384"/>
      <c r="B6384"/>
      <c r="I6384" s="33"/>
      <c r="J6384" s="21"/>
    </row>
    <row r="6385" spans="1:10" x14ac:dyDescent="0.25">
      <c r="A6385"/>
      <c r="B6385"/>
      <c r="I6385" s="33"/>
      <c r="J6385" s="21"/>
    </row>
    <row r="6386" spans="1:10" x14ac:dyDescent="0.25">
      <c r="A6386"/>
      <c r="B6386"/>
      <c r="I6386" s="33"/>
      <c r="J6386" s="21"/>
    </row>
    <row r="6387" spans="1:10" x14ac:dyDescent="0.25">
      <c r="A6387"/>
      <c r="B6387"/>
      <c r="I6387" s="33"/>
      <c r="J6387" s="21"/>
    </row>
    <row r="6388" spans="1:10" x14ac:dyDescent="0.25">
      <c r="A6388"/>
      <c r="B6388"/>
      <c r="I6388" s="33"/>
      <c r="J6388" s="21"/>
    </row>
    <row r="6389" spans="1:10" x14ac:dyDescent="0.25">
      <c r="A6389"/>
      <c r="B6389"/>
      <c r="I6389" s="33"/>
      <c r="J6389" s="21"/>
    </row>
    <row r="6390" spans="1:10" x14ac:dyDescent="0.25">
      <c r="A6390"/>
      <c r="B6390"/>
      <c r="I6390" s="33"/>
      <c r="J6390" s="21"/>
    </row>
    <row r="6391" spans="1:10" x14ac:dyDescent="0.25">
      <c r="A6391"/>
      <c r="B6391"/>
      <c r="I6391" s="33"/>
      <c r="J6391" s="21"/>
    </row>
    <row r="6392" spans="1:10" x14ac:dyDescent="0.25">
      <c r="A6392"/>
      <c r="B6392"/>
      <c r="I6392" s="33"/>
      <c r="J6392" s="21"/>
    </row>
    <row r="6393" spans="1:10" x14ac:dyDescent="0.25">
      <c r="A6393"/>
      <c r="B6393"/>
      <c r="I6393" s="33"/>
      <c r="J6393" s="21"/>
    </row>
    <row r="6394" spans="1:10" x14ac:dyDescent="0.25">
      <c r="A6394"/>
      <c r="B6394"/>
      <c r="I6394" s="33"/>
      <c r="J6394" s="21"/>
    </row>
    <row r="6395" spans="1:10" x14ac:dyDescent="0.25">
      <c r="A6395"/>
      <c r="B6395"/>
      <c r="I6395" s="33"/>
      <c r="J6395" s="21"/>
    </row>
    <row r="6396" spans="1:10" x14ac:dyDescent="0.25">
      <c r="A6396"/>
      <c r="B6396"/>
      <c r="I6396" s="33"/>
      <c r="J6396" s="21"/>
    </row>
    <row r="6397" spans="1:10" x14ac:dyDescent="0.25">
      <c r="A6397"/>
      <c r="B6397"/>
      <c r="I6397" s="33"/>
      <c r="J6397" s="21"/>
    </row>
    <row r="6398" spans="1:10" x14ac:dyDescent="0.25">
      <c r="A6398"/>
      <c r="B6398"/>
      <c r="I6398" s="33"/>
      <c r="J6398" s="21"/>
    </row>
    <row r="6399" spans="1:10" x14ac:dyDescent="0.25">
      <c r="A6399"/>
      <c r="B6399"/>
      <c r="I6399" s="33"/>
      <c r="J6399" s="21"/>
    </row>
    <row r="6400" spans="1:10" x14ac:dyDescent="0.25">
      <c r="A6400"/>
      <c r="B6400"/>
      <c r="I6400" s="33"/>
      <c r="J6400" s="21"/>
    </row>
    <row r="6401" spans="1:10" x14ac:dyDescent="0.25">
      <c r="A6401"/>
      <c r="B6401"/>
      <c r="I6401" s="33"/>
      <c r="J6401" s="21"/>
    </row>
    <row r="6402" spans="1:10" x14ac:dyDescent="0.25">
      <c r="A6402"/>
      <c r="B6402"/>
      <c r="I6402" s="33"/>
      <c r="J6402" s="21"/>
    </row>
    <row r="6403" spans="1:10" x14ac:dyDescent="0.25">
      <c r="A6403"/>
      <c r="B6403"/>
      <c r="I6403" s="33"/>
      <c r="J6403" s="21"/>
    </row>
    <row r="6404" spans="1:10" x14ac:dyDescent="0.25">
      <c r="A6404"/>
      <c r="B6404"/>
      <c r="I6404" s="33"/>
      <c r="J6404" s="21"/>
    </row>
    <row r="6405" spans="1:10" x14ac:dyDescent="0.25">
      <c r="A6405"/>
      <c r="B6405"/>
      <c r="I6405" s="33"/>
      <c r="J6405" s="21"/>
    </row>
    <row r="6406" spans="1:10" x14ac:dyDescent="0.25">
      <c r="A6406"/>
      <c r="B6406"/>
      <c r="I6406" s="33"/>
      <c r="J6406" s="21"/>
    </row>
    <row r="6407" spans="1:10" x14ac:dyDescent="0.25">
      <c r="A6407"/>
      <c r="B6407"/>
      <c r="I6407" s="33"/>
      <c r="J6407" s="21"/>
    </row>
    <row r="6408" spans="1:10" x14ac:dyDescent="0.25">
      <c r="A6408"/>
      <c r="B6408"/>
      <c r="I6408" s="33"/>
      <c r="J6408" s="21"/>
    </row>
    <row r="6409" spans="1:10" x14ac:dyDescent="0.25">
      <c r="A6409"/>
      <c r="B6409"/>
      <c r="I6409" s="33"/>
      <c r="J6409" s="21"/>
    </row>
    <row r="6410" spans="1:10" x14ac:dyDescent="0.25">
      <c r="A6410"/>
      <c r="B6410"/>
      <c r="I6410" s="33"/>
      <c r="J6410" s="21"/>
    </row>
    <row r="6411" spans="1:10" x14ac:dyDescent="0.25">
      <c r="A6411"/>
      <c r="B6411"/>
      <c r="I6411" s="33"/>
      <c r="J6411" s="21"/>
    </row>
    <row r="6412" spans="1:10" x14ac:dyDescent="0.25">
      <c r="A6412"/>
      <c r="B6412"/>
      <c r="I6412" s="33"/>
      <c r="J6412" s="21"/>
    </row>
    <row r="6413" spans="1:10" x14ac:dyDescent="0.25">
      <c r="A6413"/>
      <c r="B6413"/>
      <c r="I6413" s="33"/>
      <c r="J6413" s="21"/>
    </row>
    <row r="6414" spans="1:10" x14ac:dyDescent="0.25">
      <c r="A6414"/>
      <c r="B6414"/>
      <c r="I6414" s="33"/>
      <c r="J6414" s="21"/>
    </row>
    <row r="6415" spans="1:10" x14ac:dyDescent="0.25">
      <c r="A6415"/>
      <c r="B6415"/>
      <c r="I6415" s="33"/>
      <c r="J6415" s="21"/>
    </row>
    <row r="6416" spans="1:10" x14ac:dyDescent="0.25">
      <c r="A6416"/>
      <c r="B6416"/>
      <c r="I6416" s="33"/>
      <c r="J6416" s="21"/>
    </row>
    <row r="6417" spans="1:10" x14ac:dyDescent="0.25">
      <c r="A6417"/>
      <c r="B6417"/>
      <c r="I6417" s="33"/>
      <c r="J6417" s="21"/>
    </row>
    <row r="6418" spans="1:10" x14ac:dyDescent="0.25">
      <c r="A6418"/>
      <c r="B6418"/>
      <c r="I6418" s="33"/>
      <c r="J6418" s="21"/>
    </row>
    <row r="6419" spans="1:10" x14ac:dyDescent="0.25">
      <c r="A6419"/>
      <c r="B6419"/>
      <c r="I6419" s="33"/>
      <c r="J6419" s="21"/>
    </row>
    <row r="6420" spans="1:10" x14ac:dyDescent="0.25">
      <c r="A6420"/>
      <c r="B6420"/>
      <c r="I6420" s="33"/>
      <c r="J6420" s="21"/>
    </row>
    <row r="6421" spans="1:10" x14ac:dyDescent="0.25">
      <c r="A6421"/>
      <c r="B6421"/>
      <c r="I6421" s="33"/>
      <c r="J6421" s="21"/>
    </row>
    <row r="6422" spans="1:10" x14ac:dyDescent="0.25">
      <c r="A6422"/>
      <c r="B6422"/>
      <c r="I6422" s="33"/>
      <c r="J6422" s="21"/>
    </row>
    <row r="6423" spans="1:10" x14ac:dyDescent="0.25">
      <c r="A6423"/>
      <c r="B6423"/>
      <c r="I6423" s="33"/>
      <c r="J6423" s="21"/>
    </row>
    <row r="6424" spans="1:10" x14ac:dyDescent="0.25">
      <c r="A6424"/>
      <c r="B6424"/>
      <c r="I6424" s="33"/>
      <c r="J6424" s="21"/>
    </row>
    <row r="6425" spans="1:10" x14ac:dyDescent="0.25">
      <c r="A6425"/>
      <c r="B6425"/>
      <c r="I6425" s="33"/>
      <c r="J6425" s="21"/>
    </row>
    <row r="6426" spans="1:10" x14ac:dyDescent="0.25">
      <c r="A6426"/>
      <c r="B6426"/>
      <c r="I6426" s="33"/>
      <c r="J6426" s="21"/>
    </row>
    <row r="6427" spans="1:10" x14ac:dyDescent="0.25">
      <c r="A6427"/>
      <c r="B6427"/>
      <c r="I6427" s="33"/>
      <c r="J6427" s="21"/>
    </row>
    <row r="6428" spans="1:10" x14ac:dyDescent="0.25">
      <c r="A6428"/>
      <c r="B6428"/>
      <c r="I6428" s="33"/>
      <c r="J6428" s="21"/>
    </row>
    <row r="6429" spans="1:10" x14ac:dyDescent="0.25">
      <c r="A6429"/>
      <c r="B6429"/>
      <c r="I6429" s="33"/>
      <c r="J6429" s="21"/>
    </row>
    <row r="6430" spans="1:10" x14ac:dyDescent="0.25">
      <c r="A6430"/>
      <c r="B6430"/>
      <c r="I6430" s="33"/>
      <c r="J6430" s="21"/>
    </row>
    <row r="6431" spans="1:10" x14ac:dyDescent="0.25">
      <c r="A6431"/>
      <c r="B6431"/>
      <c r="I6431" s="33"/>
      <c r="J6431" s="21"/>
    </row>
    <row r="6432" spans="1:10" x14ac:dyDescent="0.25">
      <c r="A6432"/>
      <c r="B6432"/>
      <c r="I6432" s="33"/>
      <c r="J6432" s="21"/>
    </row>
    <row r="6433" spans="1:10" x14ac:dyDescent="0.25">
      <c r="A6433"/>
      <c r="B6433"/>
      <c r="I6433" s="33"/>
      <c r="J6433" s="21"/>
    </row>
    <row r="6434" spans="1:10" x14ac:dyDescent="0.25">
      <c r="A6434"/>
      <c r="B6434"/>
      <c r="I6434" s="33"/>
      <c r="J6434" s="21"/>
    </row>
    <row r="6435" spans="1:10" x14ac:dyDescent="0.25">
      <c r="A6435"/>
      <c r="B6435"/>
      <c r="I6435" s="33"/>
      <c r="J6435" s="21"/>
    </row>
    <row r="6436" spans="1:10" x14ac:dyDescent="0.25">
      <c r="A6436"/>
      <c r="B6436"/>
      <c r="I6436" s="33"/>
      <c r="J6436" s="21"/>
    </row>
    <row r="6437" spans="1:10" x14ac:dyDescent="0.25">
      <c r="A6437"/>
      <c r="B6437"/>
      <c r="I6437" s="33"/>
      <c r="J6437" s="21"/>
    </row>
    <row r="6438" spans="1:10" x14ac:dyDescent="0.25">
      <c r="A6438"/>
      <c r="B6438"/>
      <c r="I6438" s="33"/>
      <c r="J6438" s="21"/>
    </row>
    <row r="6439" spans="1:10" x14ac:dyDescent="0.25">
      <c r="A6439"/>
      <c r="B6439"/>
      <c r="I6439" s="33"/>
      <c r="J6439" s="21"/>
    </row>
    <row r="6440" spans="1:10" x14ac:dyDescent="0.25">
      <c r="A6440"/>
      <c r="B6440"/>
      <c r="I6440" s="33"/>
      <c r="J6440" s="21"/>
    </row>
    <row r="6441" spans="1:10" x14ac:dyDescent="0.25">
      <c r="A6441"/>
      <c r="B6441"/>
      <c r="I6441" s="33"/>
      <c r="J6441" s="21"/>
    </row>
    <row r="6442" spans="1:10" x14ac:dyDescent="0.25">
      <c r="A6442"/>
      <c r="B6442"/>
      <c r="I6442" s="33"/>
      <c r="J6442" s="21"/>
    </row>
    <row r="6443" spans="1:10" x14ac:dyDescent="0.25">
      <c r="A6443"/>
      <c r="B6443"/>
      <c r="I6443" s="33"/>
      <c r="J6443" s="21"/>
    </row>
    <row r="6444" spans="1:10" x14ac:dyDescent="0.25">
      <c r="A6444"/>
      <c r="B6444"/>
      <c r="I6444" s="33"/>
      <c r="J6444" s="21"/>
    </row>
    <row r="6445" spans="1:10" x14ac:dyDescent="0.25">
      <c r="A6445"/>
      <c r="B6445"/>
      <c r="I6445" s="33"/>
      <c r="J6445" s="21"/>
    </row>
    <row r="6446" spans="1:10" x14ac:dyDescent="0.25">
      <c r="A6446"/>
      <c r="B6446"/>
      <c r="I6446" s="33"/>
      <c r="J6446" s="21"/>
    </row>
    <row r="6447" spans="1:10" x14ac:dyDescent="0.25">
      <c r="A6447"/>
      <c r="B6447"/>
      <c r="I6447" s="33"/>
      <c r="J6447" s="21"/>
    </row>
    <row r="6448" spans="1:10" x14ac:dyDescent="0.25">
      <c r="A6448"/>
      <c r="B6448"/>
      <c r="I6448" s="33"/>
      <c r="J6448" s="21"/>
    </row>
    <row r="6449" spans="1:10" x14ac:dyDescent="0.25">
      <c r="A6449"/>
      <c r="B6449"/>
      <c r="I6449" s="33"/>
      <c r="J6449" s="21"/>
    </row>
    <row r="6450" spans="1:10" x14ac:dyDescent="0.25">
      <c r="A6450"/>
      <c r="B6450"/>
      <c r="I6450" s="33"/>
      <c r="J6450" s="21"/>
    </row>
    <row r="6451" spans="1:10" x14ac:dyDescent="0.25">
      <c r="A6451"/>
      <c r="B6451"/>
      <c r="I6451" s="33"/>
      <c r="J6451" s="21"/>
    </row>
    <row r="6452" spans="1:10" x14ac:dyDescent="0.25">
      <c r="A6452"/>
      <c r="B6452"/>
      <c r="I6452" s="33"/>
      <c r="J6452" s="21"/>
    </row>
    <row r="6453" spans="1:10" x14ac:dyDescent="0.25">
      <c r="A6453"/>
      <c r="B6453"/>
      <c r="I6453" s="33"/>
      <c r="J6453" s="21"/>
    </row>
    <row r="6454" spans="1:10" x14ac:dyDescent="0.25">
      <c r="A6454"/>
      <c r="B6454"/>
      <c r="I6454" s="33"/>
      <c r="J6454" s="21"/>
    </row>
    <row r="6455" spans="1:10" x14ac:dyDescent="0.25">
      <c r="A6455"/>
      <c r="B6455"/>
      <c r="I6455" s="33"/>
      <c r="J6455" s="21"/>
    </row>
    <row r="6456" spans="1:10" x14ac:dyDescent="0.25">
      <c r="A6456"/>
      <c r="B6456"/>
      <c r="I6456" s="33"/>
      <c r="J6456" s="21"/>
    </row>
    <row r="6457" spans="1:10" x14ac:dyDescent="0.25">
      <c r="A6457"/>
      <c r="B6457"/>
      <c r="I6457" s="33"/>
      <c r="J6457" s="21"/>
    </row>
    <row r="6458" spans="1:10" x14ac:dyDescent="0.25">
      <c r="A6458"/>
      <c r="B6458"/>
      <c r="I6458" s="33"/>
      <c r="J6458" s="21"/>
    </row>
    <row r="6459" spans="1:10" x14ac:dyDescent="0.25">
      <c r="A6459"/>
      <c r="B6459"/>
      <c r="I6459" s="33"/>
      <c r="J6459" s="21"/>
    </row>
    <row r="6460" spans="1:10" x14ac:dyDescent="0.25">
      <c r="A6460"/>
      <c r="B6460"/>
      <c r="I6460" s="33"/>
      <c r="J6460" s="21"/>
    </row>
    <row r="6461" spans="1:10" x14ac:dyDescent="0.25">
      <c r="A6461"/>
      <c r="B6461"/>
      <c r="I6461" s="33"/>
      <c r="J6461" s="21"/>
    </row>
    <row r="6462" spans="1:10" x14ac:dyDescent="0.25">
      <c r="A6462"/>
      <c r="B6462"/>
      <c r="I6462" s="33"/>
      <c r="J6462" s="21"/>
    </row>
    <row r="6463" spans="1:10" x14ac:dyDescent="0.25">
      <c r="A6463"/>
      <c r="B6463"/>
      <c r="I6463" s="33"/>
      <c r="J6463" s="21"/>
    </row>
    <row r="6464" spans="1:10" x14ac:dyDescent="0.25">
      <c r="A6464"/>
      <c r="B6464"/>
      <c r="I6464" s="33"/>
      <c r="J6464" s="21"/>
    </row>
    <row r="6465" spans="1:10" x14ac:dyDescent="0.25">
      <c r="A6465"/>
      <c r="B6465"/>
      <c r="I6465" s="33"/>
      <c r="J6465" s="21"/>
    </row>
    <row r="6466" spans="1:10" x14ac:dyDescent="0.25">
      <c r="A6466"/>
      <c r="B6466"/>
      <c r="I6466" s="33"/>
      <c r="J6466" s="21"/>
    </row>
    <row r="6467" spans="1:10" x14ac:dyDescent="0.25">
      <c r="A6467"/>
      <c r="B6467"/>
      <c r="I6467" s="33"/>
      <c r="J6467" s="21"/>
    </row>
    <row r="6468" spans="1:10" x14ac:dyDescent="0.25">
      <c r="A6468"/>
      <c r="B6468"/>
      <c r="I6468" s="33"/>
      <c r="J6468" s="21"/>
    </row>
    <row r="6469" spans="1:10" x14ac:dyDescent="0.25">
      <c r="A6469"/>
      <c r="B6469"/>
      <c r="I6469" s="33"/>
      <c r="J6469" s="21"/>
    </row>
    <row r="6470" spans="1:10" x14ac:dyDescent="0.25">
      <c r="A6470"/>
      <c r="B6470"/>
      <c r="I6470" s="33"/>
      <c r="J6470" s="21"/>
    </row>
    <row r="6471" spans="1:10" x14ac:dyDescent="0.25">
      <c r="A6471"/>
      <c r="B6471"/>
      <c r="I6471" s="33"/>
      <c r="J6471" s="21"/>
    </row>
    <row r="6472" spans="1:10" x14ac:dyDescent="0.25">
      <c r="A6472"/>
      <c r="B6472"/>
      <c r="I6472" s="33"/>
      <c r="J6472" s="21"/>
    </row>
    <row r="6473" spans="1:10" x14ac:dyDescent="0.25">
      <c r="A6473"/>
      <c r="B6473"/>
      <c r="I6473" s="33"/>
      <c r="J6473" s="21"/>
    </row>
    <row r="6474" spans="1:10" x14ac:dyDescent="0.25">
      <c r="A6474"/>
      <c r="B6474"/>
      <c r="I6474" s="33"/>
      <c r="J6474" s="21"/>
    </row>
    <row r="6475" spans="1:10" x14ac:dyDescent="0.25">
      <c r="A6475"/>
      <c r="B6475"/>
      <c r="I6475" s="33"/>
      <c r="J6475" s="21"/>
    </row>
    <row r="6476" spans="1:10" x14ac:dyDescent="0.25">
      <c r="A6476"/>
      <c r="B6476"/>
      <c r="I6476" s="33"/>
      <c r="J6476" s="21"/>
    </row>
    <row r="6477" spans="1:10" x14ac:dyDescent="0.25">
      <c r="A6477"/>
      <c r="B6477"/>
      <c r="I6477" s="33"/>
      <c r="J6477" s="21"/>
    </row>
    <row r="6478" spans="1:10" x14ac:dyDescent="0.25">
      <c r="A6478"/>
      <c r="B6478"/>
      <c r="I6478" s="33"/>
      <c r="J6478" s="21"/>
    </row>
    <row r="6479" spans="1:10" x14ac:dyDescent="0.25">
      <c r="A6479"/>
      <c r="B6479"/>
      <c r="I6479" s="33"/>
      <c r="J6479" s="21"/>
    </row>
    <row r="6480" spans="1:10" x14ac:dyDescent="0.25">
      <c r="A6480"/>
      <c r="B6480"/>
      <c r="I6480" s="33"/>
      <c r="J6480" s="21"/>
    </row>
    <row r="6481" spans="1:10" x14ac:dyDescent="0.25">
      <c r="A6481"/>
      <c r="B6481"/>
      <c r="I6481" s="33"/>
      <c r="J6481" s="21"/>
    </row>
    <row r="6482" spans="1:10" x14ac:dyDescent="0.25">
      <c r="A6482"/>
      <c r="B6482"/>
      <c r="I6482" s="33"/>
      <c r="J6482" s="21"/>
    </row>
    <row r="6483" spans="1:10" x14ac:dyDescent="0.25">
      <c r="A6483"/>
      <c r="B6483"/>
      <c r="I6483" s="33"/>
      <c r="J6483" s="21"/>
    </row>
    <row r="6484" spans="1:10" x14ac:dyDescent="0.25">
      <c r="A6484"/>
      <c r="B6484"/>
      <c r="I6484" s="33"/>
      <c r="J6484" s="21"/>
    </row>
    <row r="6485" spans="1:10" x14ac:dyDescent="0.25">
      <c r="A6485"/>
      <c r="B6485"/>
      <c r="I6485" s="33"/>
      <c r="J6485" s="21"/>
    </row>
    <row r="6486" spans="1:10" x14ac:dyDescent="0.25">
      <c r="A6486"/>
      <c r="B6486"/>
      <c r="I6486" s="33"/>
      <c r="J6486" s="21"/>
    </row>
    <row r="6487" spans="1:10" x14ac:dyDescent="0.25">
      <c r="A6487"/>
      <c r="B6487"/>
      <c r="I6487" s="33"/>
      <c r="J6487" s="21"/>
    </row>
    <row r="6488" spans="1:10" x14ac:dyDescent="0.25">
      <c r="A6488"/>
      <c r="B6488"/>
      <c r="I6488" s="33"/>
      <c r="J6488" s="21"/>
    </row>
    <row r="6489" spans="1:10" x14ac:dyDescent="0.25">
      <c r="A6489"/>
      <c r="B6489"/>
      <c r="I6489" s="33"/>
      <c r="J6489" s="21"/>
    </row>
    <row r="6490" spans="1:10" x14ac:dyDescent="0.25">
      <c r="A6490"/>
      <c r="B6490"/>
      <c r="I6490" s="33"/>
      <c r="J6490" s="21"/>
    </row>
    <row r="6491" spans="1:10" x14ac:dyDescent="0.25">
      <c r="A6491"/>
      <c r="B6491"/>
      <c r="I6491" s="33"/>
      <c r="J6491" s="21"/>
    </row>
    <row r="6492" spans="1:10" x14ac:dyDescent="0.25">
      <c r="A6492"/>
      <c r="B6492"/>
      <c r="I6492" s="33"/>
      <c r="J6492" s="21"/>
    </row>
    <row r="6493" spans="1:10" x14ac:dyDescent="0.25">
      <c r="A6493"/>
      <c r="B6493"/>
      <c r="I6493" s="33"/>
      <c r="J6493" s="21"/>
    </row>
    <row r="6494" spans="1:10" x14ac:dyDescent="0.25">
      <c r="A6494"/>
      <c r="B6494"/>
      <c r="I6494" s="33"/>
      <c r="J6494" s="21"/>
    </row>
    <row r="6495" spans="1:10" x14ac:dyDescent="0.25">
      <c r="A6495"/>
      <c r="B6495"/>
      <c r="I6495" s="33"/>
      <c r="J6495" s="21"/>
    </row>
    <row r="6496" spans="1:10" x14ac:dyDescent="0.25">
      <c r="A6496"/>
      <c r="B6496"/>
      <c r="I6496" s="33"/>
      <c r="J6496" s="21"/>
    </row>
    <row r="6497" spans="1:10" x14ac:dyDescent="0.25">
      <c r="A6497"/>
      <c r="B6497"/>
      <c r="I6497" s="33"/>
      <c r="J6497" s="21"/>
    </row>
    <row r="6498" spans="1:10" x14ac:dyDescent="0.25">
      <c r="A6498"/>
      <c r="B6498"/>
      <c r="I6498" s="33"/>
      <c r="J6498" s="21"/>
    </row>
    <row r="6499" spans="1:10" x14ac:dyDescent="0.25">
      <c r="A6499"/>
      <c r="B6499"/>
      <c r="I6499" s="33"/>
      <c r="J6499" s="21"/>
    </row>
    <row r="6500" spans="1:10" x14ac:dyDescent="0.25">
      <c r="A6500"/>
      <c r="B6500"/>
      <c r="I6500" s="33"/>
      <c r="J6500" s="21"/>
    </row>
    <row r="6501" spans="1:10" x14ac:dyDescent="0.25">
      <c r="A6501"/>
      <c r="B6501"/>
      <c r="I6501" s="33"/>
      <c r="J6501" s="21"/>
    </row>
    <row r="6502" spans="1:10" x14ac:dyDescent="0.25">
      <c r="A6502"/>
      <c r="B6502"/>
      <c r="I6502" s="33"/>
      <c r="J6502" s="21"/>
    </row>
    <row r="6503" spans="1:10" x14ac:dyDescent="0.25">
      <c r="A6503"/>
      <c r="B6503"/>
      <c r="I6503" s="33"/>
      <c r="J6503" s="21"/>
    </row>
    <row r="6504" spans="1:10" x14ac:dyDescent="0.25">
      <c r="A6504"/>
      <c r="B6504"/>
      <c r="I6504" s="33"/>
      <c r="J6504" s="21"/>
    </row>
    <row r="6505" spans="1:10" x14ac:dyDescent="0.25">
      <c r="A6505"/>
      <c r="B6505"/>
      <c r="I6505" s="33"/>
      <c r="J6505" s="21"/>
    </row>
    <row r="6506" spans="1:10" x14ac:dyDescent="0.25">
      <c r="A6506"/>
      <c r="B6506"/>
      <c r="I6506" s="33"/>
      <c r="J6506" s="21"/>
    </row>
    <row r="6507" spans="1:10" x14ac:dyDescent="0.25">
      <c r="A6507"/>
      <c r="B6507"/>
      <c r="I6507" s="33"/>
      <c r="J6507" s="21"/>
    </row>
    <row r="6508" spans="1:10" x14ac:dyDescent="0.25">
      <c r="A6508"/>
      <c r="B6508"/>
      <c r="I6508" s="33"/>
      <c r="J6508" s="21"/>
    </row>
    <row r="6509" spans="1:10" x14ac:dyDescent="0.25">
      <c r="A6509"/>
      <c r="B6509"/>
      <c r="I6509" s="33"/>
      <c r="J6509" s="21"/>
    </row>
    <row r="6510" spans="1:10" x14ac:dyDescent="0.25">
      <c r="A6510"/>
      <c r="B6510"/>
      <c r="I6510" s="33"/>
      <c r="J6510" s="21"/>
    </row>
    <row r="6511" spans="1:10" x14ac:dyDescent="0.25">
      <c r="A6511"/>
      <c r="B6511"/>
      <c r="I6511" s="33"/>
      <c r="J6511" s="21"/>
    </row>
    <row r="6512" spans="1:10" x14ac:dyDescent="0.25">
      <c r="A6512"/>
      <c r="B6512"/>
      <c r="I6512" s="33"/>
      <c r="J6512" s="21"/>
    </row>
    <row r="6513" spans="1:10" x14ac:dyDescent="0.25">
      <c r="A6513"/>
      <c r="B6513"/>
      <c r="I6513" s="33"/>
      <c r="J6513" s="21"/>
    </row>
    <row r="6514" spans="1:10" x14ac:dyDescent="0.25">
      <c r="A6514"/>
      <c r="B6514"/>
      <c r="I6514" s="33"/>
      <c r="J6514" s="21"/>
    </row>
    <row r="6515" spans="1:10" x14ac:dyDescent="0.25">
      <c r="A6515"/>
      <c r="B6515"/>
      <c r="I6515" s="33"/>
      <c r="J6515" s="21"/>
    </row>
    <row r="6516" spans="1:10" x14ac:dyDescent="0.25">
      <c r="A6516"/>
      <c r="B6516"/>
      <c r="I6516" s="33"/>
      <c r="J6516" s="21"/>
    </row>
    <row r="6517" spans="1:10" x14ac:dyDescent="0.25">
      <c r="A6517"/>
      <c r="B6517"/>
      <c r="I6517" s="33"/>
      <c r="J6517" s="21"/>
    </row>
    <row r="6518" spans="1:10" x14ac:dyDescent="0.25">
      <c r="A6518"/>
      <c r="B6518"/>
      <c r="I6518" s="33"/>
      <c r="J6518" s="21"/>
    </row>
    <row r="6519" spans="1:10" x14ac:dyDescent="0.25">
      <c r="A6519"/>
      <c r="B6519"/>
      <c r="I6519" s="33"/>
      <c r="J6519" s="21"/>
    </row>
    <row r="6520" spans="1:10" x14ac:dyDescent="0.25">
      <c r="A6520"/>
      <c r="B6520"/>
      <c r="I6520" s="33"/>
      <c r="J6520" s="21"/>
    </row>
    <row r="6521" spans="1:10" x14ac:dyDescent="0.25">
      <c r="A6521"/>
      <c r="B6521"/>
      <c r="I6521" s="33"/>
      <c r="J6521" s="21"/>
    </row>
    <row r="6522" spans="1:10" x14ac:dyDescent="0.25">
      <c r="A6522"/>
      <c r="B6522"/>
      <c r="I6522" s="33"/>
      <c r="J6522" s="21"/>
    </row>
    <row r="6523" spans="1:10" x14ac:dyDescent="0.25">
      <c r="A6523"/>
      <c r="B6523"/>
      <c r="I6523" s="33"/>
      <c r="J6523" s="21"/>
    </row>
    <row r="6524" spans="1:10" x14ac:dyDescent="0.25">
      <c r="A6524"/>
      <c r="B6524"/>
      <c r="I6524" s="33"/>
      <c r="J6524" s="21"/>
    </row>
    <row r="6525" spans="1:10" x14ac:dyDescent="0.25">
      <c r="A6525"/>
      <c r="B6525"/>
      <c r="I6525" s="33"/>
      <c r="J6525" s="21"/>
    </row>
    <row r="6526" spans="1:10" x14ac:dyDescent="0.25">
      <c r="A6526"/>
      <c r="B6526"/>
      <c r="I6526" s="33"/>
      <c r="J6526" s="21"/>
    </row>
    <row r="6527" spans="1:10" x14ac:dyDescent="0.25">
      <c r="A6527"/>
      <c r="B6527"/>
      <c r="I6527" s="33"/>
      <c r="J6527" s="21"/>
    </row>
    <row r="6528" spans="1:10" x14ac:dyDescent="0.25">
      <c r="A6528"/>
      <c r="B6528"/>
      <c r="I6528" s="33"/>
      <c r="J6528" s="21"/>
    </row>
    <row r="6529" spans="1:10" x14ac:dyDescent="0.25">
      <c r="A6529"/>
      <c r="B6529"/>
      <c r="I6529" s="33"/>
      <c r="J6529" s="21"/>
    </row>
    <row r="6530" spans="1:10" x14ac:dyDescent="0.25">
      <c r="A6530"/>
      <c r="B6530"/>
      <c r="I6530" s="33"/>
      <c r="J6530" s="21"/>
    </row>
    <row r="6531" spans="1:10" x14ac:dyDescent="0.25">
      <c r="A6531"/>
      <c r="B6531"/>
      <c r="I6531" s="33"/>
      <c r="J6531" s="21"/>
    </row>
    <row r="6532" spans="1:10" x14ac:dyDescent="0.25">
      <c r="A6532"/>
      <c r="B6532"/>
      <c r="I6532" s="33"/>
      <c r="J6532" s="21"/>
    </row>
    <row r="6533" spans="1:10" x14ac:dyDescent="0.25">
      <c r="A6533"/>
      <c r="B6533"/>
      <c r="I6533" s="33"/>
      <c r="J6533" s="21"/>
    </row>
    <row r="6534" spans="1:10" x14ac:dyDescent="0.25">
      <c r="A6534"/>
      <c r="B6534"/>
      <c r="I6534" s="33"/>
      <c r="J6534" s="21"/>
    </row>
    <row r="6535" spans="1:10" x14ac:dyDescent="0.25">
      <c r="A6535"/>
      <c r="B6535"/>
      <c r="I6535" s="33"/>
      <c r="J6535" s="21"/>
    </row>
    <row r="6536" spans="1:10" x14ac:dyDescent="0.25">
      <c r="A6536"/>
      <c r="B6536"/>
      <c r="I6536" s="33"/>
      <c r="J6536" s="21"/>
    </row>
    <row r="6537" spans="1:10" x14ac:dyDescent="0.25">
      <c r="A6537"/>
      <c r="B6537"/>
      <c r="I6537" s="33"/>
      <c r="J6537" s="21"/>
    </row>
    <row r="6538" spans="1:10" x14ac:dyDescent="0.25">
      <c r="A6538"/>
      <c r="B6538"/>
      <c r="I6538" s="33"/>
      <c r="J6538" s="21"/>
    </row>
    <row r="6539" spans="1:10" x14ac:dyDescent="0.25">
      <c r="A6539"/>
      <c r="B6539"/>
      <c r="I6539" s="33"/>
      <c r="J6539" s="21"/>
    </row>
    <row r="6540" spans="1:10" x14ac:dyDescent="0.25">
      <c r="A6540"/>
      <c r="B6540"/>
      <c r="I6540" s="33"/>
      <c r="J6540" s="21"/>
    </row>
    <row r="6541" spans="1:10" x14ac:dyDescent="0.25">
      <c r="A6541"/>
      <c r="B6541"/>
      <c r="I6541" s="33"/>
      <c r="J6541" s="21"/>
    </row>
    <row r="6542" spans="1:10" x14ac:dyDescent="0.25">
      <c r="A6542"/>
      <c r="B6542"/>
      <c r="I6542" s="33"/>
      <c r="J6542" s="21"/>
    </row>
    <row r="6543" spans="1:10" x14ac:dyDescent="0.25">
      <c r="A6543"/>
      <c r="B6543"/>
      <c r="I6543" s="33"/>
      <c r="J6543" s="21"/>
    </row>
    <row r="6544" spans="1:10" x14ac:dyDescent="0.25">
      <c r="A6544"/>
      <c r="B6544"/>
      <c r="I6544" s="33"/>
      <c r="J6544" s="21"/>
    </row>
    <row r="6545" spans="1:10" x14ac:dyDescent="0.25">
      <c r="A6545"/>
      <c r="B6545"/>
      <c r="I6545" s="33"/>
      <c r="J6545" s="21"/>
    </row>
    <row r="6546" spans="1:10" x14ac:dyDescent="0.25">
      <c r="A6546"/>
      <c r="B6546"/>
      <c r="I6546" s="33"/>
      <c r="J6546" s="21"/>
    </row>
    <row r="6547" spans="1:10" x14ac:dyDescent="0.25">
      <c r="A6547"/>
      <c r="B6547"/>
      <c r="I6547" s="33"/>
      <c r="J6547" s="21"/>
    </row>
    <row r="6548" spans="1:10" x14ac:dyDescent="0.25">
      <c r="A6548"/>
      <c r="B6548"/>
      <c r="I6548" s="33"/>
      <c r="J6548" s="21"/>
    </row>
    <row r="6549" spans="1:10" x14ac:dyDescent="0.25">
      <c r="A6549"/>
      <c r="B6549"/>
      <c r="I6549" s="33"/>
      <c r="J6549" s="21"/>
    </row>
    <row r="6550" spans="1:10" x14ac:dyDescent="0.25">
      <c r="A6550"/>
      <c r="B6550"/>
      <c r="I6550" s="33"/>
      <c r="J6550" s="21"/>
    </row>
    <row r="6551" spans="1:10" x14ac:dyDescent="0.25">
      <c r="A6551"/>
      <c r="B6551"/>
      <c r="I6551" s="33"/>
      <c r="J6551" s="21"/>
    </row>
    <row r="6552" spans="1:10" x14ac:dyDescent="0.25">
      <c r="A6552"/>
      <c r="B6552"/>
      <c r="I6552" s="33"/>
      <c r="J6552" s="21"/>
    </row>
    <row r="6553" spans="1:10" x14ac:dyDescent="0.25">
      <c r="A6553"/>
      <c r="B6553"/>
      <c r="I6553" s="33"/>
      <c r="J6553" s="21"/>
    </row>
    <row r="6554" spans="1:10" x14ac:dyDescent="0.25">
      <c r="A6554"/>
      <c r="B6554"/>
      <c r="I6554" s="33"/>
      <c r="J6554" s="21"/>
    </row>
    <row r="6555" spans="1:10" x14ac:dyDescent="0.25">
      <c r="A6555"/>
      <c r="B6555"/>
      <c r="I6555" s="33"/>
      <c r="J6555" s="21"/>
    </row>
    <row r="6556" spans="1:10" x14ac:dyDescent="0.25">
      <c r="A6556"/>
      <c r="B6556"/>
      <c r="I6556" s="33"/>
      <c r="J6556" s="21"/>
    </row>
    <row r="6557" spans="1:10" x14ac:dyDescent="0.25">
      <c r="A6557"/>
      <c r="B6557"/>
      <c r="I6557" s="33"/>
      <c r="J6557" s="21"/>
    </row>
    <row r="6558" spans="1:10" x14ac:dyDescent="0.25">
      <c r="A6558"/>
      <c r="B6558"/>
      <c r="I6558" s="33"/>
      <c r="J6558" s="21"/>
    </row>
    <row r="6559" spans="1:10" x14ac:dyDescent="0.25">
      <c r="A6559"/>
      <c r="B6559"/>
      <c r="I6559" s="33"/>
      <c r="J6559" s="21"/>
    </row>
    <row r="6560" spans="1:10" x14ac:dyDescent="0.25">
      <c r="A6560"/>
      <c r="B6560"/>
      <c r="I6560" s="33"/>
      <c r="J6560" s="21"/>
    </row>
    <row r="6561" spans="1:10" x14ac:dyDescent="0.25">
      <c r="A6561"/>
      <c r="B6561"/>
      <c r="I6561" s="33"/>
      <c r="J6561" s="21"/>
    </row>
    <row r="6562" spans="1:10" x14ac:dyDescent="0.25">
      <c r="A6562"/>
      <c r="B6562"/>
      <c r="I6562" s="33"/>
      <c r="J6562" s="21"/>
    </row>
    <row r="6563" spans="1:10" x14ac:dyDescent="0.25">
      <c r="A6563"/>
      <c r="B6563"/>
      <c r="I6563" s="33"/>
      <c r="J6563" s="21"/>
    </row>
    <row r="6564" spans="1:10" x14ac:dyDescent="0.25">
      <c r="A6564"/>
      <c r="B6564"/>
      <c r="I6564" s="33"/>
      <c r="J6564" s="21"/>
    </row>
    <row r="6565" spans="1:10" x14ac:dyDescent="0.25">
      <c r="A6565"/>
      <c r="B6565"/>
      <c r="I6565" s="33"/>
      <c r="J6565" s="21"/>
    </row>
    <row r="6566" spans="1:10" x14ac:dyDescent="0.25">
      <c r="A6566"/>
      <c r="B6566"/>
      <c r="I6566" s="33"/>
      <c r="J6566" s="21"/>
    </row>
    <row r="6567" spans="1:10" x14ac:dyDescent="0.25">
      <c r="A6567"/>
      <c r="B6567"/>
      <c r="I6567" s="33"/>
      <c r="J6567" s="21"/>
    </row>
    <row r="6568" spans="1:10" x14ac:dyDescent="0.25">
      <c r="A6568"/>
      <c r="B6568"/>
      <c r="I6568" s="33"/>
      <c r="J6568" s="21"/>
    </row>
    <row r="6569" spans="1:10" x14ac:dyDescent="0.25">
      <c r="A6569"/>
      <c r="B6569"/>
      <c r="I6569" s="33"/>
      <c r="J6569" s="21"/>
    </row>
    <row r="6570" spans="1:10" x14ac:dyDescent="0.25">
      <c r="A6570"/>
      <c r="B6570"/>
      <c r="I6570" s="33"/>
      <c r="J6570" s="21"/>
    </row>
    <row r="6571" spans="1:10" x14ac:dyDescent="0.25">
      <c r="A6571"/>
      <c r="B6571"/>
      <c r="I6571" s="33"/>
      <c r="J6571" s="21"/>
    </row>
    <row r="6572" spans="1:10" x14ac:dyDescent="0.25">
      <c r="A6572"/>
      <c r="B6572"/>
      <c r="I6572" s="33"/>
      <c r="J6572" s="21"/>
    </row>
    <row r="6573" spans="1:10" x14ac:dyDescent="0.25">
      <c r="A6573"/>
      <c r="B6573"/>
      <c r="I6573" s="33"/>
      <c r="J6573" s="21"/>
    </row>
    <row r="6574" spans="1:10" x14ac:dyDescent="0.25">
      <c r="A6574"/>
      <c r="B6574"/>
      <c r="I6574" s="33"/>
      <c r="J6574" s="21"/>
    </row>
    <row r="6575" spans="1:10" x14ac:dyDescent="0.25">
      <c r="A6575"/>
      <c r="B6575"/>
      <c r="I6575" s="33"/>
      <c r="J6575" s="21"/>
    </row>
    <row r="6576" spans="1:10" x14ac:dyDescent="0.25">
      <c r="A6576"/>
      <c r="B6576"/>
      <c r="I6576" s="33"/>
      <c r="J6576" s="21"/>
    </row>
    <row r="6577" spans="1:10" x14ac:dyDescent="0.25">
      <c r="A6577"/>
      <c r="B6577"/>
      <c r="I6577" s="33"/>
      <c r="J6577" s="21"/>
    </row>
    <row r="6578" spans="1:10" x14ac:dyDescent="0.25">
      <c r="A6578"/>
      <c r="B6578"/>
      <c r="I6578" s="33"/>
      <c r="J6578" s="21"/>
    </row>
    <row r="6579" spans="1:10" x14ac:dyDescent="0.25">
      <c r="A6579"/>
      <c r="B6579"/>
      <c r="I6579" s="33"/>
      <c r="J6579" s="21"/>
    </row>
    <row r="6580" spans="1:10" x14ac:dyDescent="0.25">
      <c r="A6580"/>
      <c r="B6580"/>
      <c r="I6580" s="33"/>
      <c r="J6580" s="21"/>
    </row>
    <row r="6581" spans="1:10" x14ac:dyDescent="0.25">
      <c r="A6581"/>
      <c r="B6581"/>
      <c r="I6581" s="33"/>
      <c r="J6581" s="21"/>
    </row>
    <row r="6582" spans="1:10" x14ac:dyDescent="0.25">
      <c r="A6582"/>
      <c r="B6582"/>
      <c r="I6582" s="33"/>
      <c r="J6582" s="21"/>
    </row>
    <row r="6583" spans="1:10" x14ac:dyDescent="0.25">
      <c r="A6583"/>
      <c r="B6583"/>
      <c r="I6583" s="33"/>
      <c r="J6583" s="21"/>
    </row>
    <row r="6584" spans="1:10" x14ac:dyDescent="0.25">
      <c r="A6584"/>
      <c r="B6584"/>
      <c r="I6584" s="33"/>
      <c r="J6584" s="21"/>
    </row>
    <row r="6585" spans="1:10" x14ac:dyDescent="0.25">
      <c r="A6585"/>
      <c r="B6585"/>
      <c r="I6585" s="33"/>
      <c r="J6585" s="21"/>
    </row>
    <row r="6586" spans="1:10" x14ac:dyDescent="0.25">
      <c r="A6586"/>
      <c r="B6586"/>
      <c r="I6586" s="33"/>
      <c r="J6586" s="21"/>
    </row>
    <row r="6587" spans="1:10" x14ac:dyDescent="0.25">
      <c r="A6587"/>
      <c r="B6587"/>
      <c r="I6587" s="33"/>
      <c r="J6587" s="21"/>
    </row>
    <row r="6588" spans="1:10" x14ac:dyDescent="0.25">
      <c r="A6588"/>
      <c r="B6588"/>
      <c r="I6588" s="33"/>
      <c r="J6588" s="21"/>
    </row>
    <row r="6589" spans="1:10" x14ac:dyDescent="0.25">
      <c r="A6589"/>
      <c r="B6589"/>
      <c r="I6589" s="33"/>
      <c r="J6589" s="21"/>
    </row>
    <row r="6590" spans="1:10" x14ac:dyDescent="0.25">
      <c r="A6590"/>
      <c r="B6590"/>
      <c r="I6590" s="33"/>
      <c r="J6590" s="21"/>
    </row>
    <row r="6591" spans="1:10" x14ac:dyDescent="0.25">
      <c r="A6591"/>
      <c r="B6591"/>
      <c r="I6591" s="33"/>
      <c r="J6591" s="21"/>
    </row>
    <row r="6592" spans="1:10" x14ac:dyDescent="0.25">
      <c r="A6592"/>
      <c r="B6592"/>
      <c r="I6592" s="33"/>
      <c r="J6592" s="21"/>
    </row>
    <row r="6593" spans="1:10" x14ac:dyDescent="0.25">
      <c r="A6593"/>
      <c r="B6593"/>
      <c r="I6593" s="33"/>
      <c r="J6593" s="21"/>
    </row>
    <row r="6594" spans="1:10" x14ac:dyDescent="0.25">
      <c r="A6594"/>
      <c r="B6594"/>
      <c r="I6594" s="33"/>
      <c r="J6594" s="21"/>
    </row>
    <row r="6595" spans="1:10" x14ac:dyDescent="0.25">
      <c r="A6595"/>
      <c r="B6595"/>
      <c r="I6595" s="33"/>
      <c r="J6595" s="21"/>
    </row>
    <row r="6596" spans="1:10" x14ac:dyDescent="0.25">
      <c r="A6596"/>
      <c r="B6596"/>
      <c r="I6596" s="33"/>
      <c r="J6596" s="21"/>
    </row>
    <row r="6597" spans="1:10" x14ac:dyDescent="0.25">
      <c r="A6597"/>
      <c r="B6597"/>
      <c r="I6597" s="33"/>
      <c r="J6597" s="21"/>
    </row>
    <row r="6598" spans="1:10" x14ac:dyDescent="0.25">
      <c r="A6598"/>
      <c r="B6598"/>
      <c r="I6598" s="33"/>
      <c r="J6598" s="21"/>
    </row>
    <row r="6599" spans="1:10" x14ac:dyDescent="0.25">
      <c r="A6599"/>
      <c r="B6599"/>
      <c r="I6599" s="33"/>
      <c r="J6599" s="21"/>
    </row>
    <row r="6600" spans="1:10" x14ac:dyDescent="0.25">
      <c r="A6600"/>
      <c r="B6600"/>
      <c r="I6600" s="33"/>
      <c r="J6600" s="21"/>
    </row>
    <row r="6601" spans="1:10" x14ac:dyDescent="0.25">
      <c r="A6601"/>
      <c r="B6601"/>
      <c r="I6601" s="33"/>
      <c r="J6601" s="21"/>
    </row>
    <row r="6602" spans="1:10" x14ac:dyDescent="0.25">
      <c r="A6602"/>
      <c r="B6602"/>
      <c r="I6602" s="33"/>
      <c r="J6602" s="21"/>
    </row>
    <row r="6603" spans="1:10" x14ac:dyDescent="0.25">
      <c r="A6603"/>
      <c r="B6603"/>
      <c r="I6603" s="33"/>
      <c r="J6603" s="21"/>
    </row>
    <row r="6604" spans="1:10" x14ac:dyDescent="0.25">
      <c r="A6604"/>
      <c r="B6604"/>
      <c r="I6604" s="33"/>
      <c r="J6604" s="21"/>
    </row>
    <row r="6605" spans="1:10" x14ac:dyDescent="0.25">
      <c r="A6605"/>
      <c r="B6605"/>
      <c r="I6605" s="33"/>
      <c r="J6605" s="21"/>
    </row>
    <row r="6606" spans="1:10" x14ac:dyDescent="0.25">
      <c r="A6606"/>
      <c r="B6606"/>
      <c r="I6606" s="33"/>
      <c r="J6606" s="21"/>
    </row>
    <row r="6607" spans="1:10" x14ac:dyDescent="0.25">
      <c r="A6607"/>
      <c r="B6607"/>
      <c r="I6607" s="33"/>
      <c r="J6607" s="21"/>
    </row>
    <row r="6608" spans="1:10" x14ac:dyDescent="0.25">
      <c r="A6608"/>
      <c r="B6608"/>
      <c r="I6608" s="33"/>
      <c r="J6608" s="21"/>
    </row>
    <row r="6609" spans="1:10" x14ac:dyDescent="0.25">
      <c r="A6609"/>
      <c r="B6609"/>
      <c r="I6609" s="33"/>
      <c r="J6609" s="21"/>
    </row>
    <row r="6610" spans="1:10" x14ac:dyDescent="0.25">
      <c r="A6610"/>
      <c r="B6610"/>
      <c r="I6610" s="33"/>
      <c r="J6610" s="21"/>
    </row>
    <row r="6611" spans="1:10" x14ac:dyDescent="0.25">
      <c r="A6611"/>
      <c r="B6611"/>
      <c r="I6611" s="33"/>
      <c r="J6611" s="21"/>
    </row>
    <row r="6612" spans="1:10" x14ac:dyDescent="0.25">
      <c r="A6612"/>
      <c r="B6612"/>
      <c r="I6612" s="33"/>
      <c r="J6612" s="21"/>
    </row>
    <row r="6613" spans="1:10" x14ac:dyDescent="0.25">
      <c r="A6613"/>
      <c r="B6613"/>
      <c r="I6613" s="33"/>
      <c r="J6613" s="21"/>
    </row>
    <row r="6614" spans="1:10" x14ac:dyDescent="0.25">
      <c r="A6614"/>
      <c r="B6614"/>
      <c r="I6614" s="33"/>
      <c r="J6614" s="21"/>
    </row>
    <row r="6615" spans="1:10" x14ac:dyDescent="0.25">
      <c r="A6615"/>
      <c r="B6615"/>
      <c r="I6615" s="33"/>
      <c r="J6615" s="21"/>
    </row>
    <row r="6616" spans="1:10" x14ac:dyDescent="0.25">
      <c r="A6616"/>
      <c r="B6616"/>
      <c r="I6616" s="33"/>
      <c r="J6616" s="21"/>
    </row>
    <row r="6617" spans="1:10" x14ac:dyDescent="0.25">
      <c r="A6617"/>
      <c r="B6617"/>
      <c r="I6617" s="33"/>
      <c r="J6617" s="21"/>
    </row>
    <row r="6618" spans="1:10" x14ac:dyDescent="0.25">
      <c r="A6618"/>
      <c r="B6618"/>
      <c r="I6618" s="33"/>
      <c r="J6618" s="21"/>
    </row>
    <row r="6619" spans="1:10" x14ac:dyDescent="0.25">
      <c r="A6619"/>
      <c r="B6619"/>
      <c r="I6619" s="33"/>
      <c r="J6619" s="21"/>
    </row>
    <row r="6620" spans="1:10" x14ac:dyDescent="0.25">
      <c r="A6620"/>
      <c r="B6620"/>
      <c r="I6620" s="33"/>
      <c r="J6620" s="21"/>
    </row>
    <row r="6621" spans="1:10" x14ac:dyDescent="0.25">
      <c r="A6621"/>
      <c r="B6621"/>
      <c r="I6621" s="33"/>
      <c r="J6621" s="21"/>
    </row>
    <row r="6622" spans="1:10" x14ac:dyDescent="0.25">
      <c r="A6622"/>
      <c r="B6622"/>
      <c r="I6622" s="33"/>
      <c r="J6622" s="21"/>
    </row>
    <row r="6623" spans="1:10" x14ac:dyDescent="0.25">
      <c r="A6623"/>
      <c r="B6623"/>
      <c r="I6623" s="33"/>
      <c r="J6623" s="21"/>
    </row>
    <row r="6624" spans="1:10" x14ac:dyDescent="0.25">
      <c r="A6624"/>
      <c r="B6624"/>
      <c r="I6624" s="33"/>
      <c r="J6624" s="21"/>
    </row>
    <row r="6625" spans="1:10" x14ac:dyDescent="0.25">
      <c r="A6625"/>
      <c r="B6625"/>
      <c r="I6625" s="33"/>
      <c r="J6625" s="21"/>
    </row>
    <row r="6626" spans="1:10" x14ac:dyDescent="0.25">
      <c r="A6626"/>
      <c r="B6626"/>
      <c r="I6626" s="33"/>
      <c r="J6626" s="21"/>
    </row>
    <row r="6627" spans="1:10" x14ac:dyDescent="0.25">
      <c r="A6627"/>
      <c r="B6627"/>
      <c r="I6627" s="33"/>
      <c r="J6627" s="21"/>
    </row>
    <row r="6628" spans="1:10" x14ac:dyDescent="0.25">
      <c r="A6628"/>
      <c r="B6628"/>
      <c r="I6628" s="33"/>
      <c r="J6628" s="21"/>
    </row>
    <row r="6629" spans="1:10" x14ac:dyDescent="0.25">
      <c r="A6629"/>
      <c r="B6629"/>
      <c r="I6629" s="33"/>
      <c r="J6629" s="21"/>
    </row>
    <row r="6630" spans="1:10" x14ac:dyDescent="0.25">
      <c r="A6630"/>
      <c r="B6630"/>
      <c r="I6630" s="33"/>
      <c r="J6630" s="21"/>
    </row>
    <row r="6631" spans="1:10" x14ac:dyDescent="0.25">
      <c r="A6631"/>
      <c r="B6631"/>
      <c r="I6631" s="33"/>
      <c r="J6631" s="21"/>
    </row>
    <row r="6632" spans="1:10" x14ac:dyDescent="0.25">
      <c r="A6632"/>
      <c r="B6632"/>
      <c r="I6632" s="33"/>
      <c r="J6632" s="21"/>
    </row>
    <row r="6633" spans="1:10" x14ac:dyDescent="0.25">
      <c r="A6633"/>
      <c r="B6633"/>
      <c r="I6633" s="33"/>
      <c r="J6633" s="21"/>
    </row>
    <row r="6634" spans="1:10" x14ac:dyDescent="0.25">
      <c r="A6634"/>
      <c r="B6634"/>
      <c r="I6634" s="33"/>
      <c r="J6634" s="21"/>
    </row>
    <row r="6635" spans="1:10" x14ac:dyDescent="0.25">
      <c r="A6635"/>
      <c r="B6635"/>
      <c r="I6635" s="33"/>
      <c r="J6635" s="21"/>
    </row>
    <row r="6636" spans="1:10" x14ac:dyDescent="0.25">
      <c r="A6636"/>
      <c r="B6636"/>
      <c r="I6636" s="33"/>
      <c r="J6636" s="21"/>
    </row>
    <row r="6637" spans="1:10" x14ac:dyDescent="0.25">
      <c r="A6637"/>
      <c r="B6637"/>
      <c r="I6637" s="33"/>
      <c r="J6637" s="21"/>
    </row>
    <row r="6638" spans="1:10" x14ac:dyDescent="0.25">
      <c r="A6638"/>
      <c r="B6638"/>
      <c r="I6638" s="33"/>
      <c r="J6638" s="21"/>
    </row>
    <row r="6639" spans="1:10" x14ac:dyDescent="0.25">
      <c r="A6639"/>
      <c r="B6639"/>
      <c r="I6639" s="33"/>
      <c r="J6639" s="21"/>
    </row>
    <row r="6640" spans="1:10" x14ac:dyDescent="0.25">
      <c r="A6640"/>
      <c r="B6640"/>
      <c r="I6640" s="33"/>
      <c r="J6640" s="21"/>
    </row>
    <row r="6641" spans="1:10" x14ac:dyDescent="0.25">
      <c r="A6641"/>
      <c r="B6641"/>
      <c r="I6641" s="33"/>
      <c r="J6641" s="21"/>
    </row>
    <row r="6642" spans="1:10" x14ac:dyDescent="0.25">
      <c r="A6642"/>
      <c r="B6642"/>
      <c r="I6642" s="33"/>
      <c r="J6642" s="21"/>
    </row>
    <row r="6643" spans="1:10" x14ac:dyDescent="0.25">
      <c r="A6643"/>
      <c r="B6643"/>
      <c r="I6643" s="33"/>
      <c r="J6643" s="21"/>
    </row>
    <row r="6644" spans="1:10" x14ac:dyDescent="0.25">
      <c r="A6644"/>
      <c r="B6644"/>
      <c r="I6644" s="33"/>
      <c r="J6644" s="21"/>
    </row>
    <row r="6645" spans="1:10" x14ac:dyDescent="0.25">
      <c r="A6645"/>
      <c r="B6645"/>
      <c r="I6645" s="33"/>
      <c r="J6645" s="21"/>
    </row>
    <row r="6646" spans="1:10" x14ac:dyDescent="0.25">
      <c r="A6646"/>
      <c r="B6646"/>
      <c r="I6646" s="33"/>
      <c r="J6646" s="21"/>
    </row>
    <row r="6647" spans="1:10" x14ac:dyDescent="0.25">
      <c r="A6647"/>
      <c r="B6647"/>
      <c r="I6647" s="33"/>
      <c r="J6647" s="21"/>
    </row>
    <row r="6648" spans="1:10" x14ac:dyDescent="0.25">
      <c r="A6648"/>
      <c r="B6648"/>
      <c r="I6648" s="33"/>
      <c r="J6648" s="21"/>
    </row>
    <row r="6649" spans="1:10" x14ac:dyDescent="0.25">
      <c r="A6649"/>
      <c r="B6649"/>
      <c r="I6649" s="33"/>
      <c r="J6649" s="21"/>
    </row>
    <row r="6650" spans="1:10" x14ac:dyDescent="0.25">
      <c r="A6650"/>
      <c r="B6650"/>
      <c r="I6650" s="33"/>
      <c r="J6650" s="21"/>
    </row>
    <row r="6651" spans="1:10" x14ac:dyDescent="0.25">
      <c r="A6651"/>
      <c r="B6651"/>
      <c r="I6651" s="33"/>
      <c r="J6651" s="21"/>
    </row>
    <row r="6652" spans="1:10" x14ac:dyDescent="0.25">
      <c r="A6652"/>
      <c r="B6652"/>
      <c r="I6652" s="33"/>
      <c r="J6652" s="21"/>
    </row>
    <row r="6653" spans="1:10" x14ac:dyDescent="0.25">
      <c r="A6653"/>
      <c r="B6653"/>
      <c r="I6653" s="33"/>
      <c r="J6653" s="21"/>
    </row>
    <row r="6654" spans="1:10" x14ac:dyDescent="0.25">
      <c r="A6654"/>
      <c r="B6654"/>
      <c r="I6654" s="33"/>
      <c r="J6654" s="21"/>
    </row>
    <row r="6655" spans="1:10" x14ac:dyDescent="0.25">
      <c r="A6655"/>
      <c r="B6655"/>
      <c r="I6655" s="33"/>
      <c r="J6655" s="21"/>
    </row>
    <row r="6656" spans="1:10" x14ac:dyDescent="0.25">
      <c r="A6656"/>
      <c r="B6656"/>
      <c r="I6656" s="33"/>
      <c r="J6656" s="21"/>
    </row>
    <row r="6657" spans="1:10" x14ac:dyDescent="0.25">
      <c r="A6657"/>
      <c r="B6657"/>
      <c r="I6657" s="33"/>
      <c r="J6657" s="21"/>
    </row>
    <row r="6658" spans="1:10" x14ac:dyDescent="0.25">
      <c r="A6658"/>
      <c r="B6658"/>
      <c r="I6658" s="33"/>
      <c r="J6658" s="21"/>
    </row>
    <row r="6659" spans="1:10" x14ac:dyDescent="0.25">
      <c r="A6659"/>
      <c r="B6659"/>
      <c r="I6659" s="33"/>
      <c r="J6659" s="21"/>
    </row>
    <row r="6660" spans="1:10" x14ac:dyDescent="0.25">
      <c r="A6660"/>
      <c r="B6660"/>
      <c r="I6660" s="33"/>
      <c r="J6660" s="21"/>
    </row>
    <row r="6661" spans="1:10" x14ac:dyDescent="0.25">
      <c r="A6661"/>
      <c r="B6661"/>
      <c r="I6661" s="33"/>
      <c r="J6661" s="21"/>
    </row>
    <row r="6662" spans="1:10" x14ac:dyDescent="0.25">
      <c r="A6662"/>
      <c r="B6662"/>
      <c r="I6662" s="33"/>
      <c r="J6662" s="21"/>
    </row>
    <row r="6663" spans="1:10" x14ac:dyDescent="0.25">
      <c r="A6663"/>
      <c r="B6663"/>
      <c r="I6663" s="33"/>
      <c r="J6663" s="21"/>
    </row>
    <row r="6664" spans="1:10" x14ac:dyDescent="0.25">
      <c r="A6664"/>
      <c r="B6664"/>
      <c r="I6664" s="33"/>
      <c r="J6664" s="21"/>
    </row>
    <row r="6665" spans="1:10" x14ac:dyDescent="0.25">
      <c r="A6665"/>
      <c r="B6665"/>
      <c r="I6665" s="33"/>
      <c r="J6665" s="21"/>
    </row>
    <row r="6666" spans="1:10" x14ac:dyDescent="0.25">
      <c r="A6666"/>
      <c r="B6666"/>
      <c r="I6666" s="33"/>
      <c r="J6666" s="21"/>
    </row>
    <row r="6667" spans="1:10" x14ac:dyDescent="0.25">
      <c r="A6667"/>
      <c r="B6667"/>
      <c r="I6667" s="33"/>
      <c r="J6667" s="21"/>
    </row>
    <row r="6668" spans="1:10" x14ac:dyDescent="0.25">
      <c r="A6668"/>
      <c r="B6668"/>
      <c r="I6668" s="33"/>
      <c r="J6668" s="21"/>
    </row>
    <row r="6669" spans="1:10" x14ac:dyDescent="0.25">
      <c r="A6669"/>
      <c r="B6669"/>
      <c r="I6669" s="33"/>
      <c r="J6669" s="21"/>
    </row>
    <row r="6670" spans="1:10" x14ac:dyDescent="0.25">
      <c r="A6670"/>
      <c r="B6670"/>
      <c r="I6670" s="33"/>
      <c r="J6670" s="21"/>
    </row>
    <row r="6671" spans="1:10" x14ac:dyDescent="0.25">
      <c r="A6671"/>
      <c r="B6671"/>
      <c r="I6671" s="33"/>
      <c r="J6671" s="21"/>
    </row>
    <row r="6672" spans="1:10" x14ac:dyDescent="0.25">
      <c r="A6672"/>
      <c r="B6672"/>
      <c r="I6672" s="33"/>
      <c r="J6672" s="21"/>
    </row>
    <row r="6673" spans="1:10" x14ac:dyDescent="0.25">
      <c r="A6673"/>
      <c r="B6673"/>
      <c r="I6673" s="33"/>
      <c r="J6673" s="21"/>
    </row>
    <row r="6674" spans="1:10" x14ac:dyDescent="0.25">
      <c r="A6674"/>
      <c r="B6674"/>
      <c r="I6674" s="33"/>
      <c r="J6674" s="21"/>
    </row>
    <row r="6675" spans="1:10" x14ac:dyDescent="0.25">
      <c r="A6675"/>
      <c r="B6675"/>
      <c r="I6675" s="33"/>
      <c r="J6675" s="21"/>
    </row>
    <row r="6676" spans="1:10" x14ac:dyDescent="0.25">
      <c r="A6676"/>
      <c r="B6676"/>
      <c r="I6676" s="33"/>
      <c r="J6676" s="21"/>
    </row>
    <row r="6677" spans="1:10" x14ac:dyDescent="0.25">
      <c r="A6677"/>
      <c r="B6677"/>
      <c r="I6677" s="33"/>
      <c r="J6677" s="21"/>
    </row>
    <row r="6678" spans="1:10" x14ac:dyDescent="0.25">
      <c r="A6678"/>
      <c r="B6678"/>
      <c r="I6678" s="33"/>
      <c r="J6678" s="21"/>
    </row>
    <row r="6679" spans="1:10" x14ac:dyDescent="0.25">
      <c r="A6679"/>
      <c r="B6679"/>
      <c r="I6679" s="33"/>
      <c r="J6679" s="21"/>
    </row>
    <row r="6680" spans="1:10" x14ac:dyDescent="0.25">
      <c r="A6680"/>
      <c r="B6680"/>
      <c r="I6680" s="33"/>
      <c r="J6680" s="21"/>
    </row>
    <row r="6681" spans="1:10" x14ac:dyDescent="0.25">
      <c r="A6681"/>
      <c r="B6681"/>
      <c r="I6681" s="33"/>
      <c r="J6681" s="21"/>
    </row>
    <row r="6682" spans="1:10" x14ac:dyDescent="0.25">
      <c r="A6682"/>
      <c r="B6682"/>
      <c r="I6682" s="33"/>
      <c r="J6682" s="21"/>
    </row>
    <row r="6683" spans="1:10" x14ac:dyDescent="0.25">
      <c r="A6683"/>
      <c r="B6683"/>
      <c r="I6683" s="33"/>
      <c r="J6683" s="21"/>
    </row>
    <row r="6684" spans="1:10" x14ac:dyDescent="0.25">
      <c r="A6684"/>
      <c r="B6684"/>
      <c r="I6684" s="33"/>
      <c r="J6684" s="21"/>
    </row>
    <row r="6685" spans="1:10" x14ac:dyDescent="0.25">
      <c r="A6685"/>
      <c r="B6685"/>
      <c r="I6685" s="33"/>
      <c r="J6685" s="21"/>
    </row>
    <row r="6686" spans="1:10" x14ac:dyDescent="0.25">
      <c r="A6686"/>
      <c r="B6686"/>
      <c r="I6686" s="33"/>
      <c r="J6686" s="21"/>
    </row>
    <row r="6687" spans="1:10" x14ac:dyDescent="0.25">
      <c r="A6687"/>
      <c r="B6687"/>
      <c r="I6687" s="33"/>
      <c r="J6687" s="21"/>
    </row>
    <row r="6688" spans="1:10" x14ac:dyDescent="0.25">
      <c r="A6688"/>
      <c r="B6688"/>
      <c r="I6688" s="33"/>
      <c r="J6688" s="21"/>
    </row>
    <row r="6689" spans="1:10" x14ac:dyDescent="0.25">
      <c r="A6689"/>
      <c r="B6689"/>
      <c r="I6689" s="33"/>
      <c r="J6689" s="21"/>
    </row>
    <row r="6690" spans="1:10" x14ac:dyDescent="0.25">
      <c r="A6690"/>
      <c r="B6690"/>
      <c r="I6690" s="33"/>
      <c r="J6690" s="21"/>
    </row>
    <row r="6691" spans="1:10" x14ac:dyDescent="0.25">
      <c r="A6691"/>
      <c r="B6691"/>
      <c r="I6691" s="33"/>
      <c r="J6691" s="21"/>
    </row>
    <row r="6692" spans="1:10" x14ac:dyDescent="0.25">
      <c r="A6692"/>
      <c r="B6692"/>
      <c r="I6692" s="33"/>
      <c r="J6692" s="21"/>
    </row>
    <row r="6693" spans="1:10" x14ac:dyDescent="0.25">
      <c r="A6693"/>
      <c r="B6693"/>
      <c r="I6693" s="33"/>
      <c r="J6693" s="21"/>
    </row>
    <row r="6694" spans="1:10" x14ac:dyDescent="0.25">
      <c r="A6694"/>
      <c r="B6694"/>
      <c r="I6694" s="33"/>
      <c r="J6694" s="21"/>
    </row>
    <row r="6695" spans="1:10" x14ac:dyDescent="0.25">
      <c r="A6695"/>
      <c r="B6695"/>
      <c r="I6695" s="33"/>
      <c r="J6695" s="21"/>
    </row>
    <row r="6696" spans="1:10" x14ac:dyDescent="0.25">
      <c r="A6696"/>
      <c r="B6696"/>
      <c r="I6696" s="33"/>
      <c r="J6696" s="21"/>
    </row>
    <row r="6697" spans="1:10" x14ac:dyDescent="0.25">
      <c r="A6697"/>
      <c r="B6697"/>
      <c r="I6697" s="33"/>
      <c r="J6697" s="21"/>
    </row>
    <row r="6698" spans="1:10" x14ac:dyDescent="0.25">
      <c r="A6698"/>
      <c r="B6698"/>
      <c r="I6698" s="33"/>
      <c r="J6698" s="21"/>
    </row>
    <row r="6699" spans="1:10" x14ac:dyDescent="0.25">
      <c r="A6699"/>
      <c r="B6699"/>
      <c r="I6699" s="33"/>
      <c r="J6699" s="21"/>
    </row>
    <row r="6700" spans="1:10" x14ac:dyDescent="0.25">
      <c r="A6700"/>
      <c r="B6700"/>
      <c r="I6700" s="33"/>
      <c r="J6700" s="21"/>
    </row>
    <row r="6701" spans="1:10" x14ac:dyDescent="0.25">
      <c r="A6701"/>
      <c r="B6701"/>
      <c r="I6701" s="33"/>
      <c r="J6701" s="21"/>
    </row>
    <row r="6702" spans="1:10" x14ac:dyDescent="0.25">
      <c r="A6702"/>
      <c r="B6702"/>
      <c r="I6702" s="33"/>
      <c r="J6702" s="21"/>
    </row>
    <row r="6703" spans="1:10" x14ac:dyDescent="0.25">
      <c r="A6703"/>
      <c r="B6703"/>
      <c r="I6703" s="33"/>
      <c r="J6703" s="21"/>
    </row>
    <row r="6704" spans="1:10" x14ac:dyDescent="0.25">
      <c r="A6704"/>
      <c r="B6704"/>
      <c r="I6704" s="33"/>
      <c r="J6704" s="21"/>
    </row>
    <row r="6705" spans="1:10" x14ac:dyDescent="0.25">
      <c r="A6705"/>
      <c r="B6705"/>
      <c r="I6705" s="33"/>
      <c r="J6705" s="21"/>
    </row>
    <row r="6706" spans="1:10" x14ac:dyDescent="0.25">
      <c r="A6706"/>
      <c r="B6706"/>
      <c r="I6706" s="33"/>
      <c r="J6706" s="21"/>
    </row>
    <row r="6707" spans="1:10" x14ac:dyDescent="0.25">
      <c r="A6707"/>
      <c r="B6707"/>
      <c r="I6707" s="33"/>
      <c r="J6707" s="21"/>
    </row>
    <row r="6708" spans="1:10" x14ac:dyDescent="0.25">
      <c r="A6708"/>
      <c r="B6708"/>
      <c r="I6708" s="33"/>
      <c r="J6708" s="21"/>
    </row>
    <row r="6709" spans="1:10" x14ac:dyDescent="0.25">
      <c r="A6709"/>
      <c r="B6709"/>
      <c r="I6709" s="33"/>
      <c r="J6709" s="21"/>
    </row>
    <row r="6710" spans="1:10" x14ac:dyDescent="0.25">
      <c r="A6710"/>
      <c r="B6710"/>
      <c r="I6710" s="33"/>
      <c r="J6710" s="21"/>
    </row>
    <row r="6711" spans="1:10" x14ac:dyDescent="0.25">
      <c r="A6711"/>
      <c r="B6711"/>
      <c r="I6711" s="33"/>
      <c r="J6711" s="21"/>
    </row>
    <row r="6712" spans="1:10" x14ac:dyDescent="0.25">
      <c r="A6712"/>
      <c r="B6712"/>
      <c r="I6712" s="33"/>
      <c r="J6712" s="21"/>
    </row>
    <row r="6713" spans="1:10" x14ac:dyDescent="0.25">
      <c r="A6713"/>
      <c r="B6713"/>
      <c r="I6713" s="33"/>
      <c r="J6713" s="21"/>
    </row>
    <row r="6714" spans="1:10" x14ac:dyDescent="0.25">
      <c r="A6714"/>
      <c r="B6714"/>
      <c r="I6714" s="33"/>
      <c r="J6714" s="21"/>
    </row>
    <row r="6715" spans="1:10" x14ac:dyDescent="0.25">
      <c r="A6715"/>
      <c r="B6715"/>
      <c r="I6715" s="33"/>
      <c r="J6715" s="21"/>
    </row>
    <row r="6716" spans="1:10" x14ac:dyDescent="0.25">
      <c r="A6716"/>
      <c r="B6716"/>
      <c r="I6716" s="33"/>
      <c r="J6716" s="21"/>
    </row>
    <row r="6717" spans="1:10" x14ac:dyDescent="0.25">
      <c r="A6717"/>
      <c r="B6717"/>
      <c r="I6717" s="33"/>
      <c r="J6717" s="21"/>
    </row>
    <row r="6718" spans="1:10" x14ac:dyDescent="0.25">
      <c r="A6718"/>
      <c r="B6718"/>
      <c r="I6718" s="33"/>
      <c r="J6718" s="21"/>
    </row>
    <row r="6719" spans="1:10" x14ac:dyDescent="0.25">
      <c r="A6719"/>
      <c r="B6719"/>
      <c r="I6719" s="33"/>
      <c r="J6719" s="21"/>
    </row>
    <row r="6720" spans="1:10" x14ac:dyDescent="0.25">
      <c r="A6720"/>
      <c r="B6720"/>
      <c r="I6720" s="33"/>
      <c r="J6720" s="21"/>
    </row>
    <row r="6721" spans="1:10" x14ac:dyDescent="0.25">
      <c r="A6721"/>
      <c r="B6721"/>
      <c r="I6721" s="33"/>
      <c r="J6721" s="21"/>
    </row>
    <row r="6722" spans="1:10" x14ac:dyDescent="0.25">
      <c r="A6722"/>
      <c r="B6722"/>
      <c r="I6722" s="33"/>
      <c r="J6722" s="21"/>
    </row>
    <row r="6723" spans="1:10" x14ac:dyDescent="0.25">
      <c r="A6723"/>
      <c r="B6723"/>
      <c r="I6723" s="33"/>
      <c r="J6723" s="21"/>
    </row>
    <row r="6724" spans="1:10" x14ac:dyDescent="0.25">
      <c r="A6724"/>
      <c r="B6724"/>
      <c r="I6724" s="33"/>
      <c r="J6724" s="21"/>
    </row>
    <row r="6725" spans="1:10" x14ac:dyDescent="0.25">
      <c r="A6725"/>
      <c r="B6725"/>
      <c r="I6725" s="33"/>
      <c r="J6725" s="21"/>
    </row>
    <row r="6726" spans="1:10" x14ac:dyDescent="0.25">
      <c r="A6726"/>
      <c r="B6726"/>
      <c r="I6726" s="33"/>
      <c r="J6726" s="21"/>
    </row>
    <row r="6727" spans="1:10" x14ac:dyDescent="0.25">
      <c r="A6727"/>
      <c r="B6727"/>
      <c r="I6727" s="33"/>
      <c r="J6727" s="21"/>
    </row>
    <row r="6728" spans="1:10" x14ac:dyDescent="0.25">
      <c r="A6728"/>
      <c r="B6728"/>
      <c r="I6728" s="33"/>
      <c r="J6728" s="21"/>
    </row>
    <row r="6729" spans="1:10" x14ac:dyDescent="0.25">
      <c r="A6729"/>
      <c r="B6729"/>
      <c r="I6729" s="33"/>
      <c r="J6729" s="21"/>
    </row>
    <row r="6730" spans="1:10" x14ac:dyDescent="0.25">
      <c r="A6730"/>
      <c r="B6730"/>
      <c r="I6730" s="33"/>
      <c r="J6730" s="21"/>
    </row>
    <row r="6731" spans="1:10" x14ac:dyDescent="0.25">
      <c r="A6731"/>
      <c r="B6731"/>
      <c r="I6731" s="33"/>
      <c r="J6731" s="21"/>
    </row>
    <row r="6732" spans="1:10" x14ac:dyDescent="0.25">
      <c r="A6732"/>
      <c r="B6732"/>
      <c r="I6732" s="33"/>
      <c r="J6732" s="21"/>
    </row>
    <row r="6733" spans="1:10" x14ac:dyDescent="0.25">
      <c r="A6733"/>
      <c r="B6733"/>
      <c r="I6733" s="33"/>
      <c r="J6733" s="21"/>
    </row>
    <row r="6734" spans="1:10" x14ac:dyDescent="0.25">
      <c r="A6734"/>
      <c r="B6734"/>
      <c r="I6734" s="33"/>
      <c r="J6734" s="21"/>
    </row>
    <row r="6735" spans="1:10" x14ac:dyDescent="0.25">
      <c r="A6735"/>
      <c r="B6735"/>
      <c r="I6735" s="33"/>
      <c r="J6735" s="21"/>
    </row>
    <row r="6736" spans="1:10" x14ac:dyDescent="0.25">
      <c r="A6736"/>
      <c r="B6736"/>
      <c r="I6736" s="33"/>
      <c r="J6736" s="21"/>
    </row>
    <row r="6737" spans="1:10" x14ac:dyDescent="0.25">
      <c r="A6737"/>
      <c r="B6737"/>
      <c r="I6737" s="33"/>
      <c r="J6737" s="21"/>
    </row>
    <row r="6738" spans="1:10" x14ac:dyDescent="0.25">
      <c r="A6738"/>
      <c r="B6738"/>
      <c r="I6738" s="33"/>
      <c r="J6738" s="21"/>
    </row>
    <row r="6739" spans="1:10" x14ac:dyDescent="0.25">
      <c r="A6739"/>
      <c r="B6739"/>
      <c r="I6739" s="33"/>
      <c r="J6739" s="21"/>
    </row>
    <row r="6740" spans="1:10" x14ac:dyDescent="0.25">
      <c r="A6740"/>
      <c r="B6740"/>
      <c r="I6740" s="33"/>
      <c r="J6740" s="21"/>
    </row>
    <row r="6741" spans="1:10" x14ac:dyDescent="0.25">
      <c r="A6741"/>
      <c r="B6741"/>
      <c r="I6741" s="33"/>
      <c r="J6741" s="21"/>
    </row>
    <row r="6742" spans="1:10" x14ac:dyDescent="0.25">
      <c r="A6742"/>
      <c r="B6742"/>
      <c r="I6742" s="33"/>
      <c r="J6742" s="21"/>
    </row>
    <row r="6743" spans="1:10" x14ac:dyDescent="0.25">
      <c r="A6743"/>
      <c r="B6743"/>
      <c r="I6743" s="33"/>
      <c r="J6743" s="21"/>
    </row>
    <row r="6744" spans="1:10" x14ac:dyDescent="0.25">
      <c r="A6744"/>
      <c r="B6744"/>
      <c r="I6744" s="33"/>
      <c r="J6744" s="21"/>
    </row>
    <row r="6745" spans="1:10" x14ac:dyDescent="0.25">
      <c r="A6745"/>
      <c r="B6745"/>
      <c r="I6745" s="33"/>
      <c r="J6745" s="21"/>
    </row>
    <row r="6746" spans="1:10" x14ac:dyDescent="0.25">
      <c r="A6746"/>
      <c r="B6746"/>
      <c r="I6746" s="33"/>
      <c r="J6746" s="21"/>
    </row>
    <row r="6747" spans="1:10" x14ac:dyDescent="0.25">
      <c r="A6747"/>
      <c r="B6747"/>
      <c r="I6747" s="33"/>
      <c r="J6747" s="21"/>
    </row>
    <row r="6748" spans="1:10" x14ac:dyDescent="0.25">
      <c r="A6748"/>
      <c r="B6748"/>
      <c r="I6748" s="33"/>
      <c r="J6748" s="21"/>
    </row>
    <row r="6749" spans="1:10" x14ac:dyDescent="0.25">
      <c r="A6749"/>
      <c r="B6749"/>
      <c r="I6749" s="33"/>
      <c r="J6749" s="21"/>
    </row>
    <row r="6750" spans="1:10" x14ac:dyDescent="0.25">
      <c r="A6750"/>
      <c r="B6750"/>
      <c r="I6750" s="33"/>
      <c r="J6750" s="21"/>
    </row>
    <row r="6751" spans="1:10" x14ac:dyDescent="0.25">
      <c r="A6751"/>
      <c r="B6751"/>
      <c r="I6751" s="33"/>
      <c r="J6751" s="21"/>
    </row>
    <row r="6752" spans="1:10" x14ac:dyDescent="0.25">
      <c r="A6752"/>
      <c r="B6752"/>
      <c r="I6752" s="33"/>
      <c r="J6752" s="21"/>
    </row>
    <row r="6753" spans="1:10" x14ac:dyDescent="0.25">
      <c r="A6753"/>
      <c r="B6753"/>
      <c r="I6753" s="33"/>
      <c r="J6753" s="21"/>
    </row>
    <row r="6754" spans="1:10" x14ac:dyDescent="0.25">
      <c r="A6754"/>
      <c r="B6754"/>
      <c r="I6754" s="33"/>
      <c r="J6754" s="21"/>
    </row>
    <row r="6755" spans="1:10" x14ac:dyDescent="0.25">
      <c r="A6755"/>
      <c r="B6755"/>
      <c r="I6755" s="33"/>
      <c r="J6755" s="21"/>
    </row>
    <row r="6756" spans="1:10" x14ac:dyDescent="0.25">
      <c r="A6756"/>
      <c r="B6756"/>
      <c r="I6756" s="33"/>
      <c r="J6756" s="21"/>
    </row>
    <row r="6757" spans="1:10" x14ac:dyDescent="0.25">
      <c r="A6757"/>
      <c r="B6757"/>
      <c r="I6757" s="33"/>
      <c r="J6757" s="21"/>
    </row>
    <row r="6758" spans="1:10" x14ac:dyDescent="0.25">
      <c r="A6758"/>
      <c r="B6758"/>
      <c r="I6758" s="33"/>
      <c r="J6758" s="21"/>
    </row>
    <row r="6759" spans="1:10" x14ac:dyDescent="0.25">
      <c r="A6759"/>
      <c r="B6759"/>
      <c r="I6759" s="33"/>
      <c r="J6759" s="21"/>
    </row>
    <row r="6760" spans="1:10" x14ac:dyDescent="0.25">
      <c r="A6760"/>
      <c r="B6760"/>
      <c r="I6760" s="33"/>
      <c r="J6760" s="21"/>
    </row>
    <row r="6761" spans="1:10" x14ac:dyDescent="0.25">
      <c r="A6761"/>
      <c r="B6761"/>
      <c r="I6761" s="33"/>
      <c r="J6761" s="21"/>
    </row>
    <row r="6762" spans="1:10" x14ac:dyDescent="0.25">
      <c r="A6762"/>
      <c r="B6762"/>
      <c r="I6762" s="33"/>
      <c r="J6762" s="21"/>
    </row>
    <row r="6763" spans="1:10" x14ac:dyDescent="0.25">
      <c r="A6763"/>
      <c r="B6763"/>
      <c r="I6763" s="33"/>
      <c r="J6763" s="21"/>
    </row>
    <row r="6764" spans="1:10" x14ac:dyDescent="0.25">
      <c r="A6764"/>
      <c r="B6764"/>
      <c r="I6764" s="33"/>
      <c r="J6764" s="21"/>
    </row>
    <row r="6765" spans="1:10" x14ac:dyDescent="0.25">
      <c r="A6765"/>
      <c r="B6765"/>
      <c r="I6765" s="33"/>
      <c r="J6765" s="21"/>
    </row>
    <row r="6766" spans="1:10" x14ac:dyDescent="0.25">
      <c r="A6766"/>
      <c r="B6766"/>
      <c r="I6766" s="33"/>
      <c r="J6766" s="21"/>
    </row>
    <row r="6767" spans="1:10" x14ac:dyDescent="0.25">
      <c r="A6767"/>
      <c r="B6767"/>
      <c r="I6767" s="33"/>
      <c r="J6767" s="21"/>
    </row>
    <row r="6768" spans="1:10" x14ac:dyDescent="0.25">
      <c r="A6768"/>
      <c r="B6768"/>
      <c r="I6768" s="33"/>
      <c r="J6768" s="21"/>
    </row>
    <row r="6769" spans="1:10" x14ac:dyDescent="0.25">
      <c r="A6769"/>
      <c r="B6769"/>
      <c r="I6769" s="33"/>
      <c r="J6769" s="21"/>
    </row>
    <row r="6770" spans="1:10" x14ac:dyDescent="0.25">
      <c r="A6770"/>
      <c r="B6770"/>
      <c r="I6770" s="33"/>
      <c r="J6770" s="21"/>
    </row>
    <row r="6771" spans="1:10" x14ac:dyDescent="0.25">
      <c r="A6771"/>
      <c r="B6771"/>
      <c r="I6771" s="33"/>
      <c r="J6771" s="21"/>
    </row>
    <row r="6772" spans="1:10" x14ac:dyDescent="0.25">
      <c r="A6772"/>
      <c r="B6772"/>
      <c r="I6772" s="33"/>
      <c r="J6772" s="21"/>
    </row>
    <row r="6773" spans="1:10" x14ac:dyDescent="0.25">
      <c r="A6773"/>
      <c r="B6773"/>
      <c r="I6773" s="33"/>
      <c r="J6773" s="21"/>
    </row>
    <row r="6774" spans="1:10" x14ac:dyDescent="0.25">
      <c r="A6774"/>
      <c r="B6774"/>
      <c r="I6774" s="33"/>
      <c r="J6774" s="21"/>
    </row>
    <row r="6775" spans="1:10" x14ac:dyDescent="0.25">
      <c r="A6775"/>
      <c r="B6775"/>
      <c r="I6775" s="33"/>
      <c r="J6775" s="21"/>
    </row>
    <row r="6776" spans="1:10" x14ac:dyDescent="0.25">
      <c r="A6776"/>
      <c r="B6776"/>
      <c r="I6776" s="33"/>
      <c r="J6776" s="21"/>
    </row>
    <row r="6777" spans="1:10" x14ac:dyDescent="0.25">
      <c r="A6777"/>
      <c r="B6777"/>
      <c r="I6777" s="33"/>
      <c r="J6777" s="21"/>
    </row>
    <row r="6778" spans="1:10" x14ac:dyDescent="0.25">
      <c r="A6778"/>
      <c r="B6778"/>
      <c r="I6778" s="33"/>
      <c r="J6778" s="21"/>
    </row>
    <row r="6779" spans="1:10" x14ac:dyDescent="0.25">
      <c r="A6779"/>
      <c r="B6779"/>
      <c r="I6779" s="33"/>
      <c r="J6779" s="21"/>
    </row>
    <row r="6780" spans="1:10" x14ac:dyDescent="0.25">
      <c r="A6780"/>
      <c r="B6780"/>
      <c r="I6780" s="33"/>
      <c r="J6780" s="21"/>
    </row>
    <row r="6781" spans="1:10" x14ac:dyDescent="0.25">
      <c r="A6781"/>
      <c r="B6781"/>
      <c r="I6781" s="33"/>
      <c r="J6781" s="21"/>
    </row>
    <row r="6782" spans="1:10" x14ac:dyDescent="0.25">
      <c r="A6782"/>
      <c r="B6782"/>
      <c r="I6782" s="33"/>
      <c r="J6782" s="21"/>
    </row>
    <row r="6783" spans="1:10" x14ac:dyDescent="0.25">
      <c r="A6783"/>
      <c r="B6783"/>
      <c r="I6783" s="33"/>
      <c r="J6783" s="21"/>
    </row>
    <row r="6784" spans="1:10" x14ac:dyDescent="0.25">
      <c r="A6784"/>
      <c r="B6784"/>
      <c r="I6784" s="33"/>
      <c r="J6784" s="21"/>
    </row>
    <row r="6785" spans="1:10" x14ac:dyDescent="0.25">
      <c r="A6785"/>
      <c r="B6785"/>
      <c r="I6785" s="33"/>
      <c r="J6785" s="21"/>
    </row>
    <row r="6786" spans="1:10" x14ac:dyDescent="0.25">
      <c r="A6786"/>
      <c r="B6786"/>
      <c r="I6786" s="33"/>
      <c r="J6786" s="21"/>
    </row>
    <row r="6787" spans="1:10" x14ac:dyDescent="0.25">
      <c r="A6787"/>
      <c r="B6787"/>
      <c r="I6787" s="33"/>
      <c r="J6787" s="21"/>
    </row>
    <row r="6788" spans="1:10" x14ac:dyDescent="0.25">
      <c r="A6788"/>
      <c r="B6788"/>
      <c r="I6788" s="33"/>
      <c r="J6788" s="21"/>
    </row>
    <row r="6789" spans="1:10" x14ac:dyDescent="0.25">
      <c r="A6789"/>
      <c r="B6789"/>
      <c r="I6789" s="33"/>
      <c r="J6789" s="21"/>
    </row>
    <row r="6790" spans="1:10" x14ac:dyDescent="0.25">
      <c r="A6790"/>
      <c r="B6790"/>
      <c r="I6790" s="33"/>
      <c r="J6790" s="21"/>
    </row>
    <row r="6791" spans="1:10" x14ac:dyDescent="0.25">
      <c r="A6791"/>
      <c r="B6791"/>
      <c r="I6791" s="33"/>
      <c r="J6791" s="21"/>
    </row>
    <row r="6792" spans="1:10" x14ac:dyDescent="0.25">
      <c r="A6792"/>
      <c r="B6792"/>
      <c r="I6792" s="33"/>
      <c r="J6792" s="21"/>
    </row>
    <row r="6793" spans="1:10" x14ac:dyDescent="0.25">
      <c r="A6793"/>
      <c r="B6793"/>
      <c r="I6793" s="33"/>
      <c r="J6793" s="21"/>
    </row>
    <row r="6794" spans="1:10" x14ac:dyDescent="0.25">
      <c r="A6794"/>
      <c r="B6794"/>
      <c r="I6794" s="33"/>
      <c r="J6794" s="21"/>
    </row>
    <row r="6795" spans="1:10" x14ac:dyDescent="0.25">
      <c r="A6795"/>
      <c r="B6795"/>
      <c r="I6795" s="33"/>
      <c r="J6795" s="21"/>
    </row>
    <row r="6796" spans="1:10" x14ac:dyDescent="0.25">
      <c r="A6796"/>
      <c r="B6796"/>
      <c r="I6796" s="33"/>
      <c r="J6796" s="21"/>
    </row>
    <row r="6797" spans="1:10" x14ac:dyDescent="0.25">
      <c r="A6797"/>
      <c r="B6797"/>
      <c r="I6797" s="33"/>
      <c r="J6797" s="21"/>
    </row>
    <row r="6798" spans="1:10" x14ac:dyDescent="0.25">
      <c r="A6798"/>
      <c r="B6798"/>
      <c r="I6798" s="33"/>
      <c r="J6798" s="21"/>
    </row>
    <row r="6799" spans="1:10" x14ac:dyDescent="0.25">
      <c r="A6799"/>
      <c r="B6799"/>
      <c r="I6799" s="33"/>
      <c r="J6799" s="21"/>
    </row>
    <row r="6800" spans="1:10" x14ac:dyDescent="0.25">
      <c r="A6800"/>
      <c r="B6800"/>
      <c r="I6800" s="33"/>
      <c r="J6800" s="21"/>
    </row>
    <row r="6801" spans="1:10" x14ac:dyDescent="0.25">
      <c r="A6801"/>
      <c r="B6801"/>
      <c r="I6801" s="33"/>
      <c r="J6801" s="21"/>
    </row>
    <row r="6802" spans="1:10" x14ac:dyDescent="0.25">
      <c r="A6802"/>
      <c r="B6802"/>
      <c r="I6802" s="33"/>
      <c r="J6802" s="21"/>
    </row>
    <row r="6803" spans="1:10" x14ac:dyDescent="0.25">
      <c r="A6803"/>
      <c r="B6803"/>
      <c r="I6803" s="33"/>
      <c r="J6803" s="21"/>
    </row>
    <row r="6804" spans="1:10" x14ac:dyDescent="0.25">
      <c r="A6804"/>
      <c r="B6804"/>
      <c r="I6804" s="33"/>
      <c r="J6804" s="21"/>
    </row>
    <row r="6805" spans="1:10" x14ac:dyDescent="0.25">
      <c r="A6805"/>
      <c r="B6805"/>
      <c r="I6805" s="33"/>
      <c r="J6805" s="21"/>
    </row>
    <row r="6806" spans="1:10" x14ac:dyDescent="0.25">
      <c r="A6806"/>
      <c r="B6806"/>
      <c r="I6806" s="33"/>
      <c r="J6806" s="21"/>
    </row>
    <row r="6807" spans="1:10" x14ac:dyDescent="0.25">
      <c r="A6807"/>
      <c r="B6807"/>
      <c r="I6807" s="33"/>
      <c r="J6807" s="21"/>
    </row>
    <row r="6808" spans="1:10" x14ac:dyDescent="0.25">
      <c r="A6808"/>
      <c r="B6808"/>
      <c r="I6808" s="33"/>
      <c r="J6808" s="21"/>
    </row>
    <row r="6809" spans="1:10" x14ac:dyDescent="0.25">
      <c r="A6809"/>
      <c r="B6809"/>
      <c r="I6809" s="33"/>
      <c r="J6809" s="21"/>
    </row>
    <row r="6810" spans="1:10" x14ac:dyDescent="0.25">
      <c r="A6810"/>
      <c r="B6810"/>
      <c r="I6810" s="33"/>
      <c r="J6810" s="21"/>
    </row>
    <row r="6811" spans="1:10" x14ac:dyDescent="0.25">
      <c r="A6811"/>
      <c r="B6811"/>
      <c r="I6811" s="33"/>
      <c r="J6811" s="21"/>
    </row>
    <row r="6812" spans="1:10" x14ac:dyDescent="0.25">
      <c r="A6812"/>
      <c r="B6812"/>
      <c r="I6812" s="33"/>
      <c r="J6812" s="21"/>
    </row>
    <row r="6813" spans="1:10" x14ac:dyDescent="0.25">
      <c r="A6813"/>
      <c r="B6813"/>
      <c r="I6813" s="33"/>
      <c r="J6813" s="21"/>
    </row>
    <row r="6814" spans="1:10" x14ac:dyDescent="0.25">
      <c r="A6814"/>
      <c r="B6814"/>
      <c r="I6814" s="33"/>
      <c r="J6814" s="21"/>
    </row>
    <row r="6815" spans="1:10" x14ac:dyDescent="0.25">
      <c r="A6815"/>
      <c r="B6815"/>
      <c r="I6815" s="33"/>
      <c r="J6815" s="21"/>
    </row>
    <row r="6816" spans="1:10" x14ac:dyDescent="0.25">
      <c r="A6816"/>
      <c r="B6816"/>
      <c r="I6816" s="33"/>
      <c r="J6816" s="21"/>
    </row>
    <row r="6817" spans="1:10" x14ac:dyDescent="0.25">
      <c r="A6817"/>
      <c r="B6817"/>
      <c r="I6817" s="33"/>
      <c r="J6817" s="21"/>
    </row>
    <row r="6818" spans="1:10" x14ac:dyDescent="0.25">
      <c r="A6818"/>
      <c r="B6818"/>
      <c r="I6818" s="33"/>
      <c r="J6818" s="21"/>
    </row>
    <row r="6819" spans="1:10" x14ac:dyDescent="0.25">
      <c r="A6819"/>
      <c r="B6819"/>
      <c r="I6819" s="33"/>
      <c r="J6819" s="21"/>
    </row>
    <row r="6820" spans="1:10" x14ac:dyDescent="0.25">
      <c r="A6820"/>
      <c r="B6820"/>
      <c r="I6820" s="33"/>
      <c r="J6820" s="21"/>
    </row>
    <row r="6821" spans="1:10" x14ac:dyDescent="0.25">
      <c r="A6821"/>
      <c r="B6821"/>
      <c r="I6821" s="33"/>
      <c r="J6821" s="21"/>
    </row>
    <row r="6822" spans="1:10" x14ac:dyDescent="0.25">
      <c r="A6822"/>
      <c r="B6822"/>
      <c r="I6822" s="33"/>
      <c r="J6822" s="21"/>
    </row>
    <row r="6823" spans="1:10" x14ac:dyDescent="0.25">
      <c r="A6823"/>
      <c r="B6823"/>
      <c r="I6823" s="33"/>
      <c r="J6823" s="21"/>
    </row>
    <row r="6824" spans="1:10" x14ac:dyDescent="0.25">
      <c r="A6824"/>
      <c r="B6824"/>
      <c r="I6824" s="33"/>
      <c r="J6824" s="21"/>
    </row>
    <row r="6825" spans="1:10" x14ac:dyDescent="0.25">
      <c r="A6825"/>
      <c r="B6825"/>
      <c r="I6825" s="33"/>
      <c r="J6825" s="21"/>
    </row>
    <row r="6826" spans="1:10" x14ac:dyDescent="0.25">
      <c r="A6826"/>
      <c r="B6826"/>
      <c r="I6826" s="33"/>
      <c r="J6826" s="21"/>
    </row>
    <row r="6827" spans="1:10" x14ac:dyDescent="0.25">
      <c r="A6827"/>
      <c r="B6827"/>
      <c r="I6827" s="33"/>
      <c r="J6827" s="21"/>
    </row>
    <row r="6828" spans="1:10" x14ac:dyDescent="0.25">
      <c r="A6828"/>
      <c r="B6828"/>
      <c r="I6828" s="33"/>
      <c r="J6828" s="21"/>
    </row>
    <row r="6829" spans="1:10" x14ac:dyDescent="0.25">
      <c r="A6829"/>
      <c r="B6829"/>
      <c r="I6829" s="33"/>
      <c r="J6829" s="21"/>
    </row>
    <row r="6830" spans="1:10" x14ac:dyDescent="0.25">
      <c r="A6830"/>
      <c r="B6830"/>
      <c r="I6830" s="33"/>
      <c r="J6830" s="21"/>
    </row>
    <row r="6831" spans="1:10" x14ac:dyDescent="0.25">
      <c r="A6831"/>
      <c r="B6831"/>
      <c r="I6831" s="33"/>
      <c r="J6831" s="21"/>
    </row>
    <row r="6832" spans="1:10" x14ac:dyDescent="0.25">
      <c r="A6832"/>
      <c r="B6832"/>
      <c r="I6832" s="33"/>
      <c r="J6832" s="21"/>
    </row>
    <row r="6833" spans="1:10" x14ac:dyDescent="0.25">
      <c r="A6833"/>
      <c r="B6833"/>
      <c r="I6833" s="33"/>
      <c r="J6833" s="21"/>
    </row>
    <row r="6834" spans="1:10" x14ac:dyDescent="0.25">
      <c r="A6834"/>
      <c r="B6834"/>
      <c r="I6834" s="33"/>
      <c r="J6834" s="21"/>
    </row>
    <row r="6835" spans="1:10" x14ac:dyDescent="0.25">
      <c r="A6835"/>
      <c r="B6835"/>
      <c r="I6835" s="33"/>
      <c r="J6835" s="21"/>
    </row>
    <row r="6836" spans="1:10" x14ac:dyDescent="0.25">
      <c r="A6836"/>
      <c r="B6836"/>
      <c r="I6836" s="33"/>
      <c r="J6836" s="21"/>
    </row>
    <row r="6837" spans="1:10" x14ac:dyDescent="0.25">
      <c r="A6837"/>
      <c r="B6837"/>
      <c r="I6837" s="33"/>
      <c r="J6837" s="21"/>
    </row>
    <row r="6838" spans="1:10" x14ac:dyDescent="0.25">
      <c r="A6838"/>
      <c r="B6838"/>
      <c r="I6838" s="33"/>
      <c r="J6838" s="21"/>
    </row>
    <row r="6839" spans="1:10" x14ac:dyDescent="0.25">
      <c r="A6839"/>
      <c r="B6839"/>
      <c r="I6839" s="33"/>
      <c r="J6839" s="21"/>
    </row>
    <row r="6840" spans="1:10" x14ac:dyDescent="0.25">
      <c r="A6840"/>
      <c r="B6840"/>
      <c r="I6840" s="33"/>
      <c r="J6840" s="21"/>
    </row>
    <row r="6841" spans="1:10" x14ac:dyDescent="0.25">
      <c r="A6841"/>
      <c r="B6841"/>
      <c r="I6841" s="33"/>
      <c r="J6841" s="21"/>
    </row>
    <row r="6842" spans="1:10" x14ac:dyDescent="0.25">
      <c r="A6842"/>
      <c r="B6842"/>
      <c r="I6842" s="33"/>
      <c r="J6842" s="21"/>
    </row>
    <row r="6843" spans="1:10" x14ac:dyDescent="0.25">
      <c r="A6843"/>
      <c r="B6843"/>
      <c r="I6843" s="33"/>
      <c r="J6843" s="21"/>
    </row>
    <row r="6844" spans="1:10" x14ac:dyDescent="0.25">
      <c r="A6844"/>
      <c r="B6844"/>
      <c r="I6844" s="33"/>
      <c r="J6844" s="21"/>
    </row>
    <row r="6845" spans="1:10" x14ac:dyDescent="0.25">
      <c r="A6845"/>
      <c r="B6845"/>
      <c r="I6845" s="33"/>
      <c r="J6845" s="21"/>
    </row>
    <row r="6846" spans="1:10" x14ac:dyDescent="0.25">
      <c r="A6846"/>
      <c r="B6846"/>
      <c r="I6846" s="33"/>
      <c r="J6846" s="21"/>
    </row>
    <row r="6847" spans="1:10" x14ac:dyDescent="0.25">
      <c r="A6847"/>
      <c r="B6847"/>
      <c r="I6847" s="33"/>
      <c r="J6847" s="21"/>
    </row>
    <row r="6848" spans="1:10" x14ac:dyDescent="0.25">
      <c r="A6848"/>
      <c r="B6848"/>
      <c r="I6848" s="33"/>
      <c r="J6848" s="21"/>
    </row>
    <row r="6849" spans="1:10" x14ac:dyDescent="0.25">
      <c r="A6849"/>
      <c r="B6849"/>
      <c r="I6849" s="33"/>
      <c r="J6849" s="21"/>
    </row>
    <row r="6850" spans="1:10" x14ac:dyDescent="0.25">
      <c r="A6850"/>
      <c r="B6850"/>
      <c r="I6850" s="33"/>
      <c r="J6850" s="21"/>
    </row>
    <row r="6851" spans="1:10" x14ac:dyDescent="0.25">
      <c r="A6851"/>
      <c r="B6851"/>
      <c r="I6851" s="33"/>
      <c r="J6851" s="21"/>
    </row>
    <row r="6852" spans="1:10" x14ac:dyDescent="0.25">
      <c r="A6852"/>
      <c r="B6852"/>
      <c r="I6852" s="33"/>
      <c r="J6852" s="21"/>
    </row>
    <row r="6853" spans="1:10" x14ac:dyDescent="0.25">
      <c r="A6853"/>
      <c r="B6853"/>
      <c r="I6853" s="33"/>
      <c r="J6853" s="21"/>
    </row>
    <row r="6854" spans="1:10" x14ac:dyDescent="0.25">
      <c r="A6854"/>
      <c r="B6854"/>
      <c r="I6854" s="33"/>
      <c r="J6854" s="21"/>
    </row>
    <row r="6855" spans="1:10" x14ac:dyDescent="0.25">
      <c r="A6855"/>
      <c r="B6855"/>
      <c r="I6855" s="33"/>
      <c r="J6855" s="21"/>
    </row>
    <row r="6856" spans="1:10" x14ac:dyDescent="0.25">
      <c r="A6856"/>
      <c r="B6856"/>
      <c r="I6856" s="33"/>
      <c r="J6856" s="21"/>
    </row>
    <row r="6857" spans="1:10" x14ac:dyDescent="0.25">
      <c r="A6857"/>
      <c r="B6857"/>
      <c r="I6857" s="33"/>
      <c r="J6857" s="21"/>
    </row>
    <row r="6858" spans="1:10" x14ac:dyDescent="0.25">
      <c r="A6858"/>
      <c r="B6858"/>
      <c r="I6858" s="33"/>
      <c r="J6858" s="21"/>
    </row>
    <row r="6859" spans="1:10" x14ac:dyDescent="0.25">
      <c r="A6859"/>
      <c r="B6859"/>
      <c r="I6859" s="33"/>
      <c r="J6859" s="21"/>
    </row>
    <row r="6860" spans="1:10" x14ac:dyDescent="0.25">
      <c r="A6860"/>
      <c r="B6860"/>
      <c r="I6860" s="33"/>
      <c r="J6860" s="21"/>
    </row>
    <row r="6861" spans="1:10" x14ac:dyDescent="0.25">
      <c r="A6861"/>
      <c r="B6861"/>
      <c r="I6861" s="33"/>
      <c r="J6861" s="21"/>
    </row>
    <row r="6862" spans="1:10" x14ac:dyDescent="0.25">
      <c r="A6862"/>
      <c r="B6862"/>
      <c r="I6862" s="33"/>
      <c r="J6862" s="21"/>
    </row>
    <row r="6863" spans="1:10" x14ac:dyDescent="0.25">
      <c r="A6863"/>
      <c r="B6863"/>
      <c r="I6863" s="33"/>
      <c r="J6863" s="21"/>
    </row>
    <row r="6864" spans="1:10" x14ac:dyDescent="0.25">
      <c r="A6864"/>
      <c r="B6864"/>
      <c r="I6864" s="33"/>
      <c r="J6864" s="21"/>
    </row>
    <row r="6865" spans="1:10" x14ac:dyDescent="0.25">
      <c r="A6865"/>
      <c r="B6865"/>
      <c r="I6865" s="33"/>
      <c r="J6865" s="21"/>
    </row>
    <row r="6866" spans="1:10" x14ac:dyDescent="0.25">
      <c r="A6866"/>
      <c r="B6866"/>
      <c r="I6866" s="33"/>
      <c r="J6866" s="21"/>
    </row>
    <row r="6867" spans="1:10" x14ac:dyDescent="0.25">
      <c r="A6867"/>
      <c r="B6867"/>
      <c r="I6867" s="33"/>
      <c r="J6867" s="21"/>
    </row>
    <row r="6868" spans="1:10" x14ac:dyDescent="0.25">
      <c r="A6868"/>
      <c r="B6868"/>
      <c r="I6868" s="33"/>
      <c r="J6868" s="21"/>
    </row>
    <row r="6869" spans="1:10" x14ac:dyDescent="0.25">
      <c r="A6869"/>
      <c r="B6869"/>
      <c r="I6869" s="33"/>
      <c r="J6869" s="21"/>
    </row>
    <row r="6870" spans="1:10" x14ac:dyDescent="0.25">
      <c r="A6870"/>
      <c r="B6870"/>
      <c r="I6870" s="33"/>
      <c r="J6870" s="21"/>
    </row>
    <row r="6871" spans="1:10" x14ac:dyDescent="0.25">
      <c r="A6871"/>
      <c r="B6871"/>
      <c r="I6871" s="33"/>
      <c r="J6871" s="21"/>
    </row>
    <row r="6872" spans="1:10" x14ac:dyDescent="0.25">
      <c r="A6872"/>
      <c r="B6872"/>
      <c r="I6872" s="33"/>
      <c r="J6872" s="21"/>
    </row>
    <row r="6873" spans="1:10" x14ac:dyDescent="0.25">
      <c r="A6873"/>
      <c r="B6873"/>
      <c r="I6873" s="33"/>
      <c r="J6873" s="21"/>
    </row>
    <row r="6874" spans="1:10" x14ac:dyDescent="0.25">
      <c r="A6874"/>
      <c r="B6874"/>
      <c r="I6874" s="33"/>
      <c r="J6874" s="21"/>
    </row>
    <row r="6875" spans="1:10" x14ac:dyDescent="0.25">
      <c r="A6875"/>
      <c r="B6875"/>
      <c r="I6875" s="33"/>
      <c r="J6875" s="21"/>
    </row>
    <row r="6876" spans="1:10" x14ac:dyDescent="0.25">
      <c r="A6876"/>
      <c r="B6876"/>
      <c r="I6876" s="33"/>
      <c r="J6876" s="21"/>
    </row>
    <row r="6877" spans="1:10" x14ac:dyDescent="0.25">
      <c r="A6877"/>
      <c r="B6877"/>
      <c r="I6877" s="33"/>
      <c r="J6877" s="21"/>
    </row>
    <row r="6878" spans="1:10" x14ac:dyDescent="0.25">
      <c r="A6878"/>
      <c r="B6878"/>
      <c r="I6878" s="33"/>
      <c r="J6878" s="21"/>
    </row>
    <row r="6879" spans="1:10" x14ac:dyDescent="0.25">
      <c r="A6879"/>
      <c r="B6879"/>
      <c r="I6879" s="33"/>
      <c r="J6879" s="21"/>
    </row>
    <row r="6880" spans="1:10" x14ac:dyDescent="0.25">
      <c r="A6880"/>
      <c r="B6880"/>
      <c r="I6880" s="33"/>
      <c r="J6880" s="21"/>
    </row>
    <row r="6881" spans="1:10" x14ac:dyDescent="0.25">
      <c r="A6881"/>
      <c r="B6881"/>
      <c r="I6881" s="33"/>
      <c r="J6881" s="21"/>
    </row>
    <row r="6882" spans="1:10" x14ac:dyDescent="0.25">
      <c r="A6882"/>
      <c r="B6882"/>
      <c r="I6882" s="33"/>
      <c r="J6882" s="21"/>
    </row>
    <row r="6883" spans="1:10" x14ac:dyDescent="0.25">
      <c r="A6883"/>
      <c r="B6883"/>
      <c r="I6883" s="33"/>
      <c r="J6883" s="21"/>
    </row>
    <row r="6884" spans="1:10" x14ac:dyDescent="0.25">
      <c r="A6884"/>
      <c r="B6884"/>
      <c r="I6884" s="33"/>
      <c r="J6884" s="21"/>
    </row>
    <row r="6885" spans="1:10" x14ac:dyDescent="0.25">
      <c r="A6885"/>
      <c r="B6885"/>
      <c r="I6885" s="33"/>
      <c r="J6885" s="21"/>
    </row>
    <row r="6886" spans="1:10" x14ac:dyDescent="0.25">
      <c r="A6886"/>
      <c r="B6886"/>
      <c r="I6886" s="33"/>
      <c r="J6886" s="21"/>
    </row>
    <row r="6887" spans="1:10" x14ac:dyDescent="0.25">
      <c r="A6887"/>
      <c r="B6887"/>
      <c r="I6887" s="33"/>
      <c r="J6887" s="21"/>
    </row>
    <row r="6888" spans="1:10" x14ac:dyDescent="0.25">
      <c r="A6888"/>
      <c r="B6888"/>
      <c r="I6888" s="33"/>
      <c r="J6888" s="21"/>
    </row>
    <row r="6889" spans="1:10" x14ac:dyDescent="0.25">
      <c r="A6889"/>
      <c r="B6889"/>
      <c r="I6889" s="33"/>
      <c r="J6889" s="21"/>
    </row>
    <row r="6890" spans="1:10" x14ac:dyDescent="0.25">
      <c r="A6890"/>
      <c r="B6890"/>
      <c r="I6890" s="33"/>
      <c r="J6890" s="21"/>
    </row>
    <row r="6891" spans="1:10" x14ac:dyDescent="0.25">
      <c r="A6891"/>
      <c r="B6891"/>
      <c r="I6891" s="33"/>
      <c r="J6891" s="21"/>
    </row>
    <row r="6892" spans="1:10" x14ac:dyDescent="0.25">
      <c r="A6892"/>
      <c r="B6892"/>
      <c r="I6892" s="33"/>
      <c r="J6892" s="21"/>
    </row>
    <row r="6893" spans="1:10" x14ac:dyDescent="0.25">
      <c r="A6893"/>
      <c r="B6893"/>
      <c r="I6893" s="33"/>
      <c r="J6893" s="21"/>
    </row>
    <row r="6894" spans="1:10" x14ac:dyDescent="0.25">
      <c r="A6894"/>
      <c r="B6894"/>
      <c r="I6894" s="33"/>
      <c r="J6894" s="21"/>
    </row>
    <row r="6895" spans="1:10" x14ac:dyDescent="0.25">
      <c r="A6895"/>
      <c r="B6895"/>
      <c r="I6895" s="33"/>
      <c r="J6895" s="21"/>
    </row>
    <row r="6896" spans="1:10" x14ac:dyDescent="0.25">
      <c r="A6896"/>
      <c r="B6896"/>
      <c r="I6896" s="33"/>
      <c r="J6896" s="21"/>
    </row>
    <row r="6897" spans="1:10" x14ac:dyDescent="0.25">
      <c r="A6897"/>
      <c r="B6897"/>
      <c r="I6897" s="33"/>
      <c r="J6897" s="21"/>
    </row>
    <row r="6898" spans="1:10" x14ac:dyDescent="0.25">
      <c r="A6898"/>
      <c r="B6898"/>
      <c r="I6898" s="33"/>
      <c r="J6898" s="21"/>
    </row>
    <row r="6899" spans="1:10" x14ac:dyDescent="0.25">
      <c r="A6899"/>
      <c r="B6899"/>
      <c r="I6899" s="33"/>
      <c r="J6899" s="21"/>
    </row>
    <row r="6900" spans="1:10" x14ac:dyDescent="0.25">
      <c r="A6900"/>
      <c r="B6900"/>
      <c r="I6900" s="33"/>
      <c r="J6900" s="21"/>
    </row>
    <row r="6901" spans="1:10" x14ac:dyDescent="0.25">
      <c r="A6901"/>
      <c r="B6901"/>
      <c r="I6901" s="33"/>
      <c r="J6901" s="21"/>
    </row>
    <row r="6902" spans="1:10" x14ac:dyDescent="0.25">
      <c r="A6902"/>
      <c r="B6902"/>
      <c r="I6902" s="33"/>
      <c r="J6902" s="21"/>
    </row>
    <row r="6903" spans="1:10" x14ac:dyDescent="0.25">
      <c r="A6903"/>
      <c r="B6903"/>
      <c r="I6903" s="33"/>
      <c r="J6903" s="21"/>
    </row>
    <row r="6904" spans="1:10" x14ac:dyDescent="0.25">
      <c r="A6904"/>
      <c r="B6904"/>
      <c r="I6904" s="33"/>
      <c r="J6904" s="21"/>
    </row>
    <row r="6905" spans="1:10" x14ac:dyDescent="0.25">
      <c r="A6905"/>
      <c r="B6905"/>
      <c r="I6905" s="33"/>
      <c r="J6905" s="21"/>
    </row>
    <row r="6906" spans="1:10" x14ac:dyDescent="0.25">
      <c r="A6906"/>
      <c r="B6906"/>
      <c r="I6906" s="33"/>
      <c r="J6906" s="21"/>
    </row>
    <row r="6907" spans="1:10" x14ac:dyDescent="0.25">
      <c r="A6907"/>
      <c r="B6907"/>
      <c r="I6907" s="33"/>
      <c r="J6907" s="21"/>
    </row>
    <row r="6908" spans="1:10" x14ac:dyDescent="0.25">
      <c r="A6908"/>
      <c r="B6908"/>
      <c r="I6908" s="33"/>
      <c r="J6908" s="21"/>
    </row>
    <row r="6909" spans="1:10" x14ac:dyDescent="0.25">
      <c r="A6909"/>
      <c r="B6909"/>
      <c r="I6909" s="33"/>
      <c r="J6909" s="21"/>
    </row>
    <row r="6910" spans="1:10" x14ac:dyDescent="0.25">
      <c r="A6910"/>
      <c r="B6910"/>
      <c r="I6910" s="33"/>
      <c r="J6910" s="21"/>
    </row>
    <row r="6911" spans="1:10" x14ac:dyDescent="0.25">
      <c r="A6911"/>
      <c r="B6911"/>
      <c r="I6911" s="33"/>
      <c r="J6911" s="21"/>
    </row>
    <row r="6912" spans="1:10" x14ac:dyDescent="0.25">
      <c r="A6912"/>
      <c r="B6912"/>
      <c r="I6912" s="33"/>
      <c r="J6912" s="21"/>
    </row>
    <row r="6913" spans="1:10" x14ac:dyDescent="0.25">
      <c r="A6913"/>
      <c r="B6913"/>
      <c r="I6913" s="33"/>
      <c r="J6913" s="21"/>
    </row>
    <row r="6914" spans="1:10" x14ac:dyDescent="0.25">
      <c r="A6914"/>
      <c r="B6914"/>
      <c r="I6914" s="33"/>
      <c r="J6914" s="21"/>
    </row>
    <row r="6915" spans="1:10" x14ac:dyDescent="0.25">
      <c r="A6915"/>
      <c r="B6915"/>
      <c r="I6915" s="33"/>
      <c r="J6915" s="21"/>
    </row>
    <row r="6916" spans="1:10" x14ac:dyDescent="0.25">
      <c r="A6916"/>
      <c r="B6916"/>
      <c r="I6916" s="33"/>
      <c r="J6916" s="21"/>
    </row>
    <row r="6917" spans="1:10" x14ac:dyDescent="0.25">
      <c r="A6917"/>
      <c r="B6917"/>
      <c r="I6917" s="33"/>
      <c r="J6917" s="21"/>
    </row>
    <row r="6918" spans="1:10" x14ac:dyDescent="0.25">
      <c r="A6918"/>
      <c r="B6918"/>
      <c r="I6918" s="33"/>
      <c r="J6918" s="21"/>
    </row>
    <row r="6919" spans="1:10" x14ac:dyDescent="0.25">
      <c r="A6919"/>
      <c r="B6919"/>
      <c r="I6919" s="33"/>
      <c r="J6919" s="21"/>
    </row>
    <row r="6920" spans="1:10" x14ac:dyDescent="0.25">
      <c r="A6920"/>
      <c r="B6920"/>
      <c r="I6920" s="33"/>
      <c r="J6920" s="21"/>
    </row>
    <row r="6921" spans="1:10" x14ac:dyDescent="0.25">
      <c r="A6921"/>
      <c r="B6921"/>
      <c r="I6921" s="33"/>
      <c r="J6921" s="21"/>
    </row>
    <row r="6922" spans="1:10" x14ac:dyDescent="0.25">
      <c r="A6922"/>
      <c r="B6922"/>
      <c r="I6922" s="33"/>
      <c r="J6922" s="21"/>
    </row>
    <row r="6923" spans="1:10" x14ac:dyDescent="0.25">
      <c r="A6923"/>
      <c r="B6923"/>
      <c r="I6923" s="33"/>
      <c r="J6923" s="21"/>
    </row>
    <row r="6924" spans="1:10" x14ac:dyDescent="0.25">
      <c r="A6924"/>
      <c r="B6924"/>
      <c r="I6924" s="33"/>
      <c r="J6924" s="21"/>
    </row>
    <row r="6925" spans="1:10" x14ac:dyDescent="0.25">
      <c r="A6925"/>
      <c r="B6925"/>
      <c r="I6925" s="33"/>
      <c r="J6925" s="21"/>
    </row>
    <row r="6926" spans="1:10" x14ac:dyDescent="0.25">
      <c r="A6926"/>
      <c r="B6926"/>
      <c r="I6926" s="33"/>
      <c r="J6926" s="21"/>
    </row>
    <row r="6927" spans="1:10" x14ac:dyDescent="0.25">
      <c r="A6927"/>
      <c r="B6927"/>
      <c r="I6927" s="33"/>
      <c r="J6927" s="21"/>
    </row>
    <row r="6928" spans="1:10" x14ac:dyDescent="0.25">
      <c r="A6928"/>
      <c r="B6928"/>
      <c r="I6928" s="33"/>
      <c r="J6928" s="21"/>
    </row>
    <row r="6929" spans="1:10" x14ac:dyDescent="0.25">
      <c r="A6929"/>
      <c r="B6929"/>
      <c r="I6929" s="33"/>
      <c r="J6929" s="21"/>
    </row>
    <row r="6930" spans="1:10" x14ac:dyDescent="0.25">
      <c r="A6930"/>
      <c r="B6930"/>
      <c r="I6930" s="33"/>
      <c r="J6930" s="21"/>
    </row>
    <row r="6931" spans="1:10" x14ac:dyDescent="0.25">
      <c r="A6931"/>
      <c r="B6931"/>
      <c r="I6931" s="33"/>
      <c r="J6931" s="21"/>
    </row>
    <row r="6932" spans="1:10" x14ac:dyDescent="0.25">
      <c r="A6932"/>
      <c r="B6932"/>
      <c r="I6932" s="33"/>
      <c r="J6932" s="21"/>
    </row>
    <row r="6933" spans="1:10" x14ac:dyDescent="0.25">
      <c r="A6933"/>
      <c r="B6933"/>
      <c r="I6933" s="33"/>
      <c r="J6933" s="21"/>
    </row>
    <row r="6934" spans="1:10" x14ac:dyDescent="0.25">
      <c r="A6934"/>
      <c r="B6934"/>
      <c r="I6934" s="33"/>
      <c r="J6934" s="21"/>
    </row>
    <row r="6935" spans="1:10" x14ac:dyDescent="0.25">
      <c r="A6935"/>
      <c r="B6935"/>
      <c r="I6935" s="33"/>
      <c r="J6935" s="21"/>
    </row>
    <row r="6936" spans="1:10" x14ac:dyDescent="0.25">
      <c r="A6936"/>
      <c r="B6936"/>
      <c r="I6936" s="33"/>
      <c r="J6936" s="21"/>
    </row>
    <row r="6937" spans="1:10" x14ac:dyDescent="0.25">
      <c r="A6937"/>
      <c r="B6937"/>
      <c r="I6937" s="33"/>
      <c r="J6937" s="21"/>
    </row>
    <row r="6938" spans="1:10" x14ac:dyDescent="0.25">
      <c r="A6938"/>
      <c r="B6938"/>
      <c r="I6938" s="33"/>
      <c r="J6938" s="21"/>
    </row>
    <row r="6939" spans="1:10" x14ac:dyDescent="0.25">
      <c r="A6939"/>
      <c r="B6939"/>
      <c r="I6939" s="33"/>
      <c r="J6939" s="21"/>
    </row>
    <row r="6940" spans="1:10" x14ac:dyDescent="0.25">
      <c r="A6940"/>
      <c r="B6940"/>
      <c r="I6940" s="33"/>
      <c r="J6940" s="21"/>
    </row>
    <row r="6941" spans="1:10" x14ac:dyDescent="0.25">
      <c r="A6941"/>
      <c r="B6941"/>
      <c r="I6941" s="33"/>
      <c r="J6941" s="21"/>
    </row>
    <row r="6942" spans="1:10" x14ac:dyDescent="0.25">
      <c r="A6942"/>
      <c r="B6942"/>
      <c r="I6942" s="33"/>
      <c r="J6942" s="21"/>
    </row>
    <row r="6943" spans="1:10" x14ac:dyDescent="0.25">
      <c r="A6943"/>
      <c r="B6943"/>
      <c r="I6943" s="33"/>
      <c r="J6943" s="21"/>
    </row>
    <row r="6944" spans="1:10" x14ac:dyDescent="0.25">
      <c r="A6944"/>
      <c r="B6944"/>
      <c r="I6944" s="33"/>
      <c r="J6944" s="21"/>
    </row>
    <row r="6945" spans="1:10" x14ac:dyDescent="0.25">
      <c r="A6945"/>
      <c r="B6945"/>
      <c r="I6945" s="33"/>
      <c r="J6945" s="21"/>
    </row>
    <row r="6946" spans="1:10" x14ac:dyDescent="0.25">
      <c r="A6946"/>
      <c r="B6946"/>
      <c r="I6946" s="33"/>
      <c r="J6946" s="21"/>
    </row>
    <row r="6947" spans="1:10" x14ac:dyDescent="0.25">
      <c r="A6947"/>
      <c r="B6947"/>
      <c r="I6947" s="33"/>
      <c r="J6947" s="21"/>
    </row>
    <row r="6948" spans="1:10" x14ac:dyDescent="0.25">
      <c r="A6948"/>
      <c r="B6948"/>
      <c r="I6948" s="33"/>
      <c r="J6948" s="21"/>
    </row>
    <row r="6949" spans="1:10" x14ac:dyDescent="0.25">
      <c r="A6949"/>
      <c r="B6949"/>
      <c r="I6949" s="33"/>
      <c r="J6949" s="21"/>
    </row>
    <row r="6950" spans="1:10" x14ac:dyDescent="0.25">
      <c r="A6950"/>
      <c r="B6950"/>
      <c r="I6950" s="33"/>
      <c r="J6950" s="21"/>
    </row>
    <row r="6951" spans="1:10" x14ac:dyDescent="0.25">
      <c r="A6951"/>
      <c r="B6951"/>
      <c r="I6951" s="33"/>
      <c r="J6951" s="21"/>
    </row>
    <row r="6952" spans="1:10" x14ac:dyDescent="0.25">
      <c r="A6952"/>
      <c r="B6952"/>
      <c r="I6952" s="33"/>
      <c r="J6952" s="21"/>
    </row>
    <row r="6953" spans="1:10" x14ac:dyDescent="0.25">
      <c r="A6953"/>
      <c r="B6953"/>
      <c r="I6953" s="33"/>
      <c r="J6953" s="21"/>
    </row>
    <row r="6954" spans="1:10" x14ac:dyDescent="0.25">
      <c r="A6954"/>
      <c r="B6954"/>
      <c r="I6954" s="33"/>
      <c r="J6954" s="21"/>
    </row>
    <row r="6955" spans="1:10" x14ac:dyDescent="0.25">
      <c r="A6955"/>
      <c r="B6955"/>
      <c r="I6955" s="33"/>
      <c r="J6955" s="21"/>
    </row>
    <row r="6956" spans="1:10" x14ac:dyDescent="0.25">
      <c r="A6956"/>
      <c r="B6956"/>
      <c r="I6956" s="33"/>
      <c r="J6956" s="21"/>
    </row>
    <row r="6957" spans="1:10" x14ac:dyDescent="0.25">
      <c r="A6957"/>
      <c r="B6957"/>
      <c r="I6957" s="33"/>
      <c r="J6957" s="21"/>
    </row>
    <row r="6958" spans="1:10" x14ac:dyDescent="0.25">
      <c r="A6958"/>
      <c r="B6958"/>
      <c r="I6958" s="33"/>
      <c r="J6958" s="21"/>
    </row>
    <row r="6959" spans="1:10" x14ac:dyDescent="0.25">
      <c r="A6959"/>
      <c r="B6959"/>
      <c r="I6959" s="33"/>
      <c r="J6959" s="21"/>
    </row>
    <row r="6960" spans="1:10" x14ac:dyDescent="0.25">
      <c r="A6960"/>
      <c r="B6960"/>
      <c r="I6960" s="33"/>
      <c r="J6960" s="21"/>
    </row>
    <row r="6961" spans="1:10" x14ac:dyDescent="0.25">
      <c r="A6961"/>
      <c r="B6961"/>
      <c r="I6961" s="33"/>
      <c r="J6961" s="21"/>
    </row>
    <row r="6962" spans="1:10" x14ac:dyDescent="0.25">
      <c r="A6962"/>
      <c r="B6962"/>
      <c r="I6962" s="33"/>
      <c r="J6962" s="21"/>
    </row>
    <row r="6963" spans="1:10" x14ac:dyDescent="0.25">
      <c r="A6963"/>
      <c r="B6963"/>
      <c r="I6963" s="33"/>
      <c r="J6963" s="21"/>
    </row>
    <row r="6964" spans="1:10" x14ac:dyDescent="0.25">
      <c r="A6964"/>
      <c r="B6964"/>
      <c r="I6964" s="33"/>
      <c r="J6964" s="21"/>
    </row>
    <row r="6965" spans="1:10" x14ac:dyDescent="0.25">
      <c r="A6965"/>
      <c r="B6965"/>
      <c r="I6965" s="33"/>
      <c r="J6965" s="21"/>
    </row>
    <row r="6966" spans="1:10" x14ac:dyDescent="0.25">
      <c r="A6966"/>
      <c r="B6966"/>
      <c r="I6966" s="33"/>
      <c r="J6966" s="21"/>
    </row>
    <row r="6967" spans="1:10" x14ac:dyDescent="0.25">
      <c r="A6967"/>
      <c r="B6967"/>
      <c r="I6967" s="33"/>
      <c r="J6967" s="21"/>
    </row>
    <row r="6968" spans="1:10" x14ac:dyDescent="0.25">
      <c r="A6968"/>
      <c r="B6968"/>
      <c r="I6968" s="33"/>
      <c r="J6968" s="21"/>
    </row>
    <row r="6969" spans="1:10" x14ac:dyDescent="0.25">
      <c r="A6969"/>
      <c r="B6969"/>
      <c r="I6969" s="33"/>
      <c r="J6969" s="21"/>
    </row>
    <row r="6970" spans="1:10" x14ac:dyDescent="0.25">
      <c r="A6970"/>
      <c r="B6970"/>
      <c r="I6970" s="33"/>
      <c r="J6970" s="21"/>
    </row>
    <row r="6971" spans="1:10" x14ac:dyDescent="0.25">
      <c r="A6971"/>
      <c r="B6971"/>
      <c r="I6971" s="33"/>
      <c r="J6971" s="21"/>
    </row>
    <row r="6972" spans="1:10" x14ac:dyDescent="0.25">
      <c r="A6972"/>
      <c r="B6972"/>
      <c r="I6972" s="33"/>
      <c r="J6972" s="21"/>
    </row>
    <row r="6973" spans="1:10" x14ac:dyDescent="0.25">
      <c r="A6973"/>
      <c r="B6973"/>
      <c r="I6973" s="33"/>
      <c r="J6973" s="21"/>
    </row>
    <row r="6974" spans="1:10" x14ac:dyDescent="0.25">
      <c r="A6974"/>
      <c r="B6974"/>
      <c r="I6974" s="33"/>
      <c r="J6974" s="21"/>
    </row>
    <row r="6975" spans="1:10" x14ac:dyDescent="0.25">
      <c r="A6975"/>
      <c r="B6975"/>
      <c r="I6975" s="33"/>
      <c r="J6975" s="21"/>
    </row>
    <row r="6976" spans="1:10" x14ac:dyDescent="0.25">
      <c r="A6976"/>
      <c r="B6976"/>
      <c r="I6976" s="33"/>
      <c r="J6976" s="21"/>
    </row>
    <row r="6977" spans="1:10" x14ac:dyDescent="0.25">
      <c r="A6977"/>
      <c r="B6977"/>
      <c r="I6977" s="33"/>
      <c r="J6977" s="21"/>
    </row>
    <row r="6978" spans="1:10" x14ac:dyDescent="0.25">
      <c r="A6978"/>
      <c r="B6978"/>
      <c r="I6978" s="33"/>
      <c r="J6978" s="21"/>
    </row>
    <row r="6979" spans="1:10" x14ac:dyDescent="0.25">
      <c r="A6979"/>
      <c r="B6979"/>
      <c r="I6979" s="33"/>
      <c r="J6979" s="21"/>
    </row>
    <row r="6980" spans="1:10" x14ac:dyDescent="0.25">
      <c r="A6980"/>
      <c r="B6980"/>
      <c r="I6980" s="33"/>
      <c r="J6980" s="21"/>
    </row>
    <row r="6981" spans="1:10" x14ac:dyDescent="0.25">
      <c r="A6981"/>
      <c r="B6981"/>
      <c r="I6981" s="33"/>
      <c r="J6981" s="21"/>
    </row>
    <row r="6982" spans="1:10" x14ac:dyDescent="0.25">
      <c r="A6982"/>
      <c r="B6982"/>
      <c r="I6982" s="33"/>
      <c r="J6982" s="21"/>
    </row>
    <row r="6983" spans="1:10" x14ac:dyDescent="0.25">
      <c r="A6983"/>
      <c r="B6983"/>
      <c r="I6983" s="33"/>
      <c r="J6983" s="21"/>
    </row>
    <row r="6984" spans="1:10" x14ac:dyDescent="0.25">
      <c r="A6984"/>
      <c r="B6984"/>
      <c r="I6984" s="33"/>
      <c r="J6984" s="21"/>
    </row>
    <row r="6985" spans="1:10" x14ac:dyDescent="0.25">
      <c r="A6985"/>
      <c r="B6985"/>
      <c r="I6985" s="33"/>
      <c r="J6985" s="21"/>
    </row>
    <row r="6986" spans="1:10" x14ac:dyDescent="0.25">
      <c r="A6986"/>
      <c r="B6986"/>
      <c r="I6986" s="33"/>
      <c r="J6986" s="21"/>
    </row>
    <row r="6987" spans="1:10" x14ac:dyDescent="0.25">
      <c r="A6987"/>
      <c r="B6987"/>
      <c r="I6987" s="33"/>
      <c r="J6987" s="21"/>
    </row>
    <row r="6988" spans="1:10" x14ac:dyDescent="0.25">
      <c r="A6988"/>
      <c r="B6988"/>
      <c r="I6988" s="33"/>
      <c r="J6988" s="21"/>
    </row>
    <row r="6989" spans="1:10" x14ac:dyDescent="0.25">
      <c r="A6989"/>
      <c r="B6989"/>
      <c r="I6989" s="33"/>
      <c r="J6989" s="21"/>
    </row>
    <row r="6990" spans="1:10" x14ac:dyDescent="0.25">
      <c r="A6990"/>
      <c r="B6990"/>
      <c r="I6990" s="33"/>
      <c r="J6990" s="21"/>
    </row>
    <row r="6991" spans="1:10" x14ac:dyDescent="0.25">
      <c r="A6991"/>
      <c r="B6991"/>
      <c r="I6991" s="33"/>
      <c r="J6991" s="21"/>
    </row>
    <row r="6992" spans="1:10" x14ac:dyDescent="0.25">
      <c r="A6992"/>
      <c r="B6992"/>
      <c r="I6992" s="33"/>
      <c r="J6992" s="21"/>
    </row>
    <row r="6993" spans="1:10" x14ac:dyDescent="0.25">
      <c r="A6993"/>
      <c r="B6993"/>
      <c r="I6993" s="33"/>
      <c r="J6993" s="21"/>
    </row>
    <row r="6994" spans="1:10" x14ac:dyDescent="0.25">
      <c r="A6994"/>
      <c r="B6994"/>
      <c r="I6994" s="33"/>
      <c r="J6994" s="21"/>
    </row>
    <row r="6995" spans="1:10" x14ac:dyDescent="0.25">
      <c r="A6995"/>
      <c r="B6995"/>
      <c r="I6995" s="33"/>
      <c r="J6995" s="21"/>
    </row>
    <row r="6996" spans="1:10" x14ac:dyDescent="0.25">
      <c r="A6996"/>
      <c r="B6996"/>
      <c r="I6996" s="33"/>
      <c r="J6996" s="21"/>
    </row>
    <row r="6997" spans="1:10" x14ac:dyDescent="0.25">
      <c r="A6997"/>
      <c r="B6997"/>
      <c r="I6997" s="33"/>
      <c r="J6997" s="21"/>
    </row>
    <row r="6998" spans="1:10" x14ac:dyDescent="0.25">
      <c r="A6998"/>
      <c r="B6998"/>
      <c r="I6998" s="33"/>
      <c r="J6998" s="21"/>
    </row>
    <row r="6999" spans="1:10" x14ac:dyDescent="0.25">
      <c r="A6999"/>
      <c r="B6999"/>
      <c r="I6999" s="33"/>
      <c r="J6999" s="21"/>
    </row>
    <row r="7000" spans="1:10" x14ac:dyDescent="0.25">
      <c r="A7000"/>
      <c r="B7000"/>
      <c r="I7000" s="33"/>
      <c r="J7000" s="21"/>
    </row>
    <row r="7001" spans="1:10" x14ac:dyDescent="0.25">
      <c r="A7001"/>
      <c r="B7001"/>
      <c r="I7001" s="33"/>
      <c r="J7001" s="21"/>
    </row>
    <row r="7002" spans="1:10" x14ac:dyDescent="0.25">
      <c r="A7002"/>
      <c r="B7002"/>
      <c r="I7002" s="33"/>
      <c r="J7002" s="21"/>
    </row>
    <row r="7003" spans="1:10" x14ac:dyDescent="0.25">
      <c r="A7003"/>
      <c r="B7003"/>
      <c r="I7003" s="33"/>
      <c r="J7003" s="21"/>
    </row>
    <row r="7004" spans="1:10" x14ac:dyDescent="0.25">
      <c r="A7004"/>
      <c r="B7004"/>
      <c r="I7004" s="33"/>
      <c r="J7004" s="21"/>
    </row>
    <row r="7005" spans="1:10" x14ac:dyDescent="0.25">
      <c r="A7005"/>
      <c r="B7005"/>
      <c r="I7005" s="33"/>
      <c r="J7005" s="21"/>
    </row>
    <row r="7006" spans="1:10" x14ac:dyDescent="0.25">
      <c r="A7006"/>
      <c r="B7006"/>
      <c r="I7006" s="33"/>
      <c r="J7006" s="21"/>
    </row>
    <row r="7007" spans="1:10" x14ac:dyDescent="0.25">
      <c r="A7007"/>
      <c r="B7007"/>
      <c r="I7007" s="33"/>
      <c r="J7007" s="21"/>
    </row>
    <row r="7008" spans="1:10" x14ac:dyDescent="0.25">
      <c r="A7008"/>
      <c r="B7008"/>
      <c r="I7008" s="33"/>
      <c r="J7008" s="21"/>
    </row>
    <row r="7009" spans="1:10" x14ac:dyDescent="0.25">
      <c r="A7009"/>
      <c r="B7009"/>
      <c r="I7009" s="33"/>
      <c r="J7009" s="21"/>
    </row>
    <row r="7010" spans="1:10" x14ac:dyDescent="0.25">
      <c r="A7010"/>
      <c r="B7010"/>
      <c r="I7010" s="33"/>
      <c r="J7010" s="21"/>
    </row>
    <row r="7011" spans="1:10" x14ac:dyDescent="0.25">
      <c r="A7011"/>
      <c r="B7011"/>
      <c r="I7011" s="33"/>
      <c r="J7011" s="21"/>
    </row>
    <row r="7012" spans="1:10" x14ac:dyDescent="0.25">
      <c r="A7012"/>
      <c r="B7012"/>
      <c r="I7012" s="33"/>
      <c r="J7012" s="21"/>
    </row>
    <row r="7013" spans="1:10" x14ac:dyDescent="0.25">
      <c r="A7013"/>
      <c r="B7013"/>
      <c r="I7013" s="33"/>
      <c r="J7013" s="21"/>
    </row>
    <row r="7014" spans="1:10" x14ac:dyDescent="0.25">
      <c r="A7014"/>
      <c r="B7014"/>
      <c r="I7014" s="33"/>
      <c r="J7014" s="21"/>
    </row>
    <row r="7015" spans="1:10" x14ac:dyDescent="0.25">
      <c r="A7015"/>
      <c r="B7015"/>
      <c r="I7015" s="33"/>
      <c r="J7015" s="21"/>
    </row>
    <row r="7016" spans="1:10" x14ac:dyDescent="0.25">
      <c r="A7016"/>
      <c r="B7016"/>
      <c r="I7016" s="33"/>
      <c r="J7016" s="21"/>
    </row>
    <row r="7017" spans="1:10" x14ac:dyDescent="0.25">
      <c r="A7017"/>
      <c r="B7017"/>
      <c r="I7017" s="33"/>
      <c r="J7017" s="21"/>
    </row>
    <row r="7018" spans="1:10" x14ac:dyDescent="0.25">
      <c r="A7018"/>
      <c r="B7018"/>
      <c r="I7018" s="33"/>
      <c r="J7018" s="21"/>
    </row>
    <row r="7019" spans="1:10" x14ac:dyDescent="0.25">
      <c r="A7019"/>
      <c r="B7019"/>
      <c r="I7019" s="33"/>
      <c r="J7019" s="21"/>
    </row>
    <row r="7020" spans="1:10" x14ac:dyDescent="0.25">
      <c r="A7020"/>
      <c r="B7020"/>
      <c r="I7020" s="33"/>
      <c r="J7020" s="21"/>
    </row>
    <row r="7021" spans="1:10" x14ac:dyDescent="0.25">
      <c r="A7021"/>
      <c r="B7021"/>
      <c r="I7021" s="33"/>
      <c r="J7021" s="21"/>
    </row>
    <row r="7022" spans="1:10" x14ac:dyDescent="0.25">
      <c r="A7022"/>
      <c r="B7022"/>
      <c r="I7022" s="33"/>
      <c r="J7022" s="21"/>
    </row>
    <row r="7023" spans="1:10" x14ac:dyDescent="0.25">
      <c r="A7023"/>
      <c r="B7023"/>
      <c r="I7023" s="33"/>
      <c r="J7023" s="21"/>
    </row>
    <row r="7024" spans="1:10" x14ac:dyDescent="0.25">
      <c r="A7024"/>
      <c r="B7024"/>
      <c r="I7024" s="33"/>
      <c r="J7024" s="21"/>
    </row>
    <row r="7025" spans="1:10" x14ac:dyDescent="0.25">
      <c r="A7025"/>
      <c r="B7025"/>
      <c r="I7025" s="33"/>
      <c r="J7025" s="21"/>
    </row>
    <row r="7026" spans="1:10" x14ac:dyDescent="0.25">
      <c r="A7026"/>
      <c r="B7026"/>
      <c r="I7026" s="33"/>
      <c r="J7026" s="21"/>
    </row>
    <row r="7027" spans="1:10" x14ac:dyDescent="0.25">
      <c r="A7027"/>
      <c r="B7027"/>
      <c r="I7027" s="33"/>
      <c r="J7027" s="21"/>
    </row>
    <row r="7028" spans="1:10" x14ac:dyDescent="0.25">
      <c r="A7028"/>
      <c r="B7028"/>
      <c r="I7028" s="33"/>
      <c r="J7028" s="21"/>
    </row>
    <row r="7029" spans="1:10" x14ac:dyDescent="0.25">
      <c r="A7029"/>
      <c r="B7029"/>
      <c r="I7029" s="33"/>
      <c r="J7029" s="21"/>
    </row>
    <row r="7030" spans="1:10" x14ac:dyDescent="0.25">
      <c r="A7030"/>
      <c r="B7030"/>
      <c r="I7030" s="33"/>
      <c r="J7030" s="21"/>
    </row>
    <row r="7031" spans="1:10" x14ac:dyDescent="0.25">
      <c r="A7031"/>
      <c r="B7031"/>
      <c r="I7031" s="33"/>
      <c r="J7031" s="21"/>
    </row>
    <row r="7032" spans="1:10" x14ac:dyDescent="0.25">
      <c r="A7032"/>
      <c r="B7032"/>
      <c r="I7032" s="33"/>
      <c r="J7032" s="21"/>
    </row>
    <row r="7033" spans="1:10" x14ac:dyDescent="0.25">
      <c r="A7033"/>
      <c r="B7033"/>
      <c r="I7033" s="33"/>
      <c r="J7033" s="21"/>
    </row>
    <row r="7034" spans="1:10" x14ac:dyDescent="0.25">
      <c r="A7034"/>
      <c r="B7034"/>
      <c r="I7034" s="33"/>
      <c r="J7034" s="21"/>
    </row>
    <row r="7035" spans="1:10" x14ac:dyDescent="0.25">
      <c r="A7035"/>
      <c r="B7035"/>
      <c r="I7035" s="33"/>
      <c r="J7035" s="21"/>
    </row>
    <row r="7036" spans="1:10" x14ac:dyDescent="0.25">
      <c r="A7036"/>
      <c r="B7036"/>
      <c r="I7036" s="33"/>
      <c r="J7036" s="21"/>
    </row>
    <row r="7037" spans="1:10" x14ac:dyDescent="0.25">
      <c r="A7037"/>
      <c r="B7037"/>
      <c r="I7037" s="33"/>
      <c r="J7037" s="21"/>
    </row>
    <row r="7038" spans="1:10" x14ac:dyDescent="0.25">
      <c r="A7038"/>
      <c r="B7038"/>
      <c r="I7038" s="33"/>
      <c r="J7038" s="21"/>
    </row>
    <row r="7039" spans="1:10" x14ac:dyDescent="0.25">
      <c r="A7039"/>
      <c r="B7039"/>
      <c r="I7039" s="33"/>
      <c r="J7039" s="21"/>
    </row>
    <row r="7040" spans="1:10" x14ac:dyDescent="0.25">
      <c r="A7040"/>
      <c r="B7040"/>
      <c r="I7040" s="33"/>
      <c r="J7040" s="21"/>
    </row>
    <row r="7041" spans="1:10" x14ac:dyDescent="0.25">
      <c r="A7041"/>
      <c r="B7041"/>
      <c r="I7041" s="33"/>
      <c r="J7041" s="21"/>
    </row>
    <row r="7042" spans="1:10" x14ac:dyDescent="0.25">
      <c r="A7042"/>
      <c r="B7042"/>
      <c r="I7042" s="33"/>
      <c r="J7042" s="21"/>
    </row>
    <row r="7043" spans="1:10" x14ac:dyDescent="0.25">
      <c r="A7043"/>
      <c r="B7043"/>
      <c r="I7043" s="33"/>
      <c r="J7043" s="21"/>
    </row>
    <row r="7044" spans="1:10" x14ac:dyDescent="0.25">
      <c r="A7044"/>
      <c r="B7044"/>
      <c r="I7044" s="33"/>
      <c r="J7044" s="21"/>
    </row>
    <row r="7045" spans="1:10" x14ac:dyDescent="0.25">
      <c r="A7045"/>
      <c r="B7045"/>
      <c r="I7045" s="33"/>
      <c r="J7045" s="21"/>
    </row>
    <row r="7046" spans="1:10" x14ac:dyDescent="0.25">
      <c r="A7046"/>
      <c r="B7046"/>
      <c r="I7046" s="33"/>
      <c r="J7046" s="21"/>
    </row>
    <row r="7047" spans="1:10" x14ac:dyDescent="0.25">
      <c r="A7047"/>
      <c r="B7047"/>
      <c r="I7047" s="33"/>
      <c r="J7047" s="21"/>
    </row>
    <row r="7048" spans="1:10" x14ac:dyDescent="0.25">
      <c r="A7048"/>
      <c r="B7048"/>
      <c r="I7048" s="33"/>
      <c r="J7048" s="21"/>
    </row>
    <row r="7049" spans="1:10" x14ac:dyDescent="0.25">
      <c r="A7049"/>
      <c r="B7049"/>
      <c r="I7049" s="33"/>
      <c r="J7049" s="21"/>
    </row>
    <row r="7050" spans="1:10" x14ac:dyDescent="0.25">
      <c r="A7050"/>
      <c r="B7050"/>
      <c r="I7050" s="33"/>
      <c r="J7050" s="21"/>
    </row>
    <row r="7051" spans="1:10" x14ac:dyDescent="0.25">
      <c r="A7051"/>
      <c r="B7051"/>
      <c r="I7051" s="33"/>
      <c r="J7051" s="21"/>
    </row>
    <row r="7052" spans="1:10" x14ac:dyDescent="0.25">
      <c r="A7052"/>
      <c r="B7052"/>
      <c r="I7052" s="33"/>
      <c r="J7052" s="21"/>
    </row>
    <row r="7053" spans="1:10" x14ac:dyDescent="0.25">
      <c r="A7053"/>
      <c r="B7053"/>
      <c r="I7053" s="33"/>
      <c r="J7053" s="21"/>
    </row>
    <row r="7054" spans="1:10" x14ac:dyDescent="0.25">
      <c r="A7054"/>
      <c r="B7054"/>
      <c r="I7054" s="33"/>
      <c r="J7054" s="21"/>
    </row>
    <row r="7055" spans="1:10" x14ac:dyDescent="0.25">
      <c r="A7055"/>
      <c r="B7055"/>
      <c r="I7055" s="33"/>
      <c r="J7055" s="21"/>
    </row>
    <row r="7056" spans="1:10" x14ac:dyDescent="0.25">
      <c r="A7056"/>
      <c r="B7056"/>
      <c r="I7056" s="33"/>
      <c r="J7056" s="21"/>
    </row>
    <row r="7057" spans="1:10" x14ac:dyDescent="0.25">
      <c r="A7057"/>
      <c r="B7057"/>
      <c r="I7057" s="33"/>
      <c r="J7057" s="21"/>
    </row>
    <row r="7058" spans="1:10" x14ac:dyDescent="0.25">
      <c r="A7058"/>
      <c r="B7058"/>
      <c r="I7058" s="33"/>
      <c r="J7058" s="21"/>
    </row>
    <row r="7059" spans="1:10" x14ac:dyDescent="0.25">
      <c r="A7059"/>
      <c r="B7059"/>
      <c r="I7059" s="33"/>
      <c r="J7059" s="21"/>
    </row>
    <row r="7060" spans="1:10" x14ac:dyDescent="0.25">
      <c r="A7060"/>
      <c r="B7060"/>
      <c r="I7060" s="33"/>
      <c r="J7060" s="21"/>
    </row>
    <row r="7061" spans="1:10" x14ac:dyDescent="0.25">
      <c r="A7061"/>
      <c r="B7061"/>
      <c r="I7061" s="33"/>
      <c r="J7061" s="21"/>
    </row>
    <row r="7062" spans="1:10" x14ac:dyDescent="0.25">
      <c r="A7062"/>
      <c r="B7062"/>
      <c r="I7062" s="33"/>
      <c r="J7062" s="21"/>
    </row>
    <row r="7063" spans="1:10" x14ac:dyDescent="0.25">
      <c r="A7063"/>
      <c r="B7063"/>
      <c r="I7063" s="33"/>
      <c r="J7063" s="21"/>
    </row>
    <row r="7064" spans="1:10" x14ac:dyDescent="0.25">
      <c r="A7064"/>
      <c r="B7064"/>
      <c r="I7064" s="33"/>
      <c r="J7064" s="21"/>
    </row>
    <row r="7065" spans="1:10" x14ac:dyDescent="0.25">
      <c r="A7065"/>
      <c r="B7065"/>
      <c r="I7065" s="33"/>
      <c r="J7065" s="21"/>
    </row>
    <row r="7066" spans="1:10" x14ac:dyDescent="0.25">
      <c r="A7066"/>
      <c r="B7066"/>
      <c r="I7066" s="33"/>
      <c r="J7066" s="21"/>
    </row>
    <row r="7067" spans="1:10" x14ac:dyDescent="0.25">
      <c r="A7067"/>
      <c r="B7067"/>
      <c r="I7067" s="33"/>
      <c r="J7067" s="21"/>
    </row>
    <row r="7068" spans="1:10" x14ac:dyDescent="0.25">
      <c r="A7068"/>
      <c r="B7068"/>
      <c r="I7068" s="33"/>
      <c r="J7068" s="21"/>
    </row>
    <row r="7069" spans="1:10" x14ac:dyDescent="0.25">
      <c r="A7069"/>
      <c r="B7069"/>
      <c r="I7069" s="33"/>
      <c r="J7069" s="21"/>
    </row>
    <row r="7070" spans="1:10" x14ac:dyDescent="0.25">
      <c r="A7070"/>
      <c r="B7070"/>
      <c r="I7070" s="33"/>
      <c r="J7070" s="21"/>
    </row>
    <row r="7071" spans="1:10" x14ac:dyDescent="0.25">
      <c r="A7071"/>
      <c r="B7071"/>
      <c r="I7071" s="33"/>
      <c r="J7071" s="21"/>
    </row>
    <row r="7072" spans="1:10" x14ac:dyDescent="0.25">
      <c r="A7072"/>
      <c r="B7072"/>
      <c r="I7072" s="33"/>
      <c r="J7072" s="21"/>
    </row>
    <row r="7073" spans="1:10" x14ac:dyDescent="0.25">
      <c r="A7073"/>
      <c r="B7073"/>
      <c r="I7073" s="33"/>
      <c r="J7073" s="21"/>
    </row>
    <row r="7074" spans="1:10" x14ac:dyDescent="0.25">
      <c r="A7074"/>
      <c r="B7074"/>
      <c r="I7074" s="33"/>
      <c r="J7074" s="21"/>
    </row>
    <row r="7075" spans="1:10" x14ac:dyDescent="0.25">
      <c r="A7075"/>
      <c r="B7075"/>
      <c r="I7075" s="33"/>
      <c r="J7075" s="21"/>
    </row>
    <row r="7076" spans="1:10" x14ac:dyDescent="0.25">
      <c r="A7076"/>
      <c r="B7076"/>
      <c r="I7076" s="33"/>
      <c r="J7076" s="21"/>
    </row>
    <row r="7077" spans="1:10" x14ac:dyDescent="0.25">
      <c r="A7077"/>
      <c r="B7077"/>
      <c r="I7077" s="33"/>
      <c r="J7077" s="21"/>
    </row>
    <row r="7078" spans="1:10" x14ac:dyDescent="0.25">
      <c r="A7078"/>
      <c r="B7078"/>
      <c r="I7078" s="33"/>
      <c r="J7078" s="21"/>
    </row>
    <row r="7079" spans="1:10" x14ac:dyDescent="0.25">
      <c r="A7079"/>
      <c r="B7079"/>
      <c r="I7079" s="33"/>
      <c r="J7079" s="21"/>
    </row>
    <row r="7080" spans="1:10" x14ac:dyDescent="0.25">
      <c r="A7080"/>
      <c r="B7080"/>
      <c r="I7080" s="33"/>
      <c r="J7080" s="21"/>
    </row>
    <row r="7081" spans="1:10" x14ac:dyDescent="0.25">
      <c r="A7081"/>
      <c r="B7081"/>
      <c r="I7081" s="33"/>
      <c r="J7081" s="21"/>
    </row>
    <row r="7082" spans="1:10" x14ac:dyDescent="0.25">
      <c r="A7082"/>
      <c r="B7082"/>
      <c r="I7082" s="33"/>
      <c r="J7082" s="21"/>
    </row>
    <row r="7083" spans="1:10" x14ac:dyDescent="0.25">
      <c r="A7083"/>
      <c r="B7083"/>
      <c r="I7083" s="33"/>
      <c r="J7083" s="21"/>
    </row>
    <row r="7084" spans="1:10" x14ac:dyDescent="0.25">
      <c r="A7084"/>
      <c r="B7084"/>
      <c r="I7084" s="33"/>
      <c r="J7084" s="21"/>
    </row>
    <row r="7085" spans="1:10" x14ac:dyDescent="0.25">
      <c r="A7085"/>
      <c r="B7085"/>
      <c r="I7085" s="33"/>
      <c r="J7085" s="21"/>
    </row>
    <row r="7086" spans="1:10" x14ac:dyDescent="0.25">
      <c r="A7086"/>
      <c r="B7086"/>
      <c r="I7086" s="33"/>
      <c r="J7086" s="21"/>
    </row>
    <row r="7087" spans="1:10" x14ac:dyDescent="0.25">
      <c r="A7087"/>
      <c r="B7087"/>
      <c r="I7087" s="33"/>
      <c r="J7087" s="21"/>
    </row>
    <row r="7088" spans="1:10" x14ac:dyDescent="0.25">
      <c r="A7088"/>
      <c r="B7088"/>
      <c r="I7088" s="33"/>
      <c r="J7088" s="21"/>
    </row>
    <row r="7089" spans="1:10" x14ac:dyDescent="0.25">
      <c r="A7089"/>
      <c r="B7089"/>
      <c r="I7089" s="33"/>
      <c r="J7089" s="21"/>
    </row>
    <row r="7090" spans="1:10" x14ac:dyDescent="0.25">
      <c r="A7090"/>
      <c r="B7090"/>
      <c r="I7090" s="33"/>
      <c r="J7090" s="21"/>
    </row>
    <row r="7091" spans="1:10" x14ac:dyDescent="0.25">
      <c r="A7091"/>
      <c r="B7091"/>
      <c r="I7091" s="33"/>
      <c r="J7091" s="21"/>
    </row>
    <row r="7092" spans="1:10" x14ac:dyDescent="0.25">
      <c r="A7092"/>
      <c r="B7092"/>
      <c r="I7092" s="33"/>
      <c r="J7092" s="21"/>
    </row>
    <row r="7093" spans="1:10" x14ac:dyDescent="0.25">
      <c r="A7093"/>
      <c r="B7093"/>
      <c r="I7093" s="33"/>
      <c r="J7093" s="21"/>
    </row>
    <row r="7094" spans="1:10" x14ac:dyDescent="0.25">
      <c r="A7094"/>
      <c r="B7094"/>
      <c r="I7094" s="33"/>
      <c r="J7094" s="21"/>
    </row>
    <row r="7095" spans="1:10" x14ac:dyDescent="0.25">
      <c r="A7095"/>
      <c r="B7095"/>
      <c r="I7095" s="33"/>
      <c r="J7095" s="21"/>
    </row>
    <row r="7096" spans="1:10" x14ac:dyDescent="0.25">
      <c r="A7096"/>
      <c r="B7096"/>
      <c r="I7096" s="33"/>
      <c r="J7096" s="21"/>
    </row>
    <row r="7097" spans="1:10" x14ac:dyDescent="0.25">
      <c r="A7097"/>
      <c r="B7097"/>
      <c r="I7097" s="33"/>
      <c r="J7097" s="21"/>
    </row>
    <row r="7098" spans="1:10" x14ac:dyDescent="0.25">
      <c r="A7098"/>
      <c r="B7098"/>
      <c r="I7098" s="33"/>
      <c r="J7098" s="21"/>
    </row>
    <row r="7099" spans="1:10" x14ac:dyDescent="0.25">
      <c r="A7099"/>
      <c r="B7099"/>
      <c r="I7099" s="33"/>
      <c r="J7099" s="21"/>
    </row>
    <row r="7100" spans="1:10" x14ac:dyDescent="0.25">
      <c r="A7100"/>
      <c r="B7100"/>
      <c r="I7100" s="33"/>
      <c r="J7100" s="21"/>
    </row>
    <row r="7101" spans="1:10" x14ac:dyDescent="0.25">
      <c r="A7101"/>
      <c r="B7101"/>
      <c r="I7101" s="33"/>
      <c r="J7101" s="21"/>
    </row>
    <row r="7102" spans="1:10" x14ac:dyDescent="0.25">
      <c r="A7102"/>
      <c r="B7102"/>
      <c r="I7102" s="33"/>
      <c r="J7102" s="21"/>
    </row>
    <row r="7103" spans="1:10" x14ac:dyDescent="0.25">
      <c r="A7103"/>
      <c r="B7103"/>
      <c r="I7103" s="33"/>
      <c r="J7103" s="21"/>
    </row>
    <row r="7104" spans="1:10" x14ac:dyDescent="0.25">
      <c r="A7104"/>
      <c r="B7104"/>
      <c r="I7104" s="33"/>
      <c r="J7104" s="21"/>
    </row>
    <row r="7105" spans="1:10" x14ac:dyDescent="0.25">
      <c r="A7105"/>
      <c r="B7105"/>
      <c r="I7105" s="33"/>
      <c r="J7105" s="21"/>
    </row>
    <row r="7106" spans="1:10" x14ac:dyDescent="0.25">
      <c r="A7106"/>
      <c r="B7106"/>
      <c r="I7106" s="33"/>
      <c r="J7106" s="21"/>
    </row>
    <row r="7107" spans="1:10" x14ac:dyDescent="0.25">
      <c r="A7107"/>
      <c r="B7107"/>
      <c r="I7107" s="33"/>
      <c r="J7107" s="21"/>
    </row>
    <row r="7108" spans="1:10" x14ac:dyDescent="0.25">
      <c r="A7108"/>
      <c r="B7108"/>
      <c r="I7108" s="33"/>
      <c r="J7108" s="21"/>
    </row>
    <row r="7109" spans="1:10" x14ac:dyDescent="0.25">
      <c r="A7109"/>
      <c r="B7109"/>
      <c r="I7109" s="33"/>
      <c r="J7109" s="21"/>
    </row>
    <row r="7110" spans="1:10" x14ac:dyDescent="0.25">
      <c r="A7110"/>
      <c r="B7110"/>
      <c r="I7110" s="33"/>
      <c r="J7110" s="21"/>
    </row>
    <row r="7111" spans="1:10" x14ac:dyDescent="0.25">
      <c r="A7111"/>
      <c r="B7111"/>
      <c r="I7111" s="33"/>
      <c r="J7111" s="21"/>
    </row>
    <row r="7112" spans="1:10" x14ac:dyDescent="0.25">
      <c r="A7112"/>
      <c r="B7112"/>
      <c r="I7112" s="33"/>
      <c r="J7112" s="21"/>
    </row>
    <row r="7113" spans="1:10" x14ac:dyDescent="0.25">
      <c r="A7113"/>
      <c r="B7113"/>
      <c r="I7113" s="33"/>
      <c r="J7113" s="21"/>
    </row>
    <row r="7114" spans="1:10" x14ac:dyDescent="0.25">
      <c r="A7114"/>
      <c r="B7114"/>
      <c r="I7114" s="33"/>
      <c r="J7114" s="21"/>
    </row>
    <row r="7115" spans="1:10" x14ac:dyDescent="0.25">
      <c r="A7115"/>
      <c r="B7115"/>
      <c r="I7115" s="33"/>
      <c r="J7115" s="21"/>
    </row>
    <row r="7116" spans="1:10" x14ac:dyDescent="0.25">
      <c r="A7116"/>
      <c r="B7116"/>
      <c r="I7116" s="33"/>
      <c r="J7116" s="21"/>
    </row>
    <row r="7117" spans="1:10" x14ac:dyDescent="0.25">
      <c r="A7117"/>
      <c r="B7117"/>
      <c r="I7117" s="33"/>
      <c r="J7117" s="21"/>
    </row>
    <row r="7118" spans="1:10" x14ac:dyDescent="0.25">
      <c r="A7118"/>
      <c r="B7118"/>
      <c r="I7118" s="33"/>
      <c r="J7118" s="21"/>
    </row>
    <row r="7119" spans="1:10" x14ac:dyDescent="0.25">
      <c r="A7119"/>
      <c r="B7119"/>
      <c r="I7119" s="33"/>
      <c r="J7119" s="21"/>
    </row>
    <row r="7120" spans="1:10" x14ac:dyDescent="0.25">
      <c r="A7120"/>
      <c r="B7120"/>
      <c r="I7120" s="33"/>
      <c r="J7120" s="21"/>
    </row>
    <row r="7121" spans="1:10" x14ac:dyDescent="0.25">
      <c r="A7121"/>
      <c r="B7121"/>
      <c r="I7121" s="33"/>
      <c r="J7121" s="21"/>
    </row>
    <row r="7122" spans="1:10" x14ac:dyDescent="0.25">
      <c r="A7122"/>
      <c r="B7122"/>
      <c r="I7122" s="33"/>
      <c r="J7122" s="21"/>
    </row>
    <row r="7123" spans="1:10" x14ac:dyDescent="0.25">
      <c r="A7123"/>
      <c r="B7123"/>
      <c r="I7123" s="33"/>
      <c r="J7123" s="21"/>
    </row>
    <row r="7124" spans="1:10" x14ac:dyDescent="0.25">
      <c r="A7124"/>
      <c r="B7124"/>
      <c r="I7124" s="33"/>
      <c r="J7124" s="21"/>
    </row>
    <row r="7125" spans="1:10" x14ac:dyDescent="0.25">
      <c r="A7125"/>
      <c r="B7125"/>
      <c r="I7125" s="33"/>
      <c r="J7125" s="21"/>
    </row>
    <row r="7126" spans="1:10" x14ac:dyDescent="0.25">
      <c r="A7126"/>
      <c r="B7126"/>
      <c r="I7126" s="33"/>
      <c r="J7126" s="21"/>
    </row>
    <row r="7127" spans="1:10" x14ac:dyDescent="0.25">
      <c r="A7127"/>
      <c r="B7127"/>
      <c r="I7127" s="33"/>
      <c r="J7127" s="21"/>
    </row>
    <row r="7128" spans="1:10" x14ac:dyDescent="0.25">
      <c r="A7128"/>
      <c r="B7128"/>
      <c r="I7128" s="33"/>
      <c r="J7128" s="21"/>
    </row>
    <row r="7129" spans="1:10" x14ac:dyDescent="0.25">
      <c r="A7129"/>
      <c r="B7129"/>
      <c r="I7129" s="33"/>
      <c r="J7129" s="21"/>
    </row>
    <row r="7130" spans="1:10" x14ac:dyDescent="0.25">
      <c r="A7130"/>
      <c r="B7130"/>
      <c r="I7130" s="33"/>
      <c r="J7130" s="21"/>
    </row>
    <row r="7131" spans="1:10" x14ac:dyDescent="0.25">
      <c r="A7131"/>
      <c r="B7131"/>
      <c r="I7131" s="33"/>
      <c r="J7131" s="21"/>
    </row>
    <row r="7132" spans="1:10" x14ac:dyDescent="0.25">
      <c r="A7132"/>
      <c r="B7132"/>
      <c r="I7132" s="33"/>
      <c r="J7132" s="21"/>
    </row>
    <row r="7133" spans="1:10" x14ac:dyDescent="0.25">
      <c r="A7133"/>
      <c r="B7133"/>
      <c r="I7133" s="33"/>
      <c r="J7133" s="21"/>
    </row>
    <row r="7134" spans="1:10" x14ac:dyDescent="0.25">
      <c r="A7134"/>
      <c r="B7134"/>
      <c r="I7134" s="33"/>
      <c r="J7134" s="21"/>
    </row>
    <row r="7135" spans="1:10" x14ac:dyDescent="0.25">
      <c r="A7135"/>
      <c r="B7135"/>
      <c r="I7135" s="33"/>
      <c r="J7135" s="21"/>
    </row>
    <row r="7136" spans="1:10" x14ac:dyDescent="0.25">
      <c r="A7136"/>
      <c r="B7136"/>
      <c r="I7136" s="33"/>
      <c r="J7136" s="21"/>
    </row>
    <row r="7137" spans="1:10" x14ac:dyDescent="0.25">
      <c r="A7137"/>
      <c r="B7137"/>
      <c r="I7137" s="33"/>
      <c r="J7137" s="21"/>
    </row>
    <row r="7138" spans="1:10" x14ac:dyDescent="0.25">
      <c r="A7138"/>
      <c r="B7138"/>
      <c r="I7138" s="33"/>
      <c r="J7138" s="21"/>
    </row>
    <row r="7139" spans="1:10" x14ac:dyDescent="0.25">
      <c r="A7139"/>
      <c r="B7139"/>
      <c r="I7139" s="33"/>
      <c r="J7139" s="21"/>
    </row>
    <row r="7140" spans="1:10" x14ac:dyDescent="0.25">
      <c r="A7140"/>
      <c r="B7140"/>
      <c r="I7140" s="33"/>
      <c r="J7140" s="21"/>
    </row>
    <row r="7141" spans="1:10" x14ac:dyDescent="0.25">
      <c r="A7141"/>
      <c r="B7141"/>
      <c r="I7141" s="33"/>
      <c r="J7141" s="21"/>
    </row>
    <row r="7142" spans="1:10" x14ac:dyDescent="0.25">
      <c r="A7142"/>
      <c r="B7142"/>
      <c r="I7142" s="33"/>
      <c r="J7142" s="21"/>
    </row>
    <row r="7143" spans="1:10" x14ac:dyDescent="0.25">
      <c r="A7143"/>
      <c r="B7143"/>
      <c r="I7143" s="33"/>
      <c r="J7143" s="21"/>
    </row>
    <row r="7144" spans="1:10" x14ac:dyDescent="0.25">
      <c r="A7144"/>
      <c r="B7144"/>
      <c r="I7144" s="33"/>
      <c r="J7144" s="21"/>
    </row>
    <row r="7145" spans="1:10" x14ac:dyDescent="0.25">
      <c r="A7145"/>
      <c r="B7145"/>
      <c r="I7145" s="33"/>
      <c r="J7145" s="21"/>
    </row>
    <row r="7146" spans="1:10" x14ac:dyDescent="0.25">
      <c r="A7146"/>
      <c r="B7146"/>
      <c r="I7146" s="33"/>
      <c r="J7146" s="21"/>
    </row>
    <row r="7147" spans="1:10" x14ac:dyDescent="0.25">
      <c r="A7147"/>
      <c r="B7147"/>
      <c r="I7147" s="33"/>
      <c r="J7147" s="21"/>
    </row>
    <row r="7148" spans="1:10" x14ac:dyDescent="0.25">
      <c r="A7148"/>
      <c r="B7148"/>
      <c r="I7148" s="33"/>
      <c r="J7148" s="21"/>
    </row>
    <row r="7149" spans="1:10" x14ac:dyDescent="0.25">
      <c r="A7149"/>
      <c r="B7149"/>
      <c r="I7149" s="33"/>
      <c r="J7149" s="21"/>
    </row>
    <row r="7150" spans="1:10" x14ac:dyDescent="0.25">
      <c r="A7150"/>
      <c r="B7150"/>
      <c r="I7150" s="33"/>
      <c r="J7150" s="21"/>
    </row>
    <row r="7151" spans="1:10" x14ac:dyDescent="0.25">
      <c r="A7151"/>
      <c r="B7151"/>
      <c r="I7151" s="33"/>
      <c r="J7151" s="21"/>
    </row>
    <row r="7152" spans="1:10" x14ac:dyDescent="0.25">
      <c r="A7152"/>
      <c r="B7152"/>
      <c r="I7152" s="33"/>
      <c r="J7152" s="21"/>
    </row>
    <row r="7153" spans="1:10" x14ac:dyDescent="0.25">
      <c r="A7153"/>
      <c r="B7153"/>
      <c r="I7153" s="33"/>
      <c r="J7153" s="21"/>
    </row>
    <row r="7154" spans="1:10" x14ac:dyDescent="0.25">
      <c r="A7154"/>
      <c r="B7154"/>
      <c r="I7154" s="33"/>
      <c r="J7154" s="21"/>
    </row>
    <row r="7155" spans="1:10" x14ac:dyDescent="0.25">
      <c r="A7155"/>
      <c r="B7155"/>
      <c r="I7155" s="33"/>
      <c r="J7155" s="21"/>
    </row>
    <row r="7156" spans="1:10" x14ac:dyDescent="0.25">
      <c r="A7156"/>
      <c r="B7156"/>
      <c r="I7156" s="33"/>
      <c r="J7156" s="21"/>
    </row>
    <row r="7157" spans="1:10" x14ac:dyDescent="0.25">
      <c r="A7157"/>
      <c r="B7157"/>
      <c r="I7157" s="33"/>
      <c r="J7157" s="21"/>
    </row>
    <row r="7158" spans="1:10" x14ac:dyDescent="0.25">
      <c r="A7158"/>
      <c r="B7158"/>
      <c r="I7158" s="33"/>
      <c r="J7158" s="21"/>
    </row>
    <row r="7159" spans="1:10" x14ac:dyDescent="0.25">
      <c r="A7159"/>
      <c r="B7159"/>
      <c r="I7159" s="33"/>
      <c r="J7159" s="21"/>
    </row>
    <row r="7160" spans="1:10" x14ac:dyDescent="0.25">
      <c r="A7160"/>
      <c r="B7160"/>
      <c r="I7160" s="33"/>
      <c r="J7160" s="21"/>
    </row>
    <row r="7161" spans="1:10" x14ac:dyDescent="0.25">
      <c r="A7161"/>
      <c r="B7161"/>
      <c r="I7161" s="33"/>
      <c r="J7161" s="21"/>
    </row>
    <row r="7162" spans="1:10" x14ac:dyDescent="0.25">
      <c r="A7162"/>
      <c r="B7162"/>
      <c r="I7162" s="33"/>
      <c r="J7162" s="21"/>
    </row>
    <row r="7163" spans="1:10" x14ac:dyDescent="0.25">
      <c r="A7163"/>
      <c r="B7163"/>
      <c r="I7163" s="33"/>
      <c r="J7163" s="21"/>
    </row>
    <row r="7164" spans="1:10" x14ac:dyDescent="0.25">
      <c r="A7164"/>
      <c r="B7164"/>
      <c r="I7164" s="33"/>
      <c r="J7164" s="21"/>
    </row>
    <row r="7165" spans="1:10" x14ac:dyDescent="0.25">
      <c r="A7165"/>
      <c r="B7165"/>
      <c r="I7165" s="33"/>
      <c r="J7165" s="21"/>
    </row>
    <row r="7166" spans="1:10" x14ac:dyDescent="0.25">
      <c r="A7166"/>
      <c r="B7166"/>
      <c r="I7166" s="33"/>
      <c r="J7166" s="21"/>
    </row>
    <row r="7167" spans="1:10" x14ac:dyDescent="0.25">
      <c r="A7167"/>
      <c r="B7167"/>
      <c r="I7167" s="33"/>
      <c r="J7167" s="21"/>
    </row>
    <row r="7168" spans="1:10" x14ac:dyDescent="0.25">
      <c r="A7168"/>
      <c r="B7168"/>
      <c r="I7168" s="33"/>
      <c r="J7168" s="21"/>
    </row>
    <row r="7169" spans="1:10" x14ac:dyDescent="0.25">
      <c r="A7169"/>
      <c r="B7169"/>
      <c r="I7169" s="33"/>
      <c r="J7169" s="21"/>
    </row>
    <row r="7170" spans="1:10" x14ac:dyDescent="0.25">
      <c r="A7170"/>
      <c r="B7170"/>
      <c r="I7170" s="33"/>
      <c r="J7170" s="21"/>
    </row>
    <row r="7171" spans="1:10" x14ac:dyDescent="0.25">
      <c r="A7171"/>
      <c r="B7171"/>
      <c r="I7171" s="33"/>
      <c r="J7171" s="21"/>
    </row>
    <row r="7172" spans="1:10" x14ac:dyDescent="0.25">
      <c r="A7172"/>
      <c r="B7172"/>
      <c r="I7172" s="33"/>
      <c r="J7172" s="21"/>
    </row>
    <row r="7173" spans="1:10" x14ac:dyDescent="0.25">
      <c r="A7173"/>
      <c r="B7173"/>
      <c r="I7173" s="33"/>
      <c r="J7173" s="21"/>
    </row>
    <row r="7174" spans="1:10" x14ac:dyDescent="0.25">
      <c r="A7174"/>
      <c r="B7174"/>
      <c r="I7174" s="33"/>
      <c r="J7174" s="21"/>
    </row>
    <row r="7175" spans="1:10" x14ac:dyDescent="0.25">
      <c r="A7175"/>
      <c r="B7175"/>
      <c r="I7175" s="33"/>
      <c r="J7175" s="21"/>
    </row>
    <row r="7176" spans="1:10" x14ac:dyDescent="0.25">
      <c r="A7176"/>
      <c r="B7176"/>
      <c r="I7176" s="33"/>
      <c r="J7176" s="21"/>
    </row>
    <row r="7177" spans="1:10" x14ac:dyDescent="0.25">
      <c r="A7177"/>
      <c r="B7177"/>
      <c r="I7177" s="33"/>
      <c r="J7177" s="21"/>
    </row>
    <row r="7178" spans="1:10" x14ac:dyDescent="0.25">
      <c r="A7178"/>
      <c r="B7178"/>
      <c r="I7178" s="33"/>
      <c r="J7178" s="21"/>
    </row>
    <row r="7179" spans="1:10" x14ac:dyDescent="0.25">
      <c r="A7179"/>
      <c r="B7179"/>
      <c r="I7179" s="33"/>
      <c r="J7179" s="21"/>
    </row>
    <row r="7180" spans="1:10" x14ac:dyDescent="0.25">
      <c r="A7180"/>
      <c r="B7180"/>
      <c r="I7180" s="33"/>
      <c r="J7180" s="21"/>
    </row>
    <row r="7181" spans="1:10" x14ac:dyDescent="0.25">
      <c r="A7181"/>
      <c r="B7181"/>
      <c r="I7181" s="33"/>
      <c r="J7181" s="21"/>
    </row>
    <row r="7182" spans="1:10" x14ac:dyDescent="0.25">
      <c r="A7182"/>
      <c r="B7182"/>
      <c r="I7182" s="33"/>
      <c r="J7182" s="21"/>
    </row>
    <row r="7183" spans="1:10" x14ac:dyDescent="0.25">
      <c r="A7183"/>
      <c r="B7183"/>
      <c r="I7183" s="33"/>
      <c r="J7183" s="21"/>
    </row>
    <row r="7184" spans="1:10" x14ac:dyDescent="0.25">
      <c r="A7184"/>
      <c r="B7184"/>
      <c r="I7184" s="33"/>
      <c r="J7184" s="21"/>
    </row>
    <row r="7185" spans="1:10" x14ac:dyDescent="0.25">
      <c r="A7185"/>
      <c r="B7185"/>
      <c r="I7185" s="33"/>
      <c r="J7185" s="21"/>
    </row>
    <row r="7186" spans="1:10" x14ac:dyDescent="0.25">
      <c r="A7186"/>
      <c r="B7186"/>
      <c r="I7186" s="33"/>
      <c r="J7186" s="21"/>
    </row>
    <row r="7187" spans="1:10" x14ac:dyDescent="0.25">
      <c r="A7187"/>
      <c r="B7187"/>
      <c r="I7187" s="33"/>
      <c r="J7187" s="21"/>
    </row>
    <row r="7188" spans="1:10" x14ac:dyDescent="0.25">
      <c r="A7188"/>
      <c r="B7188"/>
      <c r="I7188" s="33"/>
      <c r="J7188" s="21"/>
    </row>
    <row r="7189" spans="1:10" x14ac:dyDescent="0.25">
      <c r="A7189"/>
      <c r="B7189"/>
      <c r="I7189" s="33"/>
      <c r="J7189" s="21"/>
    </row>
    <row r="7190" spans="1:10" x14ac:dyDescent="0.25">
      <c r="A7190"/>
      <c r="B7190"/>
      <c r="I7190" s="33"/>
      <c r="J7190" s="21"/>
    </row>
    <row r="7191" spans="1:10" x14ac:dyDescent="0.25">
      <c r="A7191"/>
      <c r="B7191"/>
      <c r="I7191" s="33"/>
      <c r="J7191" s="21"/>
    </row>
    <row r="7192" spans="1:10" x14ac:dyDescent="0.25">
      <c r="A7192"/>
      <c r="B7192"/>
      <c r="I7192" s="33"/>
      <c r="J7192" s="21"/>
    </row>
    <row r="7193" spans="1:10" x14ac:dyDescent="0.25">
      <c r="A7193"/>
      <c r="B7193"/>
      <c r="I7193" s="33"/>
      <c r="J7193" s="21"/>
    </row>
    <row r="7194" spans="1:10" x14ac:dyDescent="0.25">
      <c r="A7194"/>
      <c r="B7194"/>
      <c r="I7194" s="33"/>
      <c r="J7194" s="21"/>
    </row>
    <row r="7195" spans="1:10" x14ac:dyDescent="0.25">
      <c r="A7195"/>
      <c r="B7195"/>
      <c r="I7195" s="33"/>
      <c r="J7195" s="21"/>
    </row>
    <row r="7196" spans="1:10" x14ac:dyDescent="0.25">
      <c r="A7196"/>
      <c r="B7196"/>
      <c r="I7196" s="33"/>
      <c r="J7196" s="21"/>
    </row>
    <row r="7197" spans="1:10" x14ac:dyDescent="0.25">
      <c r="A7197"/>
      <c r="B7197"/>
      <c r="I7197" s="33"/>
      <c r="J7197" s="21"/>
    </row>
    <row r="7198" spans="1:10" x14ac:dyDescent="0.25">
      <c r="A7198"/>
      <c r="B7198"/>
      <c r="I7198" s="33"/>
      <c r="J7198" s="21"/>
    </row>
    <row r="7199" spans="1:10" x14ac:dyDescent="0.25">
      <c r="A7199"/>
      <c r="B7199"/>
      <c r="I7199" s="33"/>
      <c r="J7199" s="21"/>
    </row>
    <row r="7200" spans="1:10" x14ac:dyDescent="0.25">
      <c r="A7200"/>
      <c r="B7200"/>
      <c r="I7200" s="33"/>
      <c r="J7200" s="21"/>
    </row>
    <row r="7201" spans="1:10" x14ac:dyDescent="0.25">
      <c r="A7201"/>
      <c r="B7201"/>
      <c r="I7201" s="33"/>
      <c r="J7201" s="21"/>
    </row>
    <row r="7202" spans="1:10" x14ac:dyDescent="0.25">
      <c r="A7202"/>
      <c r="B7202"/>
      <c r="I7202" s="33"/>
      <c r="J7202" s="21"/>
    </row>
    <row r="7203" spans="1:10" x14ac:dyDescent="0.25">
      <c r="A7203"/>
      <c r="B7203"/>
      <c r="I7203" s="33"/>
      <c r="J7203" s="21"/>
    </row>
    <row r="7204" spans="1:10" x14ac:dyDescent="0.25">
      <c r="A7204"/>
      <c r="B7204"/>
      <c r="I7204" s="33"/>
      <c r="J7204" s="21"/>
    </row>
    <row r="7205" spans="1:10" x14ac:dyDescent="0.25">
      <c r="A7205"/>
      <c r="B7205"/>
      <c r="I7205" s="33"/>
      <c r="J7205" s="21"/>
    </row>
    <row r="7206" spans="1:10" x14ac:dyDescent="0.25">
      <c r="A7206"/>
      <c r="B7206"/>
      <c r="I7206" s="33"/>
      <c r="J7206" s="21"/>
    </row>
    <row r="7207" spans="1:10" x14ac:dyDescent="0.25">
      <c r="A7207"/>
      <c r="B7207"/>
      <c r="I7207" s="33"/>
      <c r="J7207" s="21"/>
    </row>
    <row r="7208" spans="1:10" x14ac:dyDescent="0.25">
      <c r="A7208"/>
      <c r="B7208"/>
      <c r="I7208" s="33"/>
      <c r="J7208" s="21"/>
    </row>
    <row r="7209" spans="1:10" x14ac:dyDescent="0.25">
      <c r="A7209"/>
      <c r="B7209"/>
      <c r="I7209" s="33"/>
      <c r="J7209" s="21"/>
    </row>
    <row r="7210" spans="1:10" x14ac:dyDescent="0.25">
      <c r="A7210"/>
      <c r="B7210"/>
      <c r="I7210" s="33"/>
      <c r="J7210" s="21"/>
    </row>
    <row r="7211" spans="1:10" x14ac:dyDescent="0.25">
      <c r="A7211"/>
      <c r="B7211"/>
      <c r="I7211" s="33"/>
      <c r="J7211" s="21"/>
    </row>
    <row r="7212" spans="1:10" x14ac:dyDescent="0.25">
      <c r="A7212"/>
      <c r="B7212"/>
      <c r="I7212" s="33"/>
      <c r="J7212" s="21"/>
    </row>
    <row r="7213" spans="1:10" x14ac:dyDescent="0.25">
      <c r="A7213"/>
      <c r="B7213"/>
      <c r="I7213" s="33"/>
      <c r="J7213" s="21"/>
    </row>
    <row r="7214" spans="1:10" x14ac:dyDescent="0.25">
      <c r="A7214"/>
      <c r="B7214"/>
      <c r="I7214" s="33"/>
      <c r="J7214" s="21"/>
    </row>
    <row r="7215" spans="1:10" x14ac:dyDescent="0.25">
      <c r="A7215"/>
      <c r="B7215"/>
      <c r="I7215" s="33"/>
      <c r="J7215" s="21"/>
    </row>
    <row r="7216" spans="1:10" x14ac:dyDescent="0.25">
      <c r="A7216"/>
      <c r="B7216"/>
      <c r="I7216" s="33"/>
      <c r="J7216" s="21"/>
    </row>
    <row r="7217" spans="1:10" x14ac:dyDescent="0.25">
      <c r="A7217"/>
      <c r="B7217"/>
      <c r="I7217" s="33"/>
      <c r="J7217" s="21"/>
    </row>
    <row r="7218" spans="1:10" x14ac:dyDescent="0.25">
      <c r="A7218"/>
      <c r="B7218"/>
      <c r="I7218" s="33"/>
      <c r="J7218" s="21"/>
    </row>
    <row r="7219" spans="1:10" x14ac:dyDescent="0.25">
      <c r="A7219"/>
      <c r="B7219"/>
      <c r="I7219" s="33"/>
      <c r="J7219" s="21"/>
    </row>
    <row r="7220" spans="1:10" x14ac:dyDescent="0.25">
      <c r="A7220"/>
      <c r="B7220"/>
      <c r="I7220" s="33"/>
      <c r="J7220" s="21"/>
    </row>
    <row r="7221" spans="1:10" x14ac:dyDescent="0.25">
      <c r="A7221"/>
      <c r="B7221"/>
      <c r="I7221" s="33"/>
      <c r="J7221" s="21"/>
    </row>
    <row r="7222" spans="1:10" x14ac:dyDescent="0.25">
      <c r="A7222"/>
      <c r="B7222"/>
      <c r="I7222" s="33"/>
      <c r="J7222" s="21"/>
    </row>
    <row r="7223" spans="1:10" x14ac:dyDescent="0.25">
      <c r="A7223"/>
      <c r="B7223"/>
      <c r="I7223" s="33"/>
      <c r="J7223" s="21"/>
    </row>
    <row r="7224" spans="1:10" x14ac:dyDescent="0.25">
      <c r="A7224"/>
      <c r="B7224"/>
      <c r="I7224" s="33"/>
      <c r="J7224" s="21"/>
    </row>
    <row r="7225" spans="1:10" x14ac:dyDescent="0.25">
      <c r="A7225"/>
      <c r="B7225"/>
      <c r="I7225" s="33"/>
      <c r="J7225" s="21"/>
    </row>
    <row r="7226" spans="1:10" x14ac:dyDescent="0.25">
      <c r="A7226"/>
      <c r="B7226"/>
      <c r="I7226" s="33"/>
      <c r="J7226" s="21"/>
    </row>
    <row r="7227" spans="1:10" x14ac:dyDescent="0.25">
      <c r="A7227"/>
      <c r="B7227"/>
      <c r="I7227" s="33"/>
      <c r="J7227" s="21"/>
    </row>
    <row r="7228" spans="1:10" x14ac:dyDescent="0.25">
      <c r="A7228"/>
      <c r="B7228"/>
      <c r="I7228" s="33"/>
      <c r="J7228" s="21"/>
    </row>
    <row r="7229" spans="1:10" x14ac:dyDescent="0.25">
      <c r="A7229"/>
      <c r="B7229"/>
      <c r="I7229" s="33"/>
      <c r="J7229" s="21"/>
    </row>
    <row r="7230" spans="1:10" x14ac:dyDescent="0.25">
      <c r="A7230"/>
      <c r="B7230"/>
      <c r="I7230" s="33"/>
      <c r="J7230" s="21"/>
    </row>
    <row r="7231" spans="1:10" x14ac:dyDescent="0.25">
      <c r="A7231"/>
      <c r="B7231"/>
      <c r="I7231" s="33"/>
      <c r="J7231" s="21"/>
    </row>
    <row r="7232" spans="1:10" x14ac:dyDescent="0.25">
      <c r="A7232"/>
      <c r="B7232"/>
      <c r="I7232" s="33"/>
      <c r="J7232" s="21"/>
    </row>
    <row r="7233" spans="1:10" x14ac:dyDescent="0.25">
      <c r="A7233"/>
      <c r="B7233"/>
      <c r="I7233" s="33"/>
      <c r="J7233" s="21"/>
    </row>
    <row r="7234" spans="1:10" x14ac:dyDescent="0.25">
      <c r="A7234"/>
      <c r="B7234"/>
      <c r="I7234" s="33"/>
      <c r="J7234" s="21"/>
    </row>
    <row r="7235" spans="1:10" x14ac:dyDescent="0.25">
      <c r="A7235"/>
      <c r="B7235"/>
      <c r="I7235" s="33"/>
      <c r="J7235" s="21"/>
    </row>
    <row r="7236" spans="1:10" x14ac:dyDescent="0.25">
      <c r="A7236"/>
      <c r="B7236"/>
      <c r="I7236" s="33"/>
      <c r="J7236" s="21"/>
    </row>
    <row r="7237" spans="1:10" x14ac:dyDescent="0.25">
      <c r="A7237"/>
      <c r="B7237"/>
      <c r="I7237" s="33"/>
      <c r="J7237" s="21"/>
    </row>
    <row r="7238" spans="1:10" x14ac:dyDescent="0.25">
      <c r="A7238"/>
      <c r="B7238"/>
      <c r="I7238" s="33"/>
      <c r="J7238" s="21"/>
    </row>
    <row r="7239" spans="1:10" x14ac:dyDescent="0.25">
      <c r="A7239"/>
      <c r="B7239"/>
      <c r="I7239" s="33"/>
      <c r="J7239" s="21"/>
    </row>
    <row r="7240" spans="1:10" x14ac:dyDescent="0.25">
      <c r="A7240"/>
      <c r="B7240"/>
      <c r="I7240" s="33"/>
      <c r="J7240" s="21"/>
    </row>
    <row r="7241" spans="1:10" x14ac:dyDescent="0.25">
      <c r="A7241"/>
      <c r="B7241"/>
      <c r="I7241" s="33"/>
      <c r="J7241" s="21"/>
    </row>
    <row r="7242" spans="1:10" x14ac:dyDescent="0.25">
      <c r="A7242"/>
      <c r="B7242"/>
      <c r="I7242" s="33"/>
      <c r="J7242" s="21"/>
    </row>
    <row r="7243" spans="1:10" x14ac:dyDescent="0.25">
      <c r="A7243"/>
      <c r="B7243"/>
      <c r="I7243" s="33"/>
      <c r="J7243" s="21"/>
    </row>
    <row r="7244" spans="1:10" x14ac:dyDescent="0.25">
      <c r="A7244"/>
      <c r="B7244"/>
      <c r="I7244" s="33"/>
      <c r="J7244" s="21"/>
    </row>
    <row r="7245" spans="1:10" x14ac:dyDescent="0.25">
      <c r="A7245"/>
      <c r="B7245"/>
      <c r="I7245" s="33"/>
      <c r="J7245" s="21"/>
    </row>
    <row r="7246" spans="1:10" x14ac:dyDescent="0.25">
      <c r="A7246"/>
      <c r="B7246"/>
      <c r="I7246" s="33"/>
      <c r="J7246" s="21"/>
    </row>
    <row r="7247" spans="1:10" x14ac:dyDescent="0.25">
      <c r="A7247"/>
      <c r="B7247"/>
      <c r="I7247" s="33"/>
      <c r="J7247" s="21"/>
    </row>
    <row r="7248" spans="1:10" x14ac:dyDescent="0.25">
      <c r="A7248"/>
      <c r="B7248"/>
      <c r="I7248" s="33"/>
      <c r="J7248" s="21"/>
    </row>
    <row r="7249" spans="1:10" x14ac:dyDescent="0.25">
      <c r="A7249"/>
      <c r="B7249"/>
      <c r="I7249" s="33"/>
      <c r="J7249" s="21"/>
    </row>
    <row r="7250" spans="1:10" x14ac:dyDescent="0.25">
      <c r="A7250"/>
      <c r="B7250"/>
      <c r="I7250" s="33"/>
      <c r="J7250" s="21"/>
    </row>
    <row r="7251" spans="1:10" x14ac:dyDescent="0.25">
      <c r="A7251"/>
      <c r="B7251"/>
      <c r="I7251" s="33"/>
      <c r="J7251" s="21"/>
    </row>
    <row r="7252" spans="1:10" x14ac:dyDescent="0.25">
      <c r="A7252"/>
      <c r="B7252"/>
      <c r="I7252" s="33"/>
      <c r="J7252" s="21"/>
    </row>
    <row r="7253" spans="1:10" x14ac:dyDescent="0.25">
      <c r="A7253"/>
      <c r="B7253"/>
      <c r="I7253" s="33"/>
      <c r="J7253" s="21"/>
    </row>
    <row r="7254" spans="1:10" x14ac:dyDescent="0.25">
      <c r="A7254"/>
      <c r="B7254"/>
      <c r="I7254" s="33"/>
      <c r="J7254" s="21"/>
    </row>
    <row r="7255" spans="1:10" x14ac:dyDescent="0.25">
      <c r="A7255"/>
      <c r="B7255"/>
      <c r="I7255" s="33"/>
      <c r="J7255" s="21"/>
    </row>
    <row r="7256" spans="1:10" x14ac:dyDescent="0.25">
      <c r="A7256"/>
      <c r="B7256"/>
      <c r="I7256" s="33"/>
      <c r="J7256" s="21"/>
    </row>
    <row r="7257" spans="1:10" x14ac:dyDescent="0.25">
      <c r="A7257"/>
      <c r="B7257"/>
      <c r="I7257" s="33"/>
      <c r="J7257" s="21"/>
    </row>
    <row r="7258" spans="1:10" x14ac:dyDescent="0.25">
      <c r="A7258"/>
      <c r="B7258"/>
      <c r="I7258" s="33"/>
      <c r="J7258" s="21"/>
    </row>
    <row r="7259" spans="1:10" x14ac:dyDescent="0.25">
      <c r="A7259"/>
      <c r="B7259"/>
      <c r="I7259" s="33"/>
      <c r="J7259" s="21"/>
    </row>
    <row r="7260" spans="1:10" x14ac:dyDescent="0.25">
      <c r="A7260"/>
      <c r="B7260"/>
      <c r="I7260" s="33"/>
      <c r="J7260" s="21"/>
    </row>
    <row r="7261" spans="1:10" x14ac:dyDescent="0.25">
      <c r="A7261"/>
      <c r="B7261"/>
      <c r="I7261" s="33"/>
      <c r="J7261" s="21"/>
    </row>
    <row r="7262" spans="1:10" x14ac:dyDescent="0.25">
      <c r="A7262"/>
      <c r="B7262"/>
      <c r="I7262" s="33"/>
      <c r="J7262" s="21"/>
    </row>
    <row r="7263" spans="1:10" x14ac:dyDescent="0.25">
      <c r="A7263"/>
      <c r="B7263"/>
      <c r="I7263" s="33"/>
      <c r="J7263" s="21"/>
    </row>
    <row r="7264" spans="1:10" x14ac:dyDescent="0.25">
      <c r="A7264"/>
      <c r="B7264"/>
      <c r="I7264" s="33"/>
      <c r="J7264" s="21"/>
    </row>
    <row r="7265" spans="1:10" x14ac:dyDescent="0.25">
      <c r="A7265"/>
      <c r="B7265"/>
      <c r="I7265" s="33"/>
      <c r="J7265" s="21"/>
    </row>
    <row r="7266" spans="1:10" x14ac:dyDescent="0.25">
      <c r="A7266"/>
      <c r="B7266"/>
      <c r="I7266" s="33"/>
      <c r="J7266" s="21"/>
    </row>
    <row r="7267" spans="1:10" x14ac:dyDescent="0.25">
      <c r="A7267"/>
      <c r="B7267"/>
      <c r="I7267" s="33"/>
      <c r="J7267" s="21"/>
    </row>
    <row r="7268" spans="1:10" x14ac:dyDescent="0.25">
      <c r="A7268"/>
      <c r="B7268"/>
      <c r="I7268" s="33"/>
      <c r="J7268" s="21"/>
    </row>
    <row r="7269" spans="1:10" x14ac:dyDescent="0.25">
      <c r="A7269"/>
      <c r="B7269"/>
      <c r="I7269" s="33"/>
      <c r="J7269" s="21"/>
    </row>
    <row r="7270" spans="1:10" x14ac:dyDescent="0.25">
      <c r="A7270"/>
      <c r="B7270"/>
      <c r="I7270" s="33"/>
      <c r="J7270" s="21"/>
    </row>
    <row r="7271" spans="1:10" x14ac:dyDescent="0.25">
      <c r="A7271"/>
      <c r="B7271"/>
      <c r="I7271" s="33"/>
      <c r="J7271" s="21"/>
    </row>
    <row r="7272" spans="1:10" x14ac:dyDescent="0.25">
      <c r="A7272"/>
      <c r="B7272"/>
      <c r="I7272" s="33"/>
      <c r="J7272" s="21"/>
    </row>
    <row r="7273" spans="1:10" x14ac:dyDescent="0.25">
      <c r="A7273"/>
      <c r="B7273"/>
      <c r="I7273" s="33"/>
      <c r="J7273" s="21"/>
    </row>
    <row r="7274" spans="1:10" x14ac:dyDescent="0.25">
      <c r="A7274"/>
      <c r="B7274"/>
      <c r="I7274" s="33"/>
      <c r="J7274" s="21"/>
    </row>
    <row r="7275" spans="1:10" x14ac:dyDescent="0.25">
      <c r="A7275"/>
      <c r="B7275"/>
      <c r="I7275" s="33"/>
      <c r="J7275" s="21"/>
    </row>
    <row r="7276" spans="1:10" x14ac:dyDescent="0.25">
      <c r="A7276"/>
      <c r="B7276"/>
      <c r="I7276" s="33"/>
      <c r="J7276" s="21"/>
    </row>
    <row r="7277" spans="1:10" x14ac:dyDescent="0.25">
      <c r="A7277"/>
      <c r="B7277"/>
      <c r="I7277" s="33"/>
      <c r="J7277" s="21"/>
    </row>
    <row r="7278" spans="1:10" x14ac:dyDescent="0.25">
      <c r="A7278"/>
      <c r="B7278"/>
      <c r="I7278" s="33"/>
      <c r="J7278" s="21"/>
    </row>
    <row r="7279" spans="1:10" x14ac:dyDescent="0.25">
      <c r="A7279"/>
      <c r="B7279"/>
      <c r="I7279" s="33"/>
      <c r="J7279" s="21"/>
    </row>
    <row r="7280" spans="1:10" x14ac:dyDescent="0.25">
      <c r="A7280"/>
      <c r="B7280"/>
      <c r="I7280" s="33"/>
      <c r="J7280" s="21"/>
    </row>
    <row r="7281" spans="1:10" x14ac:dyDescent="0.25">
      <c r="A7281"/>
      <c r="B7281"/>
      <c r="I7281" s="33"/>
      <c r="J7281" s="21"/>
    </row>
    <row r="7282" spans="1:10" x14ac:dyDescent="0.25">
      <c r="A7282"/>
      <c r="B7282"/>
      <c r="I7282" s="33"/>
      <c r="J7282" s="21"/>
    </row>
    <row r="7283" spans="1:10" x14ac:dyDescent="0.25">
      <c r="A7283"/>
      <c r="B7283"/>
      <c r="I7283" s="33"/>
      <c r="J7283" s="21"/>
    </row>
    <row r="7284" spans="1:10" x14ac:dyDescent="0.25">
      <c r="A7284"/>
      <c r="B7284"/>
      <c r="I7284" s="33"/>
      <c r="J7284" s="21"/>
    </row>
    <row r="7285" spans="1:10" x14ac:dyDescent="0.25">
      <c r="A7285"/>
      <c r="B7285"/>
      <c r="I7285" s="33"/>
      <c r="J7285" s="21"/>
    </row>
    <row r="7286" spans="1:10" x14ac:dyDescent="0.25">
      <c r="A7286"/>
      <c r="B7286"/>
      <c r="I7286" s="33"/>
      <c r="J7286" s="21"/>
    </row>
    <row r="7287" spans="1:10" x14ac:dyDescent="0.25">
      <c r="A7287"/>
      <c r="B7287"/>
      <c r="I7287" s="33"/>
      <c r="J7287" s="21"/>
    </row>
    <row r="7288" spans="1:10" x14ac:dyDescent="0.25">
      <c r="A7288"/>
      <c r="B7288"/>
      <c r="I7288" s="33"/>
      <c r="J7288" s="21"/>
    </row>
    <row r="7289" spans="1:10" x14ac:dyDescent="0.25">
      <c r="A7289"/>
      <c r="B7289"/>
      <c r="I7289" s="33"/>
      <c r="J7289" s="21"/>
    </row>
    <row r="7290" spans="1:10" x14ac:dyDescent="0.25">
      <c r="A7290"/>
      <c r="B7290"/>
      <c r="I7290" s="33"/>
      <c r="J7290" s="21"/>
    </row>
    <row r="7291" spans="1:10" x14ac:dyDescent="0.25">
      <c r="A7291"/>
      <c r="B7291"/>
      <c r="I7291" s="33"/>
      <c r="J7291" s="21"/>
    </row>
    <row r="7292" spans="1:10" x14ac:dyDescent="0.25">
      <c r="A7292"/>
      <c r="B7292"/>
      <c r="I7292" s="33"/>
      <c r="J7292" s="21"/>
    </row>
    <row r="7293" spans="1:10" x14ac:dyDescent="0.25">
      <c r="A7293"/>
      <c r="B7293"/>
      <c r="I7293" s="33"/>
      <c r="J7293" s="21"/>
    </row>
    <row r="7294" spans="1:10" x14ac:dyDescent="0.25">
      <c r="A7294"/>
      <c r="B7294"/>
      <c r="I7294" s="33"/>
      <c r="J7294" s="21"/>
    </row>
    <row r="7295" spans="1:10" x14ac:dyDescent="0.25">
      <c r="A7295"/>
      <c r="B7295"/>
      <c r="I7295" s="33"/>
      <c r="J7295" s="21"/>
    </row>
    <row r="7296" spans="1:10" x14ac:dyDescent="0.25">
      <c r="A7296"/>
      <c r="B7296"/>
      <c r="I7296" s="33"/>
      <c r="J7296" s="21"/>
    </row>
    <row r="7297" spans="1:10" x14ac:dyDescent="0.25">
      <c r="A7297"/>
      <c r="B7297"/>
      <c r="I7297" s="33"/>
      <c r="J7297" s="21"/>
    </row>
    <row r="7298" spans="1:10" x14ac:dyDescent="0.25">
      <c r="A7298"/>
      <c r="B7298"/>
      <c r="I7298" s="33"/>
      <c r="J7298" s="21"/>
    </row>
    <row r="7299" spans="1:10" x14ac:dyDescent="0.25">
      <c r="A7299"/>
      <c r="B7299"/>
      <c r="I7299" s="33"/>
      <c r="J7299" s="21"/>
    </row>
    <row r="7300" spans="1:10" x14ac:dyDescent="0.25">
      <c r="A7300"/>
      <c r="B7300"/>
      <c r="I7300" s="33"/>
      <c r="J7300" s="21"/>
    </row>
    <row r="7301" spans="1:10" x14ac:dyDescent="0.25">
      <c r="A7301"/>
      <c r="B7301"/>
      <c r="I7301" s="33"/>
      <c r="J7301" s="21"/>
    </row>
    <row r="7302" spans="1:10" x14ac:dyDescent="0.25">
      <c r="A7302"/>
      <c r="B7302"/>
      <c r="I7302" s="33"/>
      <c r="J7302" s="21"/>
    </row>
    <row r="7303" spans="1:10" x14ac:dyDescent="0.25">
      <c r="A7303"/>
      <c r="B7303"/>
      <c r="I7303" s="33"/>
      <c r="J7303" s="21"/>
    </row>
    <row r="7304" spans="1:10" x14ac:dyDescent="0.25">
      <c r="A7304"/>
      <c r="B7304"/>
      <c r="I7304" s="33"/>
      <c r="J7304" s="21"/>
    </row>
    <row r="7305" spans="1:10" x14ac:dyDescent="0.25">
      <c r="A7305"/>
      <c r="B7305"/>
      <c r="I7305" s="33"/>
      <c r="J7305" s="21"/>
    </row>
    <row r="7306" spans="1:10" x14ac:dyDescent="0.25">
      <c r="A7306"/>
      <c r="B7306"/>
      <c r="I7306" s="33"/>
      <c r="J7306" s="21"/>
    </row>
    <row r="7307" spans="1:10" x14ac:dyDescent="0.25">
      <c r="A7307"/>
      <c r="B7307"/>
      <c r="I7307" s="33"/>
      <c r="J7307" s="21"/>
    </row>
    <row r="7308" spans="1:10" x14ac:dyDescent="0.25">
      <c r="A7308"/>
      <c r="B7308"/>
      <c r="I7308" s="33"/>
      <c r="J7308" s="21"/>
    </row>
    <row r="7309" spans="1:10" x14ac:dyDescent="0.25">
      <c r="A7309"/>
      <c r="B7309"/>
      <c r="I7309" s="33"/>
      <c r="J7309" s="21"/>
    </row>
    <row r="7310" spans="1:10" x14ac:dyDescent="0.25">
      <c r="A7310"/>
      <c r="B7310"/>
      <c r="I7310" s="33"/>
      <c r="J7310" s="21"/>
    </row>
    <row r="7311" spans="1:10" x14ac:dyDescent="0.25">
      <c r="A7311"/>
      <c r="B7311"/>
      <c r="I7311" s="33"/>
      <c r="J7311" s="21"/>
    </row>
    <row r="7312" spans="1:10" x14ac:dyDescent="0.25">
      <c r="A7312"/>
      <c r="B7312"/>
      <c r="I7312" s="33"/>
      <c r="J7312" s="21"/>
    </row>
    <row r="7313" spans="1:10" x14ac:dyDescent="0.25">
      <c r="A7313"/>
      <c r="B7313"/>
      <c r="I7313" s="33"/>
      <c r="J7313" s="21"/>
    </row>
    <row r="7314" spans="1:10" x14ac:dyDescent="0.25">
      <c r="A7314"/>
      <c r="B7314"/>
      <c r="I7314" s="33"/>
      <c r="J7314" s="21"/>
    </row>
    <row r="7315" spans="1:10" x14ac:dyDescent="0.25">
      <c r="A7315"/>
      <c r="B7315"/>
      <c r="I7315" s="33"/>
      <c r="J7315" s="21"/>
    </row>
    <row r="7316" spans="1:10" x14ac:dyDescent="0.25">
      <c r="A7316"/>
      <c r="B7316"/>
      <c r="I7316" s="33"/>
      <c r="J7316" s="21"/>
    </row>
    <row r="7317" spans="1:10" x14ac:dyDescent="0.25">
      <c r="A7317"/>
      <c r="B7317"/>
      <c r="I7317" s="33"/>
      <c r="J7317" s="21"/>
    </row>
    <row r="7318" spans="1:10" x14ac:dyDescent="0.25">
      <c r="A7318"/>
      <c r="B7318"/>
      <c r="I7318" s="33"/>
      <c r="J7318" s="21"/>
    </row>
    <row r="7319" spans="1:10" x14ac:dyDescent="0.25">
      <c r="A7319"/>
      <c r="B7319"/>
      <c r="I7319" s="33"/>
      <c r="J7319" s="21"/>
    </row>
    <row r="7320" spans="1:10" x14ac:dyDescent="0.25">
      <c r="A7320"/>
      <c r="B7320"/>
      <c r="I7320" s="33"/>
      <c r="J7320" s="21"/>
    </row>
    <row r="7321" spans="1:10" x14ac:dyDescent="0.25">
      <c r="A7321"/>
      <c r="B7321"/>
      <c r="I7321" s="33"/>
      <c r="J7321" s="21"/>
    </row>
    <row r="7322" spans="1:10" x14ac:dyDescent="0.25">
      <c r="A7322"/>
      <c r="B7322"/>
      <c r="I7322" s="33"/>
      <c r="J7322" s="21"/>
    </row>
    <row r="7323" spans="1:10" x14ac:dyDescent="0.25">
      <c r="A7323"/>
      <c r="B7323"/>
      <c r="I7323" s="33"/>
      <c r="J7323" s="21"/>
    </row>
    <row r="7324" spans="1:10" x14ac:dyDescent="0.25">
      <c r="A7324"/>
      <c r="B7324"/>
      <c r="I7324" s="33"/>
      <c r="J7324" s="21"/>
    </row>
    <row r="7325" spans="1:10" x14ac:dyDescent="0.25">
      <c r="A7325"/>
      <c r="B7325"/>
      <c r="I7325" s="33"/>
      <c r="J7325" s="21"/>
    </row>
    <row r="7326" spans="1:10" x14ac:dyDescent="0.25">
      <c r="A7326"/>
      <c r="B7326"/>
      <c r="I7326" s="33"/>
      <c r="J7326" s="21"/>
    </row>
    <row r="7327" spans="1:10" x14ac:dyDescent="0.25">
      <c r="A7327"/>
      <c r="B7327"/>
      <c r="I7327" s="33"/>
      <c r="J7327" s="21"/>
    </row>
    <row r="7328" spans="1:10" x14ac:dyDescent="0.25">
      <c r="A7328"/>
      <c r="B7328"/>
      <c r="I7328" s="33"/>
      <c r="J7328" s="21"/>
    </row>
    <row r="7329" spans="1:10" x14ac:dyDescent="0.25">
      <c r="A7329"/>
      <c r="B7329"/>
      <c r="I7329" s="33"/>
      <c r="J7329" s="21"/>
    </row>
    <row r="7330" spans="1:10" x14ac:dyDescent="0.25">
      <c r="A7330"/>
      <c r="B7330"/>
      <c r="I7330" s="33"/>
      <c r="J7330" s="21"/>
    </row>
    <row r="7331" spans="1:10" x14ac:dyDescent="0.25">
      <c r="A7331"/>
      <c r="B7331"/>
      <c r="I7331" s="33"/>
      <c r="J7331" s="21"/>
    </row>
    <row r="7332" spans="1:10" x14ac:dyDescent="0.25">
      <c r="A7332"/>
      <c r="B7332"/>
      <c r="I7332" s="33"/>
      <c r="J7332" s="21"/>
    </row>
    <row r="7333" spans="1:10" x14ac:dyDescent="0.25">
      <c r="A7333"/>
      <c r="B7333"/>
      <c r="I7333" s="33"/>
      <c r="J7333" s="21"/>
    </row>
    <row r="7334" spans="1:10" x14ac:dyDescent="0.25">
      <c r="A7334"/>
      <c r="B7334"/>
      <c r="I7334" s="33"/>
      <c r="J7334" s="21"/>
    </row>
    <row r="7335" spans="1:10" x14ac:dyDescent="0.25">
      <c r="A7335"/>
      <c r="B7335"/>
      <c r="I7335" s="33"/>
      <c r="J7335" s="21"/>
    </row>
    <row r="7336" spans="1:10" x14ac:dyDescent="0.25">
      <c r="A7336"/>
      <c r="B7336"/>
      <c r="I7336" s="33"/>
      <c r="J7336" s="21"/>
    </row>
    <row r="7337" spans="1:10" x14ac:dyDescent="0.25">
      <c r="A7337"/>
      <c r="B7337"/>
      <c r="I7337" s="33"/>
      <c r="J7337" s="21"/>
    </row>
    <row r="7338" spans="1:10" x14ac:dyDescent="0.25">
      <c r="A7338"/>
      <c r="B7338"/>
      <c r="I7338" s="33"/>
      <c r="J7338" s="21"/>
    </row>
    <row r="7339" spans="1:10" x14ac:dyDescent="0.25">
      <c r="A7339"/>
      <c r="B7339"/>
      <c r="I7339" s="33"/>
      <c r="J7339" s="21"/>
    </row>
    <row r="7340" spans="1:10" x14ac:dyDescent="0.25">
      <c r="A7340"/>
      <c r="B7340"/>
      <c r="I7340" s="33"/>
      <c r="J7340" s="21"/>
    </row>
    <row r="7341" spans="1:10" x14ac:dyDescent="0.25">
      <c r="A7341"/>
      <c r="B7341"/>
      <c r="I7341" s="33"/>
      <c r="J7341" s="21"/>
    </row>
    <row r="7342" spans="1:10" x14ac:dyDescent="0.25">
      <c r="A7342"/>
      <c r="B7342"/>
      <c r="I7342" s="33"/>
      <c r="J7342" s="21"/>
    </row>
    <row r="7343" spans="1:10" x14ac:dyDescent="0.25">
      <c r="A7343"/>
      <c r="B7343"/>
      <c r="I7343" s="33"/>
      <c r="J7343" s="21"/>
    </row>
    <row r="7344" spans="1:10" x14ac:dyDescent="0.25">
      <c r="A7344"/>
      <c r="B7344"/>
      <c r="I7344" s="33"/>
      <c r="J7344" s="21"/>
    </row>
    <row r="7345" spans="1:10" x14ac:dyDescent="0.25">
      <c r="A7345"/>
      <c r="B7345"/>
      <c r="I7345" s="33"/>
      <c r="J7345" s="21"/>
    </row>
    <row r="7346" spans="1:10" x14ac:dyDescent="0.25">
      <c r="A7346"/>
      <c r="B7346"/>
      <c r="I7346" s="33"/>
      <c r="J7346" s="21"/>
    </row>
    <row r="7347" spans="1:10" x14ac:dyDescent="0.25">
      <c r="A7347"/>
      <c r="B7347"/>
      <c r="I7347" s="33"/>
      <c r="J7347" s="21"/>
    </row>
    <row r="7348" spans="1:10" x14ac:dyDescent="0.25">
      <c r="A7348"/>
      <c r="B7348"/>
      <c r="I7348" s="33"/>
      <c r="J7348" s="21"/>
    </row>
    <row r="7349" spans="1:10" x14ac:dyDescent="0.25">
      <c r="A7349"/>
      <c r="B7349"/>
      <c r="I7349" s="33"/>
      <c r="J7349" s="21"/>
    </row>
    <row r="7350" spans="1:10" x14ac:dyDescent="0.25">
      <c r="A7350"/>
      <c r="B7350"/>
      <c r="I7350" s="33"/>
      <c r="J7350" s="21"/>
    </row>
    <row r="7351" spans="1:10" x14ac:dyDescent="0.25">
      <c r="A7351"/>
      <c r="B7351"/>
      <c r="I7351" s="33"/>
      <c r="J7351" s="21"/>
    </row>
    <row r="7352" spans="1:10" x14ac:dyDescent="0.25">
      <c r="A7352"/>
      <c r="B7352"/>
      <c r="I7352" s="33"/>
      <c r="J7352" s="21"/>
    </row>
    <row r="7353" spans="1:10" x14ac:dyDescent="0.25">
      <c r="A7353"/>
      <c r="B7353"/>
      <c r="I7353" s="33"/>
      <c r="J7353" s="21"/>
    </row>
    <row r="7354" spans="1:10" x14ac:dyDescent="0.25">
      <c r="A7354"/>
      <c r="B7354"/>
      <c r="I7354" s="33"/>
      <c r="J7354" s="21"/>
    </row>
    <row r="7355" spans="1:10" x14ac:dyDescent="0.25">
      <c r="A7355"/>
      <c r="B7355"/>
      <c r="I7355" s="33"/>
      <c r="J7355" s="21"/>
    </row>
    <row r="7356" spans="1:10" x14ac:dyDescent="0.25">
      <c r="A7356"/>
      <c r="B7356"/>
      <c r="I7356" s="33"/>
      <c r="J7356" s="21"/>
    </row>
    <row r="7357" spans="1:10" x14ac:dyDescent="0.25">
      <c r="A7357"/>
      <c r="B7357"/>
      <c r="I7357" s="33"/>
      <c r="J7357" s="21"/>
    </row>
    <row r="7358" spans="1:10" x14ac:dyDescent="0.25">
      <c r="A7358"/>
      <c r="B7358"/>
      <c r="I7358" s="33"/>
      <c r="J7358" s="21"/>
    </row>
    <row r="7359" spans="1:10" x14ac:dyDescent="0.25">
      <c r="A7359"/>
      <c r="B7359"/>
      <c r="I7359" s="33"/>
      <c r="J7359" s="21"/>
    </row>
    <row r="7360" spans="1:10" x14ac:dyDescent="0.25">
      <c r="A7360"/>
      <c r="B7360"/>
      <c r="I7360" s="33"/>
      <c r="J7360" s="21"/>
    </row>
    <row r="7361" spans="1:10" x14ac:dyDescent="0.25">
      <c r="A7361"/>
      <c r="B7361"/>
      <c r="I7361" s="33"/>
      <c r="J7361" s="21"/>
    </row>
    <row r="7362" spans="1:10" x14ac:dyDescent="0.25">
      <c r="A7362"/>
      <c r="B7362"/>
      <c r="I7362" s="33"/>
      <c r="J7362" s="21"/>
    </row>
    <row r="7363" spans="1:10" x14ac:dyDescent="0.25">
      <c r="A7363"/>
      <c r="B7363"/>
      <c r="I7363" s="33"/>
      <c r="J7363" s="21"/>
    </row>
    <row r="7364" spans="1:10" x14ac:dyDescent="0.25">
      <c r="A7364"/>
      <c r="B7364"/>
      <c r="I7364" s="33"/>
      <c r="J7364" s="21"/>
    </row>
    <row r="7365" spans="1:10" x14ac:dyDescent="0.25">
      <c r="A7365"/>
      <c r="B7365"/>
      <c r="I7365" s="33"/>
      <c r="J7365" s="21"/>
    </row>
    <row r="7366" spans="1:10" x14ac:dyDescent="0.25">
      <c r="A7366"/>
      <c r="B7366"/>
      <c r="I7366" s="33"/>
      <c r="J7366" s="21"/>
    </row>
    <row r="7367" spans="1:10" x14ac:dyDescent="0.25">
      <c r="A7367"/>
      <c r="B7367"/>
      <c r="I7367" s="33"/>
      <c r="J7367" s="21"/>
    </row>
    <row r="7368" spans="1:10" x14ac:dyDescent="0.25">
      <c r="A7368"/>
      <c r="B7368"/>
      <c r="I7368" s="33"/>
      <c r="J7368" s="21"/>
    </row>
    <row r="7369" spans="1:10" x14ac:dyDescent="0.25">
      <c r="A7369"/>
      <c r="B7369"/>
      <c r="I7369" s="33"/>
      <c r="J7369" s="21"/>
    </row>
    <row r="7370" spans="1:10" x14ac:dyDescent="0.25">
      <c r="A7370"/>
      <c r="B7370"/>
      <c r="I7370" s="33"/>
      <c r="J7370" s="21"/>
    </row>
    <row r="7371" spans="1:10" x14ac:dyDescent="0.25">
      <c r="A7371"/>
      <c r="B7371"/>
      <c r="I7371" s="33"/>
      <c r="J7371" s="21"/>
    </row>
    <row r="7372" spans="1:10" x14ac:dyDescent="0.25">
      <c r="A7372"/>
      <c r="B7372"/>
      <c r="I7372" s="33"/>
      <c r="J7372" s="21"/>
    </row>
    <row r="7373" spans="1:10" x14ac:dyDescent="0.25">
      <c r="A7373"/>
      <c r="B7373"/>
      <c r="I7373" s="33"/>
      <c r="J7373" s="21"/>
    </row>
    <row r="7374" spans="1:10" x14ac:dyDescent="0.25">
      <c r="A7374"/>
      <c r="B7374"/>
      <c r="I7374" s="33"/>
      <c r="J7374" s="21"/>
    </row>
    <row r="7375" spans="1:10" x14ac:dyDescent="0.25">
      <c r="A7375"/>
      <c r="B7375"/>
      <c r="I7375" s="33"/>
      <c r="J7375" s="21"/>
    </row>
    <row r="7376" spans="1:10" x14ac:dyDescent="0.25">
      <c r="A7376"/>
      <c r="B7376"/>
      <c r="I7376" s="33"/>
      <c r="J7376" s="21"/>
    </row>
    <row r="7377" spans="1:10" x14ac:dyDescent="0.25">
      <c r="A7377"/>
      <c r="B7377"/>
      <c r="I7377" s="33"/>
      <c r="J7377" s="21"/>
    </row>
    <row r="7378" spans="1:10" x14ac:dyDescent="0.25">
      <c r="A7378"/>
      <c r="B7378"/>
      <c r="I7378" s="33"/>
      <c r="J7378" s="21"/>
    </row>
    <row r="7379" spans="1:10" x14ac:dyDescent="0.25">
      <c r="A7379"/>
      <c r="B7379"/>
      <c r="I7379" s="33"/>
      <c r="J7379" s="21"/>
    </row>
    <row r="7380" spans="1:10" x14ac:dyDescent="0.25">
      <c r="A7380"/>
      <c r="B7380"/>
      <c r="I7380" s="33"/>
      <c r="J7380" s="21"/>
    </row>
    <row r="7381" spans="1:10" x14ac:dyDescent="0.25">
      <c r="A7381"/>
      <c r="B7381"/>
      <c r="I7381" s="33"/>
      <c r="J7381" s="21"/>
    </row>
    <row r="7382" spans="1:10" x14ac:dyDescent="0.25">
      <c r="A7382"/>
      <c r="B7382"/>
      <c r="I7382" s="33"/>
      <c r="J7382" s="21"/>
    </row>
    <row r="7383" spans="1:10" x14ac:dyDescent="0.25">
      <c r="A7383"/>
      <c r="B7383"/>
      <c r="I7383" s="33"/>
      <c r="J7383" s="21"/>
    </row>
    <row r="7384" spans="1:10" x14ac:dyDescent="0.25">
      <c r="A7384"/>
      <c r="B7384"/>
      <c r="I7384" s="33"/>
      <c r="J7384" s="21"/>
    </row>
    <row r="7385" spans="1:10" x14ac:dyDescent="0.25">
      <c r="A7385"/>
      <c r="B7385"/>
      <c r="I7385" s="33"/>
      <c r="J7385" s="21"/>
    </row>
    <row r="7386" spans="1:10" x14ac:dyDescent="0.25">
      <c r="A7386"/>
      <c r="B7386"/>
      <c r="I7386" s="33"/>
      <c r="J7386" s="21"/>
    </row>
    <row r="7387" spans="1:10" x14ac:dyDescent="0.25">
      <c r="A7387"/>
      <c r="B7387"/>
      <c r="I7387" s="33"/>
      <c r="J7387" s="21"/>
    </row>
    <row r="7388" spans="1:10" x14ac:dyDescent="0.25">
      <c r="A7388"/>
      <c r="B7388"/>
      <c r="I7388" s="33"/>
      <c r="J7388" s="21"/>
    </row>
    <row r="7389" spans="1:10" x14ac:dyDescent="0.25">
      <c r="A7389"/>
      <c r="B7389"/>
      <c r="I7389" s="33"/>
      <c r="J7389" s="21"/>
    </row>
    <row r="7390" spans="1:10" x14ac:dyDescent="0.25">
      <c r="A7390"/>
      <c r="B7390"/>
      <c r="I7390" s="33"/>
      <c r="J7390" s="21"/>
    </row>
    <row r="7391" spans="1:10" x14ac:dyDescent="0.25">
      <c r="A7391"/>
      <c r="B7391"/>
      <c r="I7391" s="33"/>
      <c r="J7391" s="21"/>
    </row>
    <row r="7392" spans="1:10" x14ac:dyDescent="0.25">
      <c r="A7392"/>
      <c r="B7392"/>
      <c r="I7392" s="33"/>
      <c r="J7392" s="21"/>
    </row>
    <row r="7393" spans="1:10" x14ac:dyDescent="0.25">
      <c r="A7393"/>
      <c r="B7393"/>
      <c r="I7393" s="33"/>
      <c r="J7393" s="21"/>
    </row>
    <row r="7394" spans="1:10" x14ac:dyDescent="0.25">
      <c r="A7394"/>
      <c r="B7394"/>
      <c r="I7394" s="33"/>
      <c r="J7394" s="21"/>
    </row>
    <row r="7395" spans="1:10" x14ac:dyDescent="0.25">
      <c r="A7395"/>
      <c r="B7395"/>
      <c r="I7395" s="33"/>
      <c r="J7395" s="21"/>
    </row>
    <row r="7396" spans="1:10" x14ac:dyDescent="0.25">
      <c r="A7396"/>
      <c r="B7396"/>
      <c r="I7396" s="33"/>
      <c r="J7396" s="21"/>
    </row>
    <row r="7397" spans="1:10" x14ac:dyDescent="0.25">
      <c r="A7397"/>
      <c r="B7397"/>
      <c r="I7397" s="33"/>
      <c r="J7397" s="21"/>
    </row>
    <row r="7398" spans="1:10" x14ac:dyDescent="0.25">
      <c r="A7398"/>
      <c r="B7398"/>
      <c r="I7398" s="33"/>
      <c r="J7398" s="21"/>
    </row>
    <row r="7399" spans="1:10" x14ac:dyDescent="0.25">
      <c r="A7399"/>
      <c r="B7399"/>
      <c r="I7399" s="33"/>
      <c r="J7399" s="21"/>
    </row>
    <row r="7400" spans="1:10" x14ac:dyDescent="0.25">
      <c r="A7400"/>
      <c r="B7400"/>
      <c r="I7400" s="33"/>
      <c r="J7400" s="21"/>
    </row>
    <row r="7401" spans="1:10" x14ac:dyDescent="0.25">
      <c r="A7401"/>
      <c r="B7401"/>
      <c r="I7401" s="33"/>
      <c r="J7401" s="21"/>
    </row>
    <row r="7402" spans="1:10" x14ac:dyDescent="0.25">
      <c r="A7402"/>
      <c r="B7402"/>
      <c r="I7402" s="33"/>
      <c r="J7402" s="21"/>
    </row>
    <row r="7403" spans="1:10" x14ac:dyDescent="0.25">
      <c r="A7403"/>
      <c r="B7403"/>
      <c r="I7403" s="33"/>
      <c r="J7403" s="21"/>
    </row>
    <row r="7404" spans="1:10" x14ac:dyDescent="0.25">
      <c r="A7404"/>
      <c r="B7404"/>
      <c r="I7404" s="33"/>
      <c r="J7404" s="21"/>
    </row>
    <row r="7405" spans="1:10" x14ac:dyDescent="0.25">
      <c r="A7405"/>
      <c r="B7405"/>
      <c r="I7405" s="33"/>
      <c r="J7405" s="21"/>
    </row>
    <row r="7406" spans="1:10" x14ac:dyDescent="0.25">
      <c r="A7406"/>
      <c r="B7406"/>
      <c r="I7406" s="33"/>
      <c r="J7406" s="21"/>
    </row>
    <row r="7407" spans="1:10" x14ac:dyDescent="0.25">
      <c r="A7407"/>
      <c r="B7407"/>
      <c r="I7407" s="33"/>
      <c r="J7407" s="21"/>
    </row>
    <row r="7408" spans="1:10" x14ac:dyDescent="0.25">
      <c r="A7408"/>
      <c r="B7408"/>
      <c r="I7408" s="33"/>
      <c r="J7408" s="21"/>
    </row>
    <row r="7409" spans="1:10" x14ac:dyDescent="0.25">
      <c r="A7409"/>
      <c r="B7409"/>
      <c r="I7409" s="33"/>
      <c r="J7409" s="21"/>
    </row>
    <row r="7410" spans="1:10" x14ac:dyDescent="0.25">
      <c r="A7410"/>
      <c r="B7410"/>
      <c r="I7410" s="33"/>
      <c r="J7410" s="21"/>
    </row>
    <row r="7411" spans="1:10" x14ac:dyDescent="0.25">
      <c r="A7411"/>
      <c r="B7411"/>
      <c r="I7411" s="33"/>
      <c r="J7411" s="21"/>
    </row>
    <row r="7412" spans="1:10" x14ac:dyDescent="0.25">
      <c r="A7412"/>
      <c r="B7412"/>
      <c r="I7412" s="33"/>
      <c r="J7412" s="21"/>
    </row>
    <row r="7413" spans="1:10" x14ac:dyDescent="0.25">
      <c r="A7413"/>
      <c r="B7413"/>
      <c r="I7413" s="33"/>
      <c r="J7413" s="21"/>
    </row>
    <row r="7414" spans="1:10" x14ac:dyDescent="0.25">
      <c r="A7414"/>
      <c r="B7414"/>
      <c r="I7414" s="33"/>
      <c r="J7414" s="21"/>
    </row>
    <row r="7415" spans="1:10" x14ac:dyDescent="0.25">
      <c r="A7415"/>
      <c r="B7415"/>
      <c r="I7415" s="33"/>
      <c r="J7415" s="21"/>
    </row>
    <row r="7416" spans="1:10" x14ac:dyDescent="0.25">
      <c r="A7416"/>
      <c r="B7416"/>
      <c r="I7416" s="33"/>
      <c r="J7416" s="21"/>
    </row>
    <row r="7417" spans="1:10" x14ac:dyDescent="0.25">
      <c r="A7417"/>
      <c r="B7417"/>
      <c r="I7417" s="33"/>
      <c r="J7417" s="21"/>
    </row>
    <row r="7418" spans="1:10" x14ac:dyDescent="0.25">
      <c r="A7418"/>
      <c r="B7418"/>
      <c r="I7418" s="33"/>
      <c r="J7418" s="21"/>
    </row>
    <row r="7419" spans="1:10" x14ac:dyDescent="0.25">
      <c r="A7419"/>
      <c r="B7419"/>
      <c r="I7419" s="33"/>
      <c r="J7419" s="21"/>
    </row>
    <row r="7420" spans="1:10" x14ac:dyDescent="0.25">
      <c r="A7420"/>
      <c r="B7420"/>
      <c r="I7420" s="33"/>
      <c r="J7420" s="21"/>
    </row>
    <row r="7421" spans="1:10" x14ac:dyDescent="0.25">
      <c r="A7421"/>
      <c r="B7421"/>
      <c r="I7421" s="33"/>
      <c r="J7421" s="21"/>
    </row>
    <row r="7422" spans="1:10" x14ac:dyDescent="0.25">
      <c r="A7422"/>
      <c r="B7422"/>
      <c r="I7422" s="33"/>
      <c r="J7422" s="21"/>
    </row>
    <row r="7423" spans="1:10" x14ac:dyDescent="0.25">
      <c r="A7423"/>
      <c r="B7423"/>
      <c r="I7423" s="33"/>
      <c r="J7423" s="21"/>
    </row>
    <row r="7424" spans="1:10" x14ac:dyDescent="0.25">
      <c r="A7424"/>
      <c r="B7424"/>
      <c r="I7424" s="33"/>
      <c r="J7424" s="21"/>
    </row>
    <row r="7425" spans="1:10" x14ac:dyDescent="0.25">
      <c r="A7425"/>
      <c r="B7425"/>
      <c r="I7425" s="33"/>
      <c r="J7425" s="21"/>
    </row>
    <row r="7426" spans="1:10" x14ac:dyDescent="0.25">
      <c r="A7426"/>
      <c r="B7426"/>
      <c r="I7426" s="33"/>
      <c r="J7426" s="21"/>
    </row>
    <row r="7427" spans="1:10" x14ac:dyDescent="0.25">
      <c r="A7427"/>
      <c r="B7427"/>
      <c r="I7427" s="33"/>
      <c r="J7427" s="21"/>
    </row>
    <row r="7428" spans="1:10" x14ac:dyDescent="0.25">
      <c r="A7428"/>
      <c r="B7428"/>
      <c r="I7428" s="33"/>
      <c r="J7428" s="21"/>
    </row>
    <row r="7429" spans="1:10" x14ac:dyDescent="0.25">
      <c r="A7429"/>
      <c r="B7429"/>
      <c r="I7429" s="33"/>
      <c r="J7429" s="21"/>
    </row>
    <row r="7430" spans="1:10" x14ac:dyDescent="0.25">
      <c r="A7430"/>
      <c r="B7430"/>
      <c r="I7430" s="33"/>
      <c r="J7430" s="21"/>
    </row>
    <row r="7431" spans="1:10" x14ac:dyDescent="0.25">
      <c r="A7431"/>
      <c r="B7431"/>
      <c r="I7431" s="33"/>
      <c r="J7431" s="21"/>
    </row>
    <row r="7432" spans="1:10" x14ac:dyDescent="0.25">
      <c r="A7432"/>
      <c r="B7432"/>
      <c r="I7432" s="33"/>
      <c r="J7432" s="21"/>
    </row>
    <row r="7433" spans="1:10" x14ac:dyDescent="0.25">
      <c r="A7433"/>
      <c r="B7433"/>
      <c r="I7433" s="33"/>
      <c r="J7433" s="21"/>
    </row>
    <row r="7434" spans="1:10" x14ac:dyDescent="0.25">
      <c r="A7434"/>
      <c r="B7434"/>
      <c r="I7434" s="33"/>
      <c r="J7434" s="21"/>
    </row>
    <row r="7435" spans="1:10" x14ac:dyDescent="0.25">
      <c r="A7435"/>
      <c r="B7435"/>
      <c r="I7435" s="33"/>
      <c r="J7435" s="21"/>
    </row>
    <row r="7436" spans="1:10" x14ac:dyDescent="0.25">
      <c r="A7436"/>
      <c r="B7436"/>
      <c r="I7436" s="33"/>
      <c r="J7436" s="21"/>
    </row>
    <row r="7437" spans="1:10" x14ac:dyDescent="0.25">
      <c r="A7437"/>
      <c r="B7437"/>
      <c r="I7437" s="33"/>
      <c r="J7437" s="21"/>
    </row>
    <row r="7438" spans="1:10" x14ac:dyDescent="0.25">
      <c r="A7438"/>
      <c r="B7438"/>
      <c r="I7438" s="33"/>
      <c r="J7438" s="21"/>
    </row>
    <row r="7439" spans="1:10" x14ac:dyDescent="0.25">
      <c r="A7439"/>
      <c r="B7439"/>
      <c r="I7439" s="33"/>
      <c r="J7439" s="21"/>
    </row>
    <row r="7440" spans="1:10" x14ac:dyDescent="0.25">
      <c r="A7440"/>
      <c r="B7440"/>
      <c r="I7440" s="33"/>
      <c r="J7440" s="21"/>
    </row>
    <row r="7441" spans="1:10" x14ac:dyDescent="0.25">
      <c r="A7441"/>
      <c r="B7441"/>
      <c r="I7441" s="33"/>
      <c r="J7441" s="21"/>
    </row>
    <row r="7442" spans="1:10" x14ac:dyDescent="0.25">
      <c r="A7442"/>
      <c r="B7442"/>
      <c r="I7442" s="33"/>
      <c r="J7442" s="21"/>
    </row>
    <row r="7443" spans="1:10" x14ac:dyDescent="0.25">
      <c r="A7443"/>
      <c r="B7443"/>
      <c r="I7443" s="33"/>
      <c r="J7443" s="21"/>
    </row>
    <row r="7444" spans="1:10" x14ac:dyDescent="0.25">
      <c r="A7444"/>
      <c r="B7444"/>
      <c r="I7444" s="33"/>
      <c r="J7444" s="21"/>
    </row>
    <row r="7445" spans="1:10" x14ac:dyDescent="0.25">
      <c r="A7445"/>
      <c r="B7445"/>
      <c r="I7445" s="33"/>
      <c r="J7445" s="21"/>
    </row>
    <row r="7446" spans="1:10" x14ac:dyDescent="0.25">
      <c r="A7446"/>
      <c r="B7446"/>
      <c r="I7446" s="33"/>
      <c r="J7446" s="21"/>
    </row>
    <row r="7447" spans="1:10" x14ac:dyDescent="0.25">
      <c r="A7447"/>
      <c r="B7447"/>
      <c r="I7447" s="33"/>
      <c r="J7447" s="21"/>
    </row>
    <row r="7448" spans="1:10" x14ac:dyDescent="0.25">
      <c r="A7448"/>
      <c r="B7448"/>
      <c r="I7448" s="33"/>
      <c r="J7448" s="21"/>
    </row>
    <row r="7449" spans="1:10" x14ac:dyDescent="0.25">
      <c r="A7449"/>
      <c r="B7449"/>
      <c r="I7449" s="33"/>
      <c r="J7449" s="21"/>
    </row>
    <row r="7450" spans="1:10" x14ac:dyDescent="0.25">
      <c r="A7450"/>
      <c r="B7450"/>
      <c r="I7450" s="33"/>
      <c r="J7450" s="21"/>
    </row>
    <row r="7451" spans="1:10" x14ac:dyDescent="0.25">
      <c r="A7451"/>
      <c r="B7451"/>
      <c r="I7451" s="33"/>
      <c r="J7451" s="21"/>
    </row>
    <row r="7452" spans="1:10" x14ac:dyDescent="0.25">
      <c r="A7452"/>
      <c r="B7452"/>
      <c r="I7452" s="33"/>
      <c r="J7452" s="21"/>
    </row>
    <row r="7453" spans="1:10" x14ac:dyDescent="0.25">
      <c r="A7453"/>
      <c r="B7453"/>
      <c r="I7453" s="33"/>
      <c r="J7453" s="21"/>
    </row>
    <row r="7454" spans="1:10" x14ac:dyDescent="0.25">
      <c r="A7454"/>
      <c r="B7454"/>
      <c r="I7454" s="33"/>
      <c r="J7454" s="21"/>
    </row>
    <row r="7455" spans="1:10" x14ac:dyDescent="0.25">
      <c r="A7455"/>
      <c r="B7455"/>
      <c r="I7455" s="33"/>
      <c r="J7455" s="21"/>
    </row>
    <row r="7456" spans="1:10" x14ac:dyDescent="0.25">
      <c r="A7456"/>
      <c r="B7456"/>
      <c r="I7456" s="33"/>
      <c r="J7456" s="21"/>
    </row>
    <row r="7457" spans="1:10" x14ac:dyDescent="0.25">
      <c r="A7457"/>
      <c r="B7457"/>
      <c r="I7457" s="33"/>
      <c r="J7457" s="21"/>
    </row>
    <row r="7458" spans="1:10" x14ac:dyDescent="0.25">
      <c r="A7458"/>
      <c r="B7458"/>
      <c r="I7458" s="33"/>
      <c r="J7458" s="21"/>
    </row>
    <row r="7459" spans="1:10" x14ac:dyDescent="0.25">
      <c r="A7459"/>
      <c r="B7459"/>
      <c r="I7459" s="33"/>
      <c r="J7459" s="21"/>
    </row>
    <row r="7460" spans="1:10" x14ac:dyDescent="0.25">
      <c r="A7460"/>
      <c r="B7460"/>
      <c r="I7460" s="33"/>
      <c r="J7460" s="21"/>
    </row>
    <row r="7461" spans="1:10" x14ac:dyDescent="0.25">
      <c r="A7461"/>
      <c r="B7461"/>
      <c r="I7461" s="33"/>
      <c r="J7461" s="21"/>
    </row>
    <row r="7462" spans="1:10" x14ac:dyDescent="0.25">
      <c r="A7462"/>
      <c r="B7462"/>
      <c r="I7462" s="33"/>
      <c r="J7462" s="21"/>
    </row>
    <row r="7463" spans="1:10" x14ac:dyDescent="0.25">
      <c r="A7463"/>
      <c r="B7463"/>
      <c r="I7463" s="33"/>
      <c r="J7463" s="21"/>
    </row>
    <row r="7464" spans="1:10" x14ac:dyDescent="0.25">
      <c r="A7464"/>
      <c r="B7464"/>
      <c r="I7464" s="33"/>
      <c r="J7464" s="21"/>
    </row>
    <row r="7465" spans="1:10" x14ac:dyDescent="0.25">
      <c r="A7465"/>
      <c r="B7465"/>
      <c r="I7465" s="33"/>
      <c r="J7465" s="21"/>
    </row>
    <row r="7466" spans="1:10" x14ac:dyDescent="0.25">
      <c r="A7466"/>
      <c r="B7466"/>
      <c r="I7466" s="33"/>
      <c r="J7466" s="21"/>
    </row>
    <row r="7467" spans="1:10" x14ac:dyDescent="0.25">
      <c r="A7467"/>
      <c r="B7467"/>
      <c r="I7467" s="33"/>
      <c r="J7467" s="21"/>
    </row>
    <row r="7468" spans="1:10" x14ac:dyDescent="0.25">
      <c r="A7468"/>
      <c r="B7468"/>
      <c r="I7468" s="33"/>
      <c r="J7468" s="21"/>
    </row>
    <row r="7469" spans="1:10" x14ac:dyDescent="0.25">
      <c r="A7469"/>
      <c r="B7469"/>
      <c r="I7469" s="33"/>
      <c r="J7469" s="21"/>
    </row>
    <row r="7470" spans="1:10" x14ac:dyDescent="0.25">
      <c r="A7470"/>
      <c r="B7470"/>
      <c r="I7470" s="33"/>
      <c r="J7470" s="21"/>
    </row>
    <row r="7471" spans="1:10" x14ac:dyDescent="0.25">
      <c r="A7471"/>
      <c r="B7471"/>
      <c r="I7471" s="33"/>
      <c r="J7471" s="21"/>
    </row>
    <row r="7472" spans="1:10" x14ac:dyDescent="0.25">
      <c r="A7472"/>
      <c r="B7472"/>
      <c r="I7472" s="33"/>
      <c r="J7472" s="21"/>
    </row>
    <row r="7473" spans="1:10" x14ac:dyDescent="0.25">
      <c r="A7473"/>
      <c r="B7473"/>
      <c r="I7473" s="33"/>
      <c r="J7473" s="21"/>
    </row>
    <row r="7474" spans="1:10" x14ac:dyDescent="0.25">
      <c r="A7474"/>
      <c r="B7474"/>
      <c r="I7474" s="33"/>
      <c r="J7474" s="21"/>
    </row>
    <row r="7475" spans="1:10" x14ac:dyDescent="0.25">
      <c r="A7475"/>
      <c r="B7475"/>
      <c r="I7475" s="33"/>
      <c r="J7475" s="21"/>
    </row>
    <row r="7476" spans="1:10" x14ac:dyDescent="0.25">
      <c r="A7476"/>
      <c r="B7476"/>
      <c r="I7476" s="33"/>
      <c r="J7476" s="21"/>
    </row>
    <row r="7477" spans="1:10" x14ac:dyDescent="0.25">
      <c r="A7477"/>
      <c r="B7477"/>
      <c r="I7477" s="33"/>
      <c r="J7477" s="21"/>
    </row>
    <row r="7478" spans="1:10" x14ac:dyDescent="0.25">
      <c r="A7478"/>
      <c r="B7478"/>
      <c r="I7478" s="33"/>
      <c r="J7478" s="21"/>
    </row>
    <row r="7479" spans="1:10" x14ac:dyDescent="0.25">
      <c r="A7479"/>
      <c r="B7479"/>
      <c r="I7479" s="33"/>
      <c r="J7479" s="21"/>
    </row>
    <row r="7480" spans="1:10" x14ac:dyDescent="0.25">
      <c r="A7480"/>
      <c r="B7480"/>
      <c r="I7480" s="33"/>
      <c r="J7480" s="21"/>
    </row>
    <row r="7481" spans="1:10" x14ac:dyDescent="0.25">
      <c r="A7481"/>
      <c r="B7481"/>
      <c r="I7481" s="33"/>
      <c r="J7481" s="21"/>
    </row>
    <row r="7482" spans="1:10" x14ac:dyDescent="0.25">
      <c r="A7482"/>
      <c r="B7482"/>
      <c r="I7482" s="33"/>
      <c r="J7482" s="21"/>
    </row>
    <row r="7483" spans="1:10" x14ac:dyDescent="0.25">
      <c r="A7483"/>
      <c r="B7483"/>
      <c r="I7483" s="33"/>
      <c r="J7483" s="21"/>
    </row>
    <row r="7484" spans="1:10" x14ac:dyDescent="0.25">
      <c r="A7484"/>
      <c r="B7484"/>
      <c r="I7484" s="33"/>
      <c r="J7484" s="21"/>
    </row>
    <row r="7485" spans="1:10" x14ac:dyDescent="0.25">
      <c r="A7485"/>
      <c r="B7485"/>
      <c r="I7485" s="33"/>
      <c r="J7485" s="21"/>
    </row>
    <row r="7486" spans="1:10" x14ac:dyDescent="0.25">
      <c r="A7486"/>
      <c r="B7486"/>
      <c r="I7486" s="33"/>
      <c r="J7486" s="21"/>
    </row>
    <row r="7487" spans="1:10" x14ac:dyDescent="0.25">
      <c r="A7487"/>
      <c r="B7487"/>
      <c r="I7487" s="33"/>
      <c r="J7487" s="21"/>
    </row>
    <row r="7488" spans="1:10" x14ac:dyDescent="0.25">
      <c r="A7488"/>
      <c r="B7488"/>
      <c r="I7488" s="33"/>
      <c r="J7488" s="21"/>
    </row>
    <row r="7489" spans="1:10" x14ac:dyDescent="0.25">
      <c r="A7489"/>
      <c r="B7489"/>
      <c r="I7489" s="33"/>
      <c r="J7489" s="21"/>
    </row>
    <row r="7490" spans="1:10" x14ac:dyDescent="0.25">
      <c r="A7490"/>
      <c r="B7490"/>
      <c r="I7490" s="33"/>
      <c r="J7490" s="21"/>
    </row>
    <row r="7491" spans="1:10" x14ac:dyDescent="0.25">
      <c r="A7491"/>
      <c r="B7491"/>
      <c r="I7491" s="33"/>
      <c r="J7491" s="21"/>
    </row>
    <row r="7492" spans="1:10" x14ac:dyDescent="0.25">
      <c r="A7492"/>
      <c r="B7492"/>
      <c r="I7492" s="33"/>
      <c r="J7492" s="21"/>
    </row>
    <row r="7493" spans="1:10" x14ac:dyDescent="0.25">
      <c r="A7493"/>
      <c r="B7493"/>
      <c r="I7493" s="33"/>
      <c r="J7493" s="21"/>
    </row>
    <row r="7494" spans="1:10" x14ac:dyDescent="0.25">
      <c r="A7494"/>
      <c r="B7494"/>
      <c r="I7494" s="33"/>
      <c r="J7494" s="21"/>
    </row>
    <row r="7495" spans="1:10" x14ac:dyDescent="0.25">
      <c r="A7495"/>
      <c r="B7495"/>
      <c r="I7495" s="33"/>
      <c r="J7495" s="21"/>
    </row>
    <row r="7496" spans="1:10" x14ac:dyDescent="0.25">
      <c r="A7496"/>
      <c r="B7496"/>
      <c r="I7496" s="33"/>
      <c r="J7496" s="21"/>
    </row>
    <row r="7497" spans="1:10" x14ac:dyDescent="0.25">
      <c r="A7497"/>
      <c r="B7497"/>
      <c r="I7497" s="33"/>
      <c r="J7497" s="21"/>
    </row>
    <row r="7498" spans="1:10" x14ac:dyDescent="0.25">
      <c r="A7498"/>
      <c r="B7498"/>
      <c r="I7498" s="33"/>
      <c r="J7498" s="21"/>
    </row>
    <row r="7499" spans="1:10" x14ac:dyDescent="0.25">
      <c r="A7499"/>
      <c r="B7499"/>
      <c r="I7499" s="33"/>
      <c r="J7499" s="21"/>
    </row>
    <row r="7500" spans="1:10" x14ac:dyDescent="0.25">
      <c r="A7500"/>
      <c r="B7500"/>
      <c r="I7500" s="33"/>
      <c r="J7500" s="21"/>
    </row>
    <row r="7501" spans="1:10" x14ac:dyDescent="0.25">
      <c r="A7501"/>
      <c r="B7501"/>
      <c r="I7501" s="33"/>
      <c r="J7501" s="21"/>
    </row>
    <row r="7502" spans="1:10" x14ac:dyDescent="0.25">
      <c r="A7502"/>
      <c r="B7502"/>
      <c r="I7502" s="33"/>
      <c r="J7502" s="21"/>
    </row>
    <row r="7503" spans="1:10" x14ac:dyDescent="0.25">
      <c r="A7503"/>
      <c r="B7503"/>
      <c r="I7503" s="33"/>
      <c r="J7503" s="21"/>
    </row>
    <row r="7504" spans="1:10" x14ac:dyDescent="0.25">
      <c r="A7504"/>
      <c r="B7504"/>
      <c r="I7504" s="33"/>
      <c r="J7504" s="21"/>
    </row>
    <row r="7505" spans="1:10" x14ac:dyDescent="0.25">
      <c r="A7505"/>
      <c r="B7505"/>
      <c r="I7505" s="33"/>
      <c r="J7505" s="21"/>
    </row>
    <row r="7506" spans="1:10" x14ac:dyDescent="0.25">
      <c r="A7506"/>
      <c r="B7506"/>
      <c r="I7506" s="33"/>
      <c r="J7506" s="21"/>
    </row>
    <row r="7507" spans="1:10" x14ac:dyDescent="0.25">
      <c r="A7507"/>
      <c r="B7507"/>
      <c r="I7507" s="33"/>
      <c r="J7507" s="21"/>
    </row>
    <row r="7508" spans="1:10" x14ac:dyDescent="0.25">
      <c r="A7508"/>
      <c r="B7508"/>
      <c r="I7508" s="33"/>
      <c r="J7508" s="21"/>
    </row>
    <row r="7509" spans="1:10" x14ac:dyDescent="0.25">
      <c r="A7509"/>
      <c r="B7509"/>
      <c r="I7509" s="33"/>
      <c r="J7509" s="21"/>
    </row>
    <row r="7510" spans="1:10" x14ac:dyDescent="0.25">
      <c r="A7510"/>
      <c r="B7510"/>
      <c r="I7510" s="33"/>
      <c r="J7510" s="21"/>
    </row>
    <row r="7511" spans="1:10" x14ac:dyDescent="0.25">
      <c r="A7511"/>
      <c r="B7511"/>
      <c r="I7511" s="33"/>
      <c r="J7511" s="21"/>
    </row>
    <row r="7512" spans="1:10" x14ac:dyDescent="0.25">
      <c r="A7512"/>
      <c r="B7512"/>
      <c r="I7512" s="33"/>
      <c r="J7512" s="21"/>
    </row>
    <row r="7513" spans="1:10" x14ac:dyDescent="0.25">
      <c r="A7513"/>
      <c r="B7513"/>
      <c r="I7513" s="33"/>
      <c r="J7513" s="21"/>
    </row>
    <row r="7514" spans="1:10" x14ac:dyDescent="0.25">
      <c r="A7514"/>
      <c r="B7514"/>
      <c r="I7514" s="33"/>
      <c r="J7514" s="21"/>
    </row>
    <row r="7515" spans="1:10" x14ac:dyDescent="0.25">
      <c r="A7515"/>
      <c r="B7515"/>
      <c r="I7515" s="33"/>
      <c r="J7515" s="21"/>
    </row>
    <row r="7516" spans="1:10" x14ac:dyDescent="0.25">
      <c r="A7516"/>
      <c r="B7516"/>
      <c r="I7516" s="33"/>
      <c r="J7516" s="21"/>
    </row>
    <row r="7517" spans="1:10" x14ac:dyDescent="0.25">
      <c r="A7517"/>
      <c r="B7517"/>
      <c r="I7517" s="33"/>
      <c r="J7517" s="21"/>
    </row>
    <row r="7518" spans="1:10" x14ac:dyDescent="0.25">
      <c r="A7518"/>
      <c r="B7518"/>
      <c r="I7518" s="33"/>
      <c r="J7518" s="21"/>
    </row>
    <row r="7519" spans="1:10" x14ac:dyDescent="0.25">
      <c r="A7519"/>
      <c r="B7519"/>
      <c r="I7519" s="33"/>
      <c r="J7519" s="21"/>
    </row>
    <row r="7520" spans="1:10" x14ac:dyDescent="0.25">
      <c r="A7520"/>
      <c r="B7520"/>
      <c r="I7520" s="33"/>
      <c r="J7520" s="21"/>
    </row>
    <row r="7521" spans="1:10" x14ac:dyDescent="0.25">
      <c r="A7521"/>
      <c r="B7521"/>
      <c r="I7521" s="33"/>
      <c r="J7521" s="21"/>
    </row>
    <row r="7522" spans="1:10" x14ac:dyDescent="0.25">
      <c r="A7522"/>
      <c r="B7522"/>
      <c r="I7522" s="33"/>
      <c r="J7522" s="21"/>
    </row>
    <row r="7523" spans="1:10" x14ac:dyDescent="0.25">
      <c r="A7523"/>
      <c r="B7523"/>
      <c r="I7523" s="33"/>
      <c r="J7523" s="21"/>
    </row>
    <row r="7524" spans="1:10" x14ac:dyDescent="0.25">
      <c r="A7524"/>
      <c r="B7524"/>
      <c r="I7524" s="33"/>
      <c r="J7524" s="21"/>
    </row>
    <row r="7525" spans="1:10" x14ac:dyDescent="0.25">
      <c r="A7525"/>
      <c r="B7525"/>
      <c r="I7525" s="33"/>
      <c r="J7525" s="21"/>
    </row>
    <row r="7526" spans="1:10" x14ac:dyDescent="0.25">
      <c r="A7526"/>
      <c r="B7526"/>
      <c r="I7526" s="33"/>
      <c r="J7526" s="21"/>
    </row>
    <row r="7527" spans="1:10" x14ac:dyDescent="0.25">
      <c r="A7527"/>
      <c r="B7527"/>
      <c r="I7527" s="33"/>
      <c r="J7527" s="21"/>
    </row>
    <row r="7528" spans="1:10" x14ac:dyDescent="0.25">
      <c r="A7528"/>
      <c r="B7528"/>
      <c r="I7528" s="33"/>
      <c r="J7528" s="21"/>
    </row>
    <row r="7529" spans="1:10" x14ac:dyDescent="0.25">
      <c r="A7529"/>
      <c r="B7529"/>
      <c r="I7529" s="33"/>
      <c r="J7529" s="21"/>
    </row>
    <row r="7530" spans="1:10" x14ac:dyDescent="0.25">
      <c r="A7530"/>
      <c r="B7530"/>
      <c r="I7530" s="33"/>
      <c r="J7530" s="21"/>
    </row>
    <row r="7531" spans="1:10" x14ac:dyDescent="0.25">
      <c r="A7531"/>
      <c r="B7531"/>
      <c r="I7531" s="33"/>
      <c r="J7531" s="21"/>
    </row>
    <row r="7532" spans="1:10" x14ac:dyDescent="0.25">
      <c r="A7532"/>
      <c r="B7532"/>
      <c r="I7532" s="33"/>
      <c r="J7532" s="21"/>
    </row>
    <row r="7533" spans="1:10" x14ac:dyDescent="0.25">
      <c r="A7533"/>
      <c r="B7533"/>
      <c r="I7533" s="33"/>
      <c r="J7533" s="21"/>
    </row>
    <row r="7534" spans="1:10" x14ac:dyDescent="0.25">
      <c r="A7534"/>
      <c r="B7534"/>
      <c r="I7534" s="33"/>
      <c r="J7534" s="21"/>
    </row>
    <row r="7535" spans="1:10" x14ac:dyDescent="0.25">
      <c r="A7535"/>
      <c r="B7535"/>
      <c r="I7535" s="33"/>
      <c r="J7535" s="21"/>
    </row>
    <row r="7536" spans="1:10" x14ac:dyDescent="0.25">
      <c r="A7536"/>
      <c r="B7536"/>
      <c r="I7536" s="33"/>
      <c r="J7536" s="21"/>
    </row>
    <row r="7537" spans="1:10" x14ac:dyDescent="0.25">
      <c r="A7537"/>
      <c r="B7537"/>
      <c r="I7537" s="33"/>
      <c r="J7537" s="21"/>
    </row>
    <row r="7538" spans="1:10" x14ac:dyDescent="0.25">
      <c r="A7538"/>
      <c r="B7538"/>
      <c r="I7538" s="33"/>
      <c r="J7538" s="21"/>
    </row>
    <row r="7539" spans="1:10" x14ac:dyDescent="0.25">
      <c r="A7539"/>
      <c r="B7539"/>
      <c r="I7539" s="33"/>
      <c r="J7539" s="21"/>
    </row>
    <row r="7540" spans="1:10" x14ac:dyDescent="0.25">
      <c r="A7540"/>
      <c r="B7540"/>
      <c r="I7540" s="33"/>
      <c r="J7540" s="21"/>
    </row>
    <row r="7541" spans="1:10" x14ac:dyDescent="0.25">
      <c r="A7541"/>
      <c r="B7541"/>
      <c r="I7541" s="33"/>
      <c r="J7541" s="21"/>
    </row>
    <row r="7542" spans="1:10" x14ac:dyDescent="0.25">
      <c r="A7542"/>
      <c r="B7542"/>
      <c r="I7542" s="33"/>
      <c r="J7542" s="21"/>
    </row>
    <row r="7543" spans="1:10" x14ac:dyDescent="0.25">
      <c r="A7543"/>
      <c r="B7543"/>
      <c r="I7543" s="33"/>
      <c r="J7543" s="21"/>
    </row>
    <row r="7544" spans="1:10" x14ac:dyDescent="0.25">
      <c r="A7544"/>
      <c r="B7544"/>
      <c r="I7544" s="33"/>
      <c r="J7544" s="21"/>
    </row>
    <row r="7545" spans="1:10" x14ac:dyDescent="0.25">
      <c r="A7545"/>
      <c r="B7545"/>
      <c r="I7545" s="33"/>
      <c r="J7545" s="21"/>
    </row>
    <row r="7546" spans="1:10" x14ac:dyDescent="0.25">
      <c r="A7546"/>
      <c r="B7546"/>
      <c r="I7546" s="33"/>
      <c r="J7546" s="21"/>
    </row>
    <row r="7547" spans="1:10" x14ac:dyDescent="0.25">
      <c r="A7547"/>
      <c r="B7547"/>
      <c r="I7547" s="33"/>
      <c r="J7547" s="21"/>
    </row>
    <row r="7548" spans="1:10" x14ac:dyDescent="0.25">
      <c r="A7548"/>
      <c r="B7548"/>
      <c r="I7548" s="33"/>
      <c r="J7548" s="21"/>
    </row>
    <row r="7549" spans="1:10" x14ac:dyDescent="0.25">
      <c r="A7549"/>
      <c r="B7549"/>
      <c r="I7549" s="33"/>
      <c r="J7549" s="21"/>
    </row>
    <row r="7550" spans="1:10" x14ac:dyDescent="0.25">
      <c r="A7550"/>
      <c r="B7550"/>
      <c r="I7550" s="33"/>
      <c r="J7550" s="21"/>
    </row>
    <row r="7551" spans="1:10" x14ac:dyDescent="0.25">
      <c r="A7551"/>
      <c r="B7551"/>
      <c r="I7551" s="33"/>
      <c r="J7551" s="21"/>
    </row>
    <row r="7552" spans="1:10" x14ac:dyDescent="0.25">
      <c r="A7552"/>
      <c r="B7552"/>
      <c r="I7552" s="33"/>
      <c r="J7552" s="21"/>
    </row>
    <row r="7553" spans="1:10" x14ac:dyDescent="0.25">
      <c r="A7553"/>
      <c r="B7553"/>
      <c r="I7553" s="33"/>
      <c r="J7553" s="21"/>
    </row>
    <row r="7554" spans="1:10" x14ac:dyDescent="0.25">
      <c r="A7554"/>
      <c r="B7554"/>
      <c r="I7554" s="33"/>
      <c r="J7554" s="21"/>
    </row>
    <row r="7555" spans="1:10" x14ac:dyDescent="0.25">
      <c r="A7555"/>
      <c r="B7555"/>
      <c r="I7555" s="33"/>
      <c r="J7555" s="21"/>
    </row>
    <row r="7556" spans="1:10" x14ac:dyDescent="0.25">
      <c r="A7556"/>
      <c r="B7556"/>
      <c r="I7556" s="33"/>
      <c r="J7556" s="21"/>
    </row>
    <row r="7557" spans="1:10" x14ac:dyDescent="0.25">
      <c r="A7557"/>
      <c r="B7557"/>
      <c r="I7557" s="33"/>
      <c r="J7557" s="21"/>
    </row>
    <row r="7558" spans="1:10" x14ac:dyDescent="0.25">
      <c r="A7558"/>
      <c r="B7558"/>
      <c r="I7558" s="33"/>
      <c r="J7558" s="21"/>
    </row>
    <row r="7559" spans="1:10" x14ac:dyDescent="0.25">
      <c r="A7559"/>
      <c r="B7559"/>
      <c r="I7559" s="33"/>
      <c r="J7559" s="21"/>
    </row>
    <row r="7560" spans="1:10" x14ac:dyDescent="0.25">
      <c r="A7560"/>
      <c r="B7560"/>
      <c r="I7560" s="33"/>
      <c r="J7560" s="21"/>
    </row>
    <row r="7561" spans="1:10" x14ac:dyDescent="0.25">
      <c r="A7561"/>
      <c r="B7561"/>
      <c r="I7561" s="33"/>
      <c r="J7561" s="21"/>
    </row>
    <row r="7562" spans="1:10" x14ac:dyDescent="0.25">
      <c r="A7562"/>
      <c r="B7562"/>
      <c r="I7562" s="33"/>
      <c r="J7562" s="21"/>
    </row>
    <row r="7563" spans="1:10" x14ac:dyDescent="0.25">
      <c r="A7563"/>
      <c r="B7563"/>
      <c r="I7563" s="33"/>
      <c r="J7563" s="21"/>
    </row>
    <row r="7564" spans="1:10" x14ac:dyDescent="0.25">
      <c r="A7564"/>
      <c r="B7564"/>
      <c r="I7564" s="33"/>
      <c r="J7564" s="21"/>
    </row>
    <row r="7565" spans="1:10" x14ac:dyDescent="0.25">
      <c r="A7565"/>
      <c r="B7565"/>
      <c r="I7565" s="33"/>
      <c r="J7565" s="21"/>
    </row>
    <row r="7566" spans="1:10" x14ac:dyDescent="0.25">
      <c r="A7566"/>
      <c r="B7566"/>
      <c r="I7566" s="33"/>
      <c r="J7566" s="21"/>
    </row>
    <row r="7567" spans="1:10" x14ac:dyDescent="0.25">
      <c r="A7567"/>
      <c r="B7567"/>
      <c r="I7567" s="33"/>
      <c r="J7567" s="21"/>
    </row>
    <row r="7568" spans="1:10" x14ac:dyDescent="0.25">
      <c r="A7568"/>
      <c r="B7568"/>
      <c r="I7568" s="33"/>
      <c r="J7568" s="21"/>
    </row>
    <row r="7569" spans="1:10" x14ac:dyDescent="0.25">
      <c r="A7569"/>
      <c r="B7569"/>
      <c r="I7569" s="33"/>
      <c r="J7569" s="21"/>
    </row>
    <row r="7570" spans="1:10" x14ac:dyDescent="0.25">
      <c r="A7570"/>
      <c r="B7570"/>
      <c r="I7570" s="33"/>
      <c r="J7570" s="21"/>
    </row>
    <row r="7571" spans="1:10" x14ac:dyDescent="0.25">
      <c r="A7571"/>
      <c r="B7571"/>
      <c r="I7571" s="33"/>
      <c r="J7571" s="21"/>
    </row>
    <row r="7572" spans="1:10" x14ac:dyDescent="0.25">
      <c r="A7572"/>
      <c r="B7572"/>
      <c r="I7572" s="33"/>
      <c r="J7572" s="21"/>
    </row>
    <row r="7573" spans="1:10" x14ac:dyDescent="0.25">
      <c r="A7573"/>
      <c r="B7573"/>
      <c r="I7573" s="33"/>
      <c r="J7573" s="21"/>
    </row>
    <row r="7574" spans="1:10" x14ac:dyDescent="0.25">
      <c r="A7574"/>
      <c r="B7574"/>
      <c r="I7574" s="33"/>
      <c r="J7574" s="21"/>
    </row>
    <row r="7575" spans="1:10" x14ac:dyDescent="0.25">
      <c r="A7575"/>
      <c r="B7575"/>
      <c r="I7575" s="33"/>
      <c r="J7575" s="21"/>
    </row>
    <row r="7576" spans="1:10" x14ac:dyDescent="0.25">
      <c r="A7576"/>
      <c r="B7576"/>
      <c r="I7576" s="33"/>
      <c r="J7576" s="21"/>
    </row>
    <row r="7577" spans="1:10" x14ac:dyDescent="0.25">
      <c r="A7577"/>
      <c r="B7577"/>
      <c r="I7577" s="33"/>
      <c r="J7577" s="21"/>
    </row>
    <row r="7578" spans="1:10" x14ac:dyDescent="0.25">
      <c r="A7578"/>
      <c r="B7578"/>
      <c r="I7578" s="33"/>
      <c r="J7578" s="21"/>
    </row>
    <row r="7579" spans="1:10" x14ac:dyDescent="0.25">
      <c r="A7579"/>
      <c r="B7579"/>
      <c r="I7579" s="33"/>
      <c r="J7579" s="21"/>
    </row>
    <row r="7580" spans="1:10" x14ac:dyDescent="0.25">
      <c r="A7580"/>
      <c r="B7580"/>
      <c r="I7580" s="33"/>
      <c r="J7580" s="21"/>
    </row>
    <row r="7581" spans="1:10" x14ac:dyDescent="0.25">
      <c r="A7581"/>
      <c r="B7581"/>
      <c r="I7581" s="33"/>
      <c r="J7581" s="21"/>
    </row>
    <row r="7582" spans="1:10" x14ac:dyDescent="0.25">
      <c r="A7582"/>
      <c r="B7582"/>
      <c r="I7582" s="33"/>
      <c r="J7582" s="21"/>
    </row>
    <row r="7583" spans="1:10" x14ac:dyDescent="0.25">
      <c r="A7583"/>
      <c r="B7583"/>
      <c r="I7583" s="33"/>
      <c r="J7583" s="21"/>
    </row>
    <row r="7584" spans="1:10" x14ac:dyDescent="0.25">
      <c r="A7584"/>
      <c r="B7584"/>
      <c r="I7584" s="33"/>
      <c r="J7584" s="21"/>
    </row>
    <row r="7585" spans="1:10" x14ac:dyDescent="0.25">
      <c r="A7585"/>
      <c r="B7585"/>
      <c r="I7585" s="33"/>
      <c r="J7585" s="21"/>
    </row>
    <row r="7586" spans="1:10" x14ac:dyDescent="0.25">
      <c r="A7586"/>
      <c r="B7586"/>
      <c r="I7586" s="33"/>
      <c r="J7586" s="21"/>
    </row>
    <row r="7587" spans="1:10" x14ac:dyDescent="0.25">
      <c r="A7587"/>
      <c r="B7587"/>
      <c r="I7587" s="33"/>
      <c r="J7587" s="21"/>
    </row>
    <row r="7588" spans="1:10" x14ac:dyDescent="0.25">
      <c r="A7588"/>
      <c r="B7588"/>
      <c r="I7588" s="33"/>
      <c r="J7588" s="21"/>
    </row>
    <row r="7589" spans="1:10" x14ac:dyDescent="0.25">
      <c r="A7589"/>
      <c r="B7589"/>
      <c r="I7589" s="33"/>
      <c r="J7589" s="21"/>
    </row>
    <row r="7590" spans="1:10" x14ac:dyDescent="0.25">
      <c r="A7590"/>
      <c r="B7590"/>
      <c r="I7590" s="33"/>
      <c r="J7590" s="21"/>
    </row>
    <row r="7591" spans="1:10" x14ac:dyDescent="0.25">
      <c r="A7591"/>
      <c r="B7591"/>
      <c r="I7591" s="33"/>
      <c r="J7591" s="21"/>
    </row>
    <row r="7592" spans="1:10" x14ac:dyDescent="0.25">
      <c r="A7592"/>
      <c r="B7592"/>
      <c r="I7592" s="33"/>
      <c r="J7592" s="21"/>
    </row>
    <row r="7593" spans="1:10" x14ac:dyDescent="0.25">
      <c r="A7593"/>
      <c r="B7593"/>
      <c r="I7593" s="33"/>
      <c r="J7593" s="21"/>
    </row>
    <row r="7594" spans="1:10" x14ac:dyDescent="0.25">
      <c r="A7594"/>
      <c r="B7594"/>
      <c r="I7594" s="33"/>
      <c r="J7594" s="21"/>
    </row>
    <row r="7595" spans="1:10" x14ac:dyDescent="0.25">
      <c r="A7595"/>
      <c r="B7595"/>
      <c r="I7595" s="33"/>
      <c r="J7595" s="21"/>
    </row>
    <row r="7596" spans="1:10" x14ac:dyDescent="0.25">
      <c r="A7596"/>
      <c r="B7596"/>
      <c r="I7596" s="33"/>
      <c r="J7596" s="21"/>
    </row>
    <row r="7597" spans="1:10" x14ac:dyDescent="0.25">
      <c r="A7597"/>
      <c r="B7597"/>
      <c r="I7597" s="33"/>
      <c r="J7597" s="21"/>
    </row>
    <row r="7598" spans="1:10" x14ac:dyDescent="0.25">
      <c r="A7598"/>
      <c r="B7598"/>
      <c r="I7598" s="33"/>
      <c r="J7598" s="21"/>
    </row>
    <row r="7599" spans="1:10" x14ac:dyDescent="0.25">
      <c r="A7599"/>
      <c r="B7599"/>
      <c r="I7599" s="33"/>
      <c r="J7599" s="21"/>
    </row>
    <row r="7600" spans="1:10" x14ac:dyDescent="0.25">
      <c r="A7600"/>
      <c r="B7600"/>
      <c r="I7600" s="33"/>
      <c r="J7600" s="21"/>
    </row>
    <row r="7601" spans="1:10" x14ac:dyDescent="0.25">
      <c r="A7601"/>
      <c r="B7601"/>
      <c r="I7601" s="33"/>
      <c r="J7601" s="21"/>
    </row>
    <row r="7602" spans="1:10" x14ac:dyDescent="0.25">
      <c r="A7602"/>
      <c r="B7602"/>
      <c r="I7602" s="33"/>
      <c r="J7602" s="21"/>
    </row>
    <row r="7603" spans="1:10" x14ac:dyDescent="0.25">
      <c r="A7603"/>
      <c r="B7603"/>
      <c r="I7603" s="33"/>
      <c r="J7603" s="21"/>
    </row>
    <row r="7604" spans="1:10" x14ac:dyDescent="0.25">
      <c r="A7604"/>
      <c r="B7604"/>
      <c r="I7604" s="33"/>
      <c r="J7604" s="21"/>
    </row>
    <row r="7605" spans="1:10" x14ac:dyDescent="0.25">
      <c r="A7605"/>
      <c r="B7605"/>
      <c r="I7605" s="33"/>
      <c r="J7605" s="21"/>
    </row>
    <row r="7606" spans="1:10" x14ac:dyDescent="0.25">
      <c r="A7606"/>
      <c r="B7606"/>
      <c r="I7606" s="33"/>
      <c r="J7606" s="21"/>
    </row>
    <row r="7607" spans="1:10" x14ac:dyDescent="0.25">
      <c r="A7607"/>
      <c r="B7607"/>
      <c r="I7607" s="33"/>
      <c r="J7607" s="21"/>
    </row>
    <row r="7608" spans="1:10" x14ac:dyDescent="0.25">
      <c r="A7608"/>
      <c r="B7608"/>
      <c r="I7608" s="33"/>
      <c r="J7608" s="21"/>
    </row>
    <row r="7609" spans="1:10" x14ac:dyDescent="0.25">
      <c r="A7609"/>
      <c r="B7609"/>
      <c r="I7609" s="33"/>
      <c r="J7609" s="21"/>
    </row>
    <row r="7610" spans="1:10" x14ac:dyDescent="0.25">
      <c r="A7610"/>
      <c r="B7610"/>
      <c r="I7610" s="33"/>
      <c r="J7610" s="21"/>
    </row>
    <row r="7611" spans="1:10" x14ac:dyDescent="0.25">
      <c r="A7611"/>
      <c r="B7611"/>
      <c r="I7611" s="33"/>
      <c r="J7611" s="21"/>
    </row>
    <row r="7612" spans="1:10" x14ac:dyDescent="0.25">
      <c r="A7612"/>
      <c r="B7612"/>
      <c r="I7612" s="33"/>
      <c r="J7612" s="21"/>
    </row>
    <row r="7613" spans="1:10" x14ac:dyDescent="0.25">
      <c r="A7613"/>
      <c r="B7613"/>
      <c r="I7613" s="33"/>
      <c r="J7613" s="21"/>
    </row>
    <row r="7614" spans="1:10" x14ac:dyDescent="0.25">
      <c r="A7614"/>
      <c r="B7614"/>
      <c r="I7614" s="33"/>
      <c r="J7614" s="21"/>
    </row>
    <row r="7615" spans="1:10" x14ac:dyDescent="0.25">
      <c r="A7615"/>
      <c r="B7615"/>
      <c r="I7615" s="33"/>
      <c r="J7615" s="21"/>
    </row>
    <row r="7616" spans="1:10" x14ac:dyDescent="0.25">
      <c r="A7616"/>
      <c r="B7616"/>
      <c r="I7616" s="33"/>
      <c r="J7616" s="21"/>
    </row>
    <row r="7617" spans="1:10" x14ac:dyDescent="0.25">
      <c r="A7617"/>
      <c r="B7617"/>
      <c r="I7617" s="33"/>
      <c r="J7617" s="21"/>
    </row>
    <row r="7618" spans="1:10" x14ac:dyDescent="0.25">
      <c r="A7618"/>
      <c r="B7618"/>
      <c r="I7618" s="33"/>
      <c r="J7618" s="21"/>
    </row>
    <row r="7619" spans="1:10" x14ac:dyDescent="0.25">
      <c r="A7619"/>
      <c r="B7619"/>
      <c r="I7619" s="33"/>
      <c r="J7619" s="21"/>
    </row>
    <row r="7620" spans="1:10" x14ac:dyDescent="0.25">
      <c r="A7620"/>
      <c r="B7620"/>
      <c r="I7620" s="33"/>
      <c r="J7620" s="21"/>
    </row>
    <row r="7621" spans="1:10" x14ac:dyDescent="0.25">
      <c r="A7621"/>
      <c r="B7621"/>
      <c r="I7621" s="33"/>
      <c r="J7621" s="21"/>
    </row>
    <row r="7622" spans="1:10" x14ac:dyDescent="0.25">
      <c r="A7622"/>
      <c r="B7622"/>
      <c r="I7622" s="33"/>
      <c r="J7622" s="21"/>
    </row>
    <row r="7623" spans="1:10" x14ac:dyDescent="0.25">
      <c r="A7623"/>
      <c r="B7623"/>
      <c r="I7623" s="33"/>
      <c r="J7623" s="21"/>
    </row>
    <row r="7624" spans="1:10" x14ac:dyDescent="0.25">
      <c r="A7624"/>
      <c r="B7624"/>
      <c r="I7624" s="33"/>
      <c r="J7624" s="21"/>
    </row>
    <row r="7625" spans="1:10" x14ac:dyDescent="0.25">
      <c r="A7625"/>
      <c r="B7625"/>
      <c r="I7625" s="33"/>
      <c r="J7625" s="21"/>
    </row>
    <row r="7626" spans="1:10" x14ac:dyDescent="0.25">
      <c r="A7626"/>
      <c r="B7626"/>
      <c r="I7626" s="33"/>
      <c r="J7626" s="21"/>
    </row>
    <row r="7627" spans="1:10" x14ac:dyDescent="0.25">
      <c r="A7627"/>
      <c r="B7627"/>
      <c r="I7627" s="33"/>
      <c r="J7627" s="21"/>
    </row>
    <row r="7628" spans="1:10" x14ac:dyDescent="0.25">
      <c r="A7628"/>
      <c r="B7628"/>
      <c r="I7628" s="33"/>
      <c r="J7628" s="21"/>
    </row>
    <row r="7629" spans="1:10" x14ac:dyDescent="0.25">
      <c r="A7629"/>
      <c r="B7629"/>
      <c r="I7629" s="33"/>
      <c r="J7629" s="21"/>
    </row>
    <row r="7630" spans="1:10" x14ac:dyDescent="0.25">
      <c r="A7630"/>
      <c r="B7630"/>
      <c r="I7630" s="33"/>
      <c r="J7630" s="21"/>
    </row>
    <row r="7631" spans="1:10" x14ac:dyDescent="0.25">
      <c r="A7631"/>
      <c r="B7631"/>
      <c r="I7631" s="33"/>
      <c r="J7631" s="21"/>
    </row>
    <row r="7632" spans="1:10" x14ac:dyDescent="0.25">
      <c r="A7632"/>
      <c r="B7632"/>
      <c r="I7632" s="33"/>
      <c r="J7632" s="21"/>
    </row>
    <row r="7633" spans="1:10" x14ac:dyDescent="0.25">
      <c r="A7633"/>
      <c r="B7633"/>
      <c r="I7633" s="33"/>
      <c r="J7633" s="21"/>
    </row>
    <row r="7634" spans="1:10" x14ac:dyDescent="0.25">
      <c r="A7634"/>
      <c r="B7634"/>
      <c r="I7634" s="33"/>
      <c r="J7634" s="21"/>
    </row>
    <row r="7635" spans="1:10" x14ac:dyDescent="0.25">
      <c r="A7635"/>
      <c r="B7635"/>
      <c r="I7635" s="33"/>
      <c r="J7635" s="21"/>
    </row>
    <row r="7636" spans="1:10" x14ac:dyDescent="0.25">
      <c r="A7636"/>
      <c r="B7636"/>
      <c r="I7636" s="33"/>
      <c r="J7636" s="21"/>
    </row>
    <row r="7637" spans="1:10" x14ac:dyDescent="0.25">
      <c r="A7637"/>
      <c r="B7637"/>
      <c r="I7637" s="33"/>
      <c r="J7637" s="21"/>
    </row>
    <row r="7638" spans="1:10" x14ac:dyDescent="0.25">
      <c r="A7638"/>
      <c r="B7638"/>
      <c r="I7638" s="33"/>
      <c r="J7638" s="21"/>
    </row>
    <row r="7639" spans="1:10" x14ac:dyDescent="0.25">
      <c r="A7639"/>
      <c r="B7639"/>
      <c r="I7639" s="33"/>
      <c r="J7639" s="21"/>
    </row>
    <row r="7640" spans="1:10" x14ac:dyDescent="0.25">
      <c r="A7640"/>
      <c r="B7640"/>
      <c r="I7640" s="33"/>
      <c r="J7640" s="21"/>
    </row>
    <row r="7641" spans="1:10" x14ac:dyDescent="0.25">
      <c r="A7641"/>
      <c r="B7641"/>
      <c r="I7641" s="33"/>
      <c r="J7641" s="21"/>
    </row>
    <row r="7642" spans="1:10" x14ac:dyDescent="0.25">
      <c r="A7642"/>
      <c r="B7642"/>
      <c r="I7642" s="33"/>
      <c r="J7642" s="21"/>
    </row>
    <row r="7643" spans="1:10" x14ac:dyDescent="0.25">
      <c r="A7643"/>
      <c r="B7643"/>
      <c r="I7643" s="33"/>
      <c r="J7643" s="21"/>
    </row>
    <row r="7644" spans="1:10" x14ac:dyDescent="0.25">
      <c r="A7644"/>
      <c r="B7644"/>
      <c r="I7644" s="33"/>
      <c r="J7644" s="21"/>
    </row>
    <row r="7645" spans="1:10" x14ac:dyDescent="0.25">
      <c r="A7645"/>
      <c r="B7645"/>
      <c r="I7645" s="33"/>
      <c r="J7645" s="21"/>
    </row>
    <row r="7646" spans="1:10" x14ac:dyDescent="0.25">
      <c r="A7646"/>
      <c r="B7646"/>
      <c r="I7646" s="33"/>
      <c r="J7646" s="21"/>
    </row>
    <row r="7647" spans="1:10" x14ac:dyDescent="0.25">
      <c r="A7647"/>
      <c r="B7647"/>
      <c r="I7647" s="33"/>
      <c r="J7647" s="21"/>
    </row>
    <row r="7648" spans="1:10" x14ac:dyDescent="0.25">
      <c r="A7648"/>
      <c r="B7648"/>
      <c r="I7648" s="33"/>
      <c r="J7648" s="21"/>
    </row>
    <row r="7649" spans="1:10" x14ac:dyDescent="0.25">
      <c r="A7649"/>
      <c r="B7649"/>
      <c r="I7649" s="33"/>
      <c r="J7649" s="21"/>
    </row>
    <row r="7650" spans="1:10" x14ac:dyDescent="0.25">
      <c r="A7650"/>
      <c r="B7650"/>
      <c r="I7650" s="33"/>
      <c r="J7650" s="21"/>
    </row>
    <row r="7651" spans="1:10" x14ac:dyDescent="0.25">
      <c r="A7651"/>
      <c r="B7651"/>
      <c r="I7651" s="33"/>
      <c r="J7651" s="21"/>
    </row>
    <row r="7652" spans="1:10" x14ac:dyDescent="0.25">
      <c r="A7652"/>
      <c r="B7652"/>
      <c r="I7652" s="33"/>
      <c r="J7652" s="21"/>
    </row>
    <row r="7653" spans="1:10" x14ac:dyDescent="0.25">
      <c r="A7653"/>
      <c r="B7653"/>
      <c r="I7653" s="33"/>
      <c r="J7653" s="21"/>
    </row>
    <row r="7654" spans="1:10" x14ac:dyDescent="0.25">
      <c r="A7654"/>
      <c r="B7654"/>
      <c r="I7654" s="33"/>
      <c r="J7654" s="21"/>
    </row>
    <row r="7655" spans="1:10" x14ac:dyDescent="0.25">
      <c r="A7655"/>
      <c r="B7655"/>
      <c r="I7655" s="33"/>
      <c r="J7655" s="21"/>
    </row>
    <row r="7656" spans="1:10" x14ac:dyDescent="0.25">
      <c r="A7656"/>
      <c r="B7656"/>
      <c r="I7656" s="33"/>
      <c r="J7656" s="21"/>
    </row>
    <row r="7657" spans="1:10" x14ac:dyDescent="0.25">
      <c r="A7657"/>
      <c r="B7657"/>
      <c r="I7657" s="33"/>
      <c r="J7657" s="21"/>
    </row>
    <row r="7658" spans="1:10" x14ac:dyDescent="0.25">
      <c r="A7658"/>
      <c r="B7658"/>
      <c r="I7658" s="33"/>
      <c r="J7658" s="21"/>
    </row>
    <row r="7659" spans="1:10" x14ac:dyDescent="0.25">
      <c r="A7659"/>
      <c r="B7659"/>
      <c r="I7659" s="33"/>
      <c r="J7659" s="21"/>
    </row>
    <row r="7660" spans="1:10" x14ac:dyDescent="0.25">
      <c r="A7660"/>
      <c r="B7660"/>
      <c r="I7660" s="33"/>
      <c r="J7660" s="21"/>
    </row>
    <row r="7661" spans="1:10" x14ac:dyDescent="0.25">
      <c r="A7661"/>
      <c r="B7661"/>
      <c r="I7661" s="33"/>
      <c r="J7661" s="21"/>
    </row>
    <row r="7662" spans="1:10" x14ac:dyDescent="0.25">
      <c r="A7662"/>
      <c r="B7662"/>
      <c r="I7662" s="33"/>
      <c r="J7662" s="21"/>
    </row>
    <row r="7663" spans="1:10" x14ac:dyDescent="0.25">
      <c r="A7663"/>
      <c r="B7663"/>
      <c r="I7663" s="33"/>
      <c r="J7663" s="21"/>
    </row>
    <row r="7664" spans="1:10" x14ac:dyDescent="0.25">
      <c r="A7664"/>
      <c r="B7664"/>
      <c r="I7664" s="33"/>
      <c r="J7664" s="21"/>
    </row>
    <row r="7665" spans="1:10" x14ac:dyDescent="0.25">
      <c r="A7665"/>
      <c r="B7665"/>
      <c r="I7665" s="33"/>
      <c r="J7665" s="21"/>
    </row>
    <row r="7666" spans="1:10" x14ac:dyDescent="0.25">
      <c r="A7666"/>
      <c r="B7666"/>
      <c r="I7666" s="33"/>
      <c r="J7666" s="21"/>
    </row>
    <row r="7667" spans="1:10" x14ac:dyDescent="0.25">
      <c r="A7667"/>
      <c r="B7667"/>
      <c r="I7667" s="33"/>
      <c r="J7667" s="21"/>
    </row>
    <row r="7668" spans="1:10" x14ac:dyDescent="0.25">
      <c r="A7668"/>
      <c r="B7668"/>
      <c r="I7668" s="33"/>
      <c r="J7668" s="21"/>
    </row>
    <row r="7669" spans="1:10" x14ac:dyDescent="0.25">
      <c r="A7669"/>
      <c r="B7669"/>
      <c r="I7669" s="33"/>
      <c r="J7669" s="21"/>
    </row>
    <row r="7670" spans="1:10" x14ac:dyDescent="0.25">
      <c r="A7670"/>
      <c r="B7670"/>
      <c r="I7670" s="33"/>
      <c r="J7670" s="21"/>
    </row>
    <row r="7671" spans="1:10" x14ac:dyDescent="0.25">
      <c r="A7671"/>
      <c r="B7671"/>
      <c r="I7671" s="33"/>
      <c r="J7671" s="21"/>
    </row>
    <row r="7672" spans="1:10" x14ac:dyDescent="0.25">
      <c r="A7672"/>
      <c r="B7672"/>
      <c r="I7672" s="33"/>
      <c r="J7672" s="21"/>
    </row>
    <row r="7673" spans="1:10" x14ac:dyDescent="0.25">
      <c r="A7673"/>
      <c r="B7673"/>
      <c r="I7673" s="33"/>
      <c r="J7673" s="21"/>
    </row>
    <row r="7674" spans="1:10" x14ac:dyDescent="0.25">
      <c r="A7674"/>
      <c r="B7674"/>
      <c r="I7674" s="33"/>
      <c r="J7674" s="21"/>
    </row>
    <row r="7675" spans="1:10" x14ac:dyDescent="0.25">
      <c r="A7675"/>
      <c r="B7675"/>
      <c r="I7675" s="33"/>
      <c r="J7675" s="21"/>
    </row>
    <row r="7676" spans="1:10" x14ac:dyDescent="0.25">
      <c r="A7676"/>
      <c r="B7676"/>
      <c r="I7676" s="33"/>
      <c r="J7676" s="21"/>
    </row>
    <row r="7677" spans="1:10" x14ac:dyDescent="0.25">
      <c r="A7677"/>
      <c r="B7677"/>
      <c r="I7677" s="33"/>
      <c r="J7677" s="21"/>
    </row>
    <row r="7678" spans="1:10" x14ac:dyDescent="0.25">
      <c r="A7678"/>
      <c r="B7678"/>
      <c r="I7678" s="33"/>
      <c r="J7678" s="21"/>
    </row>
    <row r="7679" spans="1:10" x14ac:dyDescent="0.25">
      <c r="A7679"/>
      <c r="B7679"/>
      <c r="I7679" s="33"/>
      <c r="J7679" s="21"/>
    </row>
    <row r="7680" spans="1:10" x14ac:dyDescent="0.25">
      <c r="A7680"/>
      <c r="B7680"/>
      <c r="I7680" s="33"/>
      <c r="J7680" s="21"/>
    </row>
    <row r="7681" spans="1:10" x14ac:dyDescent="0.25">
      <c r="A7681"/>
      <c r="B7681"/>
      <c r="I7681" s="33"/>
      <c r="J7681" s="21"/>
    </row>
    <row r="7682" spans="1:10" x14ac:dyDescent="0.25">
      <c r="A7682"/>
      <c r="B7682"/>
      <c r="I7682" s="33"/>
      <c r="J7682" s="21"/>
    </row>
    <row r="7683" spans="1:10" x14ac:dyDescent="0.25">
      <c r="A7683"/>
      <c r="B7683"/>
      <c r="I7683" s="33"/>
      <c r="J7683" s="21"/>
    </row>
    <row r="7684" spans="1:10" x14ac:dyDescent="0.25">
      <c r="A7684"/>
      <c r="B7684"/>
      <c r="I7684" s="33"/>
      <c r="J7684" s="21"/>
    </row>
    <row r="7685" spans="1:10" x14ac:dyDescent="0.25">
      <c r="A7685"/>
      <c r="B7685"/>
      <c r="I7685" s="33"/>
      <c r="J7685" s="21"/>
    </row>
    <row r="7686" spans="1:10" x14ac:dyDescent="0.25">
      <c r="A7686"/>
      <c r="B7686"/>
      <c r="I7686" s="33"/>
      <c r="J7686" s="21"/>
    </row>
    <row r="7687" spans="1:10" x14ac:dyDescent="0.25">
      <c r="A7687"/>
      <c r="B7687"/>
      <c r="I7687" s="33"/>
      <c r="J7687" s="21"/>
    </row>
    <row r="7688" spans="1:10" x14ac:dyDescent="0.25">
      <c r="A7688"/>
      <c r="B7688"/>
      <c r="I7688" s="33"/>
      <c r="J7688" s="21"/>
    </row>
    <row r="7689" spans="1:10" x14ac:dyDescent="0.25">
      <c r="A7689"/>
      <c r="B7689"/>
      <c r="I7689" s="33"/>
      <c r="J7689" s="21"/>
    </row>
    <row r="7690" spans="1:10" x14ac:dyDescent="0.25">
      <c r="A7690"/>
      <c r="B7690"/>
      <c r="I7690" s="33"/>
      <c r="J7690" s="21"/>
    </row>
    <row r="7691" spans="1:10" x14ac:dyDescent="0.25">
      <c r="A7691"/>
      <c r="B7691"/>
      <c r="I7691" s="33"/>
      <c r="J7691" s="21"/>
    </row>
    <row r="7692" spans="1:10" x14ac:dyDescent="0.25">
      <c r="A7692"/>
      <c r="B7692"/>
      <c r="I7692" s="33"/>
      <c r="J7692" s="21"/>
    </row>
    <row r="7693" spans="1:10" x14ac:dyDescent="0.25">
      <c r="A7693"/>
      <c r="B7693"/>
      <c r="I7693" s="33"/>
      <c r="J7693" s="21"/>
    </row>
    <row r="7694" spans="1:10" x14ac:dyDescent="0.25">
      <c r="A7694"/>
      <c r="B7694"/>
      <c r="I7694" s="33"/>
      <c r="J7694" s="21"/>
    </row>
    <row r="7695" spans="1:10" x14ac:dyDescent="0.25">
      <c r="A7695"/>
      <c r="B7695"/>
      <c r="I7695" s="33"/>
      <c r="J7695" s="21"/>
    </row>
    <row r="7696" spans="1:10" x14ac:dyDescent="0.25">
      <c r="A7696"/>
      <c r="B7696"/>
      <c r="I7696" s="33"/>
      <c r="J7696" s="21"/>
    </row>
    <row r="7697" spans="1:10" x14ac:dyDescent="0.25">
      <c r="A7697"/>
      <c r="B7697"/>
      <c r="I7697" s="33"/>
      <c r="J7697" s="21"/>
    </row>
    <row r="7698" spans="1:10" x14ac:dyDescent="0.25">
      <c r="A7698"/>
      <c r="B7698"/>
      <c r="I7698" s="33"/>
      <c r="J7698" s="21"/>
    </row>
    <row r="7699" spans="1:10" x14ac:dyDescent="0.25">
      <c r="A7699"/>
      <c r="B7699"/>
      <c r="I7699" s="33"/>
      <c r="J7699" s="21"/>
    </row>
    <row r="7700" spans="1:10" x14ac:dyDescent="0.25">
      <c r="A7700"/>
      <c r="B7700"/>
      <c r="I7700" s="33"/>
      <c r="J7700" s="21"/>
    </row>
    <row r="7701" spans="1:10" x14ac:dyDescent="0.25">
      <c r="A7701"/>
      <c r="B7701"/>
      <c r="I7701" s="33"/>
      <c r="J7701" s="21"/>
    </row>
    <row r="7702" spans="1:10" x14ac:dyDescent="0.25">
      <c r="A7702"/>
      <c r="B7702"/>
      <c r="I7702" s="33"/>
      <c r="J7702" s="21"/>
    </row>
    <row r="7703" spans="1:10" x14ac:dyDescent="0.25">
      <c r="A7703"/>
      <c r="B7703"/>
      <c r="I7703" s="33"/>
      <c r="J7703" s="21"/>
    </row>
    <row r="7704" spans="1:10" x14ac:dyDescent="0.25">
      <c r="A7704"/>
      <c r="B7704"/>
      <c r="I7704" s="33"/>
      <c r="J7704" s="21"/>
    </row>
    <row r="7705" spans="1:10" x14ac:dyDescent="0.25">
      <c r="A7705"/>
      <c r="B7705"/>
      <c r="I7705" s="33"/>
      <c r="J7705" s="21"/>
    </row>
    <row r="7706" spans="1:10" x14ac:dyDescent="0.25">
      <c r="A7706"/>
      <c r="B7706"/>
      <c r="I7706" s="33"/>
      <c r="J7706" s="21"/>
    </row>
    <row r="7707" spans="1:10" x14ac:dyDescent="0.25">
      <c r="A7707"/>
      <c r="B7707"/>
      <c r="I7707" s="33"/>
      <c r="J7707" s="21"/>
    </row>
    <row r="7708" spans="1:10" x14ac:dyDescent="0.25">
      <c r="A7708"/>
      <c r="B7708"/>
      <c r="I7708" s="33"/>
      <c r="J7708" s="21"/>
    </row>
    <row r="7709" spans="1:10" x14ac:dyDescent="0.25">
      <c r="A7709"/>
      <c r="B7709"/>
      <c r="I7709" s="33"/>
      <c r="J7709" s="21"/>
    </row>
    <row r="7710" spans="1:10" x14ac:dyDescent="0.25">
      <c r="A7710"/>
      <c r="B7710"/>
      <c r="I7710" s="33"/>
      <c r="J7710" s="21"/>
    </row>
    <row r="7711" spans="1:10" x14ac:dyDescent="0.25">
      <c r="A7711"/>
      <c r="B7711"/>
      <c r="I7711" s="33"/>
      <c r="J7711" s="21"/>
    </row>
    <row r="7712" spans="1:10" x14ac:dyDescent="0.25">
      <c r="A7712"/>
      <c r="B7712"/>
      <c r="I7712" s="33"/>
      <c r="J7712" s="21"/>
    </row>
    <row r="7713" spans="1:10" x14ac:dyDescent="0.25">
      <c r="A7713"/>
      <c r="B7713"/>
      <c r="I7713" s="33"/>
      <c r="J7713" s="21"/>
    </row>
    <row r="7714" spans="1:10" x14ac:dyDescent="0.25">
      <c r="A7714"/>
      <c r="B7714"/>
      <c r="I7714" s="33"/>
      <c r="J7714" s="21"/>
    </row>
    <row r="7715" spans="1:10" x14ac:dyDescent="0.25">
      <c r="A7715"/>
      <c r="B7715"/>
      <c r="I7715" s="33"/>
      <c r="J7715" s="21"/>
    </row>
    <row r="7716" spans="1:10" x14ac:dyDescent="0.25">
      <c r="A7716"/>
      <c r="B7716"/>
      <c r="I7716" s="33"/>
      <c r="J7716" s="21"/>
    </row>
    <row r="7717" spans="1:10" x14ac:dyDescent="0.25">
      <c r="A7717"/>
      <c r="B7717"/>
      <c r="I7717" s="33"/>
      <c r="J7717" s="21"/>
    </row>
    <row r="7718" spans="1:10" x14ac:dyDescent="0.25">
      <c r="A7718"/>
      <c r="B7718"/>
      <c r="I7718" s="33"/>
      <c r="J7718" s="21"/>
    </row>
    <row r="7719" spans="1:10" x14ac:dyDescent="0.25">
      <c r="A7719"/>
      <c r="B7719"/>
      <c r="I7719" s="33"/>
      <c r="J7719" s="21"/>
    </row>
    <row r="7720" spans="1:10" x14ac:dyDescent="0.25">
      <c r="A7720"/>
      <c r="B7720"/>
      <c r="I7720" s="33"/>
      <c r="J7720" s="21"/>
    </row>
    <row r="7721" spans="1:10" x14ac:dyDescent="0.25">
      <c r="A7721"/>
      <c r="B7721"/>
      <c r="I7721" s="33"/>
      <c r="J7721" s="21"/>
    </row>
    <row r="7722" spans="1:10" x14ac:dyDescent="0.25">
      <c r="A7722"/>
      <c r="B7722"/>
      <c r="I7722" s="33"/>
      <c r="J7722" s="21"/>
    </row>
    <row r="7723" spans="1:10" x14ac:dyDescent="0.25">
      <c r="A7723"/>
      <c r="B7723"/>
      <c r="I7723" s="33"/>
      <c r="J7723" s="21"/>
    </row>
    <row r="7724" spans="1:10" x14ac:dyDescent="0.25">
      <c r="A7724"/>
      <c r="B7724"/>
      <c r="I7724" s="33"/>
      <c r="J7724" s="21"/>
    </row>
    <row r="7725" spans="1:10" x14ac:dyDescent="0.25">
      <c r="A7725"/>
      <c r="B7725"/>
      <c r="I7725" s="33"/>
      <c r="J7725" s="21"/>
    </row>
    <row r="7726" spans="1:10" x14ac:dyDescent="0.25">
      <c r="A7726"/>
      <c r="B7726"/>
      <c r="I7726" s="33"/>
      <c r="J7726" s="21"/>
    </row>
    <row r="7727" spans="1:10" x14ac:dyDescent="0.25">
      <c r="A7727"/>
      <c r="B7727"/>
      <c r="I7727" s="33"/>
      <c r="J7727" s="21"/>
    </row>
    <row r="7728" spans="1:10" x14ac:dyDescent="0.25">
      <c r="A7728"/>
      <c r="B7728"/>
      <c r="I7728" s="33"/>
      <c r="J7728" s="21"/>
    </row>
    <row r="7729" spans="1:10" x14ac:dyDescent="0.25">
      <c r="A7729"/>
      <c r="B7729"/>
      <c r="I7729" s="33"/>
      <c r="J7729" s="21"/>
    </row>
    <row r="7730" spans="1:10" x14ac:dyDescent="0.25">
      <c r="A7730"/>
      <c r="B7730"/>
      <c r="I7730" s="33"/>
      <c r="J7730" s="21"/>
    </row>
    <row r="7731" spans="1:10" x14ac:dyDescent="0.25">
      <c r="A7731"/>
      <c r="B7731"/>
      <c r="I7731" s="33"/>
      <c r="J7731" s="21"/>
    </row>
    <row r="7732" spans="1:10" x14ac:dyDescent="0.25">
      <c r="A7732"/>
      <c r="B7732"/>
      <c r="I7732" s="33"/>
      <c r="J7732" s="21"/>
    </row>
    <row r="7733" spans="1:10" x14ac:dyDescent="0.25">
      <c r="A7733"/>
      <c r="B7733"/>
      <c r="I7733" s="33"/>
      <c r="J7733" s="21"/>
    </row>
    <row r="7734" spans="1:10" x14ac:dyDescent="0.25">
      <c r="A7734"/>
      <c r="B7734"/>
      <c r="I7734" s="33"/>
      <c r="J7734" s="21"/>
    </row>
    <row r="7735" spans="1:10" x14ac:dyDescent="0.25">
      <c r="A7735"/>
      <c r="B7735"/>
      <c r="I7735" s="33"/>
      <c r="J7735" s="21"/>
    </row>
    <row r="7736" spans="1:10" x14ac:dyDescent="0.25">
      <c r="A7736"/>
      <c r="B7736"/>
      <c r="I7736" s="33"/>
      <c r="J7736" s="21"/>
    </row>
    <row r="7737" spans="1:10" x14ac:dyDescent="0.25">
      <c r="A7737"/>
      <c r="B7737"/>
      <c r="I7737" s="33"/>
      <c r="J7737" s="21"/>
    </row>
    <row r="7738" spans="1:10" x14ac:dyDescent="0.25">
      <c r="A7738"/>
      <c r="B7738"/>
      <c r="I7738" s="33"/>
      <c r="J7738" s="21"/>
    </row>
    <row r="7739" spans="1:10" x14ac:dyDescent="0.25">
      <c r="A7739"/>
      <c r="B7739"/>
      <c r="I7739" s="33"/>
      <c r="J7739" s="21"/>
    </row>
    <row r="7740" spans="1:10" x14ac:dyDescent="0.25">
      <c r="A7740"/>
      <c r="B7740"/>
      <c r="I7740" s="33"/>
      <c r="J7740" s="21"/>
    </row>
    <row r="7741" spans="1:10" x14ac:dyDescent="0.25">
      <c r="A7741"/>
      <c r="B7741"/>
      <c r="I7741" s="33"/>
      <c r="J7741" s="21"/>
    </row>
    <row r="7742" spans="1:10" x14ac:dyDescent="0.25">
      <c r="A7742"/>
      <c r="B7742"/>
      <c r="I7742" s="33"/>
      <c r="J7742" s="21"/>
    </row>
    <row r="7743" spans="1:10" x14ac:dyDescent="0.25">
      <c r="A7743"/>
      <c r="B7743"/>
      <c r="I7743" s="33"/>
      <c r="J7743" s="21"/>
    </row>
    <row r="7744" spans="1:10" x14ac:dyDescent="0.25">
      <c r="A7744"/>
      <c r="B7744"/>
      <c r="I7744" s="33"/>
      <c r="J7744" s="21"/>
    </row>
    <row r="7745" spans="1:10" x14ac:dyDescent="0.25">
      <c r="A7745"/>
      <c r="B7745"/>
      <c r="I7745" s="33"/>
      <c r="J7745" s="21"/>
    </row>
    <row r="7746" spans="1:10" x14ac:dyDescent="0.25">
      <c r="A7746"/>
      <c r="B7746"/>
      <c r="I7746" s="33"/>
      <c r="J7746" s="21"/>
    </row>
    <row r="7747" spans="1:10" x14ac:dyDescent="0.25">
      <c r="A7747"/>
      <c r="B7747"/>
      <c r="I7747" s="33"/>
      <c r="J7747" s="21"/>
    </row>
    <row r="7748" spans="1:10" x14ac:dyDescent="0.25">
      <c r="A7748"/>
      <c r="B7748"/>
      <c r="I7748" s="33"/>
      <c r="J7748" s="21"/>
    </row>
    <row r="7749" spans="1:10" x14ac:dyDescent="0.25">
      <c r="A7749"/>
      <c r="B7749"/>
      <c r="I7749" s="33"/>
      <c r="J7749" s="21"/>
    </row>
    <row r="7750" spans="1:10" x14ac:dyDescent="0.25">
      <c r="A7750"/>
      <c r="B7750"/>
      <c r="I7750" s="33"/>
      <c r="J7750" s="21"/>
    </row>
    <row r="7751" spans="1:10" x14ac:dyDescent="0.25">
      <c r="A7751"/>
      <c r="B7751"/>
      <c r="I7751" s="33"/>
      <c r="J7751" s="21"/>
    </row>
    <row r="7752" spans="1:10" x14ac:dyDescent="0.25">
      <c r="A7752"/>
      <c r="B7752"/>
      <c r="I7752" s="33"/>
      <c r="J7752" s="21"/>
    </row>
    <row r="7753" spans="1:10" x14ac:dyDescent="0.25">
      <c r="A7753"/>
      <c r="B7753"/>
      <c r="I7753" s="33"/>
      <c r="J7753" s="21"/>
    </row>
    <row r="7754" spans="1:10" x14ac:dyDescent="0.25">
      <c r="A7754"/>
      <c r="B7754"/>
      <c r="I7754" s="33"/>
      <c r="J7754" s="21"/>
    </row>
    <row r="7755" spans="1:10" x14ac:dyDescent="0.25">
      <c r="A7755"/>
      <c r="B7755"/>
      <c r="I7755" s="33"/>
      <c r="J7755" s="21"/>
    </row>
    <row r="7756" spans="1:10" x14ac:dyDescent="0.25">
      <c r="A7756"/>
      <c r="B7756"/>
      <c r="I7756" s="33"/>
      <c r="J7756" s="21"/>
    </row>
    <row r="7757" spans="1:10" x14ac:dyDescent="0.25">
      <c r="A7757"/>
      <c r="B7757"/>
      <c r="I7757" s="33"/>
      <c r="J7757" s="21"/>
    </row>
    <row r="7758" spans="1:10" x14ac:dyDescent="0.25">
      <c r="A7758"/>
      <c r="B7758"/>
      <c r="I7758" s="33"/>
      <c r="J7758" s="21"/>
    </row>
    <row r="7759" spans="1:10" x14ac:dyDescent="0.25">
      <c r="A7759"/>
      <c r="B7759"/>
      <c r="I7759" s="33"/>
      <c r="J7759" s="21"/>
    </row>
    <row r="7760" spans="1:10" x14ac:dyDescent="0.25">
      <c r="A7760"/>
      <c r="B7760"/>
      <c r="I7760" s="33"/>
      <c r="J7760" s="21"/>
    </row>
    <row r="7761" spans="1:10" x14ac:dyDescent="0.25">
      <c r="A7761"/>
      <c r="B7761"/>
      <c r="I7761" s="33"/>
      <c r="J7761" s="21"/>
    </row>
    <row r="7762" spans="1:10" x14ac:dyDescent="0.25">
      <c r="A7762"/>
      <c r="B7762"/>
      <c r="I7762" s="33"/>
      <c r="J7762" s="21"/>
    </row>
    <row r="7763" spans="1:10" x14ac:dyDescent="0.25">
      <c r="A7763"/>
      <c r="B7763"/>
      <c r="I7763" s="33"/>
      <c r="J7763" s="21"/>
    </row>
    <row r="7764" spans="1:10" x14ac:dyDescent="0.25">
      <c r="A7764"/>
      <c r="B7764"/>
      <c r="I7764" s="33"/>
      <c r="J7764" s="21"/>
    </row>
    <row r="7765" spans="1:10" x14ac:dyDescent="0.25">
      <c r="A7765"/>
      <c r="B7765"/>
      <c r="I7765" s="33"/>
      <c r="J7765" s="21"/>
    </row>
    <row r="7766" spans="1:10" x14ac:dyDescent="0.25">
      <c r="A7766"/>
      <c r="B7766"/>
      <c r="I7766" s="33"/>
      <c r="J7766" s="21"/>
    </row>
    <row r="7767" spans="1:10" x14ac:dyDescent="0.25">
      <c r="A7767"/>
      <c r="B7767"/>
      <c r="I7767" s="33"/>
      <c r="J7767" s="21"/>
    </row>
    <row r="7768" spans="1:10" x14ac:dyDescent="0.25">
      <c r="A7768"/>
      <c r="B7768"/>
      <c r="I7768" s="33"/>
      <c r="J7768" s="21"/>
    </row>
    <row r="7769" spans="1:10" x14ac:dyDescent="0.25">
      <c r="A7769"/>
      <c r="B7769"/>
      <c r="I7769" s="33"/>
      <c r="J7769" s="21"/>
    </row>
    <row r="7770" spans="1:10" x14ac:dyDescent="0.25">
      <c r="A7770"/>
      <c r="B7770"/>
      <c r="I7770" s="33"/>
      <c r="J7770" s="21"/>
    </row>
    <row r="7771" spans="1:10" x14ac:dyDescent="0.25">
      <c r="A7771"/>
      <c r="B7771"/>
      <c r="I7771" s="33"/>
      <c r="J7771" s="21"/>
    </row>
    <row r="7772" spans="1:10" x14ac:dyDescent="0.25">
      <c r="A7772"/>
      <c r="B7772"/>
      <c r="I7772" s="33"/>
      <c r="J7772" s="21"/>
    </row>
    <row r="7773" spans="1:10" x14ac:dyDescent="0.25">
      <c r="A7773"/>
      <c r="B7773"/>
      <c r="I7773" s="33"/>
      <c r="J7773" s="21"/>
    </row>
    <row r="7774" spans="1:10" x14ac:dyDescent="0.25">
      <c r="A7774"/>
      <c r="B7774"/>
      <c r="I7774" s="33"/>
      <c r="J7774" s="21"/>
    </row>
    <row r="7775" spans="1:10" x14ac:dyDescent="0.25">
      <c r="A7775"/>
      <c r="B7775"/>
      <c r="I7775" s="33"/>
      <c r="J7775" s="21"/>
    </row>
    <row r="7776" spans="1:10" x14ac:dyDescent="0.25">
      <c r="A7776"/>
      <c r="B7776"/>
      <c r="I7776" s="33"/>
      <c r="J7776" s="21"/>
    </row>
    <row r="7777" spans="1:10" x14ac:dyDescent="0.25">
      <c r="A7777"/>
      <c r="B7777"/>
      <c r="I7777" s="33"/>
      <c r="J7777" s="21"/>
    </row>
    <row r="7778" spans="1:10" x14ac:dyDescent="0.25">
      <c r="A7778"/>
      <c r="B7778"/>
      <c r="I7778" s="33"/>
      <c r="J7778" s="21"/>
    </row>
    <row r="7779" spans="1:10" x14ac:dyDescent="0.25">
      <c r="A7779"/>
      <c r="B7779"/>
      <c r="I7779" s="33"/>
      <c r="J7779" s="21"/>
    </row>
    <row r="7780" spans="1:10" x14ac:dyDescent="0.25">
      <c r="A7780"/>
      <c r="B7780"/>
      <c r="I7780" s="33"/>
      <c r="J7780" s="21"/>
    </row>
    <row r="7781" spans="1:10" x14ac:dyDescent="0.25">
      <c r="A7781"/>
      <c r="B7781"/>
      <c r="I7781" s="33"/>
      <c r="J7781" s="21"/>
    </row>
    <row r="7782" spans="1:10" x14ac:dyDescent="0.25">
      <c r="A7782"/>
      <c r="B7782"/>
      <c r="I7782" s="33"/>
      <c r="J7782" s="21"/>
    </row>
    <row r="7783" spans="1:10" x14ac:dyDescent="0.25">
      <c r="A7783"/>
      <c r="B7783"/>
      <c r="I7783" s="33"/>
      <c r="J7783" s="21"/>
    </row>
    <row r="7784" spans="1:10" x14ac:dyDescent="0.25">
      <c r="A7784"/>
      <c r="B7784"/>
      <c r="I7784" s="33"/>
      <c r="J7784" s="21"/>
    </row>
    <row r="7785" spans="1:10" x14ac:dyDescent="0.25">
      <c r="A7785"/>
      <c r="B7785"/>
      <c r="I7785" s="33"/>
      <c r="J7785" s="21"/>
    </row>
    <row r="7786" spans="1:10" x14ac:dyDescent="0.25">
      <c r="A7786"/>
      <c r="B7786"/>
      <c r="I7786" s="33"/>
      <c r="J7786" s="21"/>
    </row>
    <row r="7787" spans="1:10" x14ac:dyDescent="0.25">
      <c r="A7787"/>
      <c r="B7787"/>
      <c r="I7787" s="33"/>
      <c r="J7787" s="21"/>
    </row>
    <row r="7788" spans="1:10" x14ac:dyDescent="0.25">
      <c r="A7788"/>
      <c r="B7788"/>
      <c r="I7788" s="33"/>
      <c r="J7788" s="21"/>
    </row>
    <row r="7789" spans="1:10" x14ac:dyDescent="0.25">
      <c r="A7789"/>
      <c r="B7789"/>
      <c r="I7789" s="33"/>
      <c r="J7789" s="21"/>
    </row>
    <row r="7790" spans="1:10" x14ac:dyDescent="0.25">
      <c r="A7790"/>
      <c r="B7790"/>
      <c r="I7790" s="33"/>
      <c r="J7790" s="21"/>
    </row>
    <row r="7791" spans="1:10" x14ac:dyDescent="0.25">
      <c r="A7791"/>
      <c r="B7791"/>
      <c r="I7791" s="33"/>
      <c r="J7791" s="21"/>
    </row>
    <row r="7792" spans="1:10" x14ac:dyDescent="0.25">
      <c r="A7792"/>
      <c r="B7792"/>
      <c r="I7792" s="33"/>
      <c r="J7792" s="21"/>
    </row>
    <row r="7793" spans="1:10" x14ac:dyDescent="0.25">
      <c r="A7793"/>
      <c r="B7793"/>
      <c r="I7793" s="33"/>
      <c r="J7793" s="21"/>
    </row>
    <row r="7794" spans="1:10" x14ac:dyDescent="0.25">
      <c r="A7794"/>
      <c r="B7794"/>
      <c r="I7794" s="33"/>
      <c r="J7794" s="21"/>
    </row>
    <row r="7795" spans="1:10" x14ac:dyDescent="0.25">
      <c r="A7795"/>
      <c r="B7795"/>
      <c r="I7795" s="33"/>
      <c r="J7795" s="21"/>
    </row>
    <row r="7796" spans="1:10" x14ac:dyDescent="0.25">
      <c r="A7796"/>
      <c r="B7796"/>
      <c r="I7796" s="33"/>
      <c r="J7796" s="21"/>
    </row>
    <row r="7797" spans="1:10" x14ac:dyDescent="0.25">
      <c r="A7797"/>
      <c r="B7797"/>
      <c r="I7797" s="33"/>
      <c r="J7797" s="21"/>
    </row>
    <row r="7798" spans="1:10" x14ac:dyDescent="0.25">
      <c r="A7798"/>
      <c r="B7798"/>
      <c r="I7798" s="33"/>
      <c r="J7798" s="21"/>
    </row>
    <row r="7799" spans="1:10" x14ac:dyDescent="0.25">
      <c r="A7799"/>
      <c r="B7799"/>
      <c r="I7799" s="33"/>
      <c r="J7799" s="21"/>
    </row>
    <row r="7800" spans="1:10" x14ac:dyDescent="0.25">
      <c r="A7800"/>
      <c r="B7800"/>
      <c r="I7800" s="33"/>
      <c r="J7800" s="21"/>
    </row>
    <row r="7801" spans="1:10" x14ac:dyDescent="0.25">
      <c r="A7801"/>
      <c r="B7801"/>
      <c r="I7801" s="33"/>
      <c r="J7801" s="21"/>
    </row>
    <row r="7802" spans="1:10" x14ac:dyDescent="0.25">
      <c r="A7802"/>
      <c r="B7802"/>
      <c r="I7802" s="33"/>
      <c r="J7802" s="21"/>
    </row>
    <row r="7803" spans="1:10" x14ac:dyDescent="0.25">
      <c r="A7803"/>
      <c r="B7803"/>
      <c r="I7803" s="33"/>
      <c r="J7803" s="21"/>
    </row>
    <row r="7804" spans="1:10" x14ac:dyDescent="0.25">
      <c r="A7804"/>
      <c r="B7804"/>
      <c r="I7804" s="33"/>
      <c r="J7804" s="21"/>
    </row>
    <row r="7805" spans="1:10" x14ac:dyDescent="0.25">
      <c r="A7805"/>
      <c r="B7805"/>
      <c r="I7805" s="33"/>
      <c r="J7805" s="21"/>
    </row>
    <row r="7806" spans="1:10" x14ac:dyDescent="0.25">
      <c r="A7806"/>
      <c r="B7806"/>
      <c r="I7806" s="33"/>
      <c r="J7806" s="21"/>
    </row>
    <row r="7807" spans="1:10" x14ac:dyDescent="0.25">
      <c r="A7807"/>
      <c r="B7807"/>
      <c r="I7807" s="33"/>
      <c r="J7807" s="21"/>
    </row>
    <row r="7808" spans="1:10" x14ac:dyDescent="0.25">
      <c r="A7808"/>
      <c r="B7808"/>
      <c r="I7808" s="33"/>
      <c r="J7808" s="21"/>
    </row>
    <row r="7809" spans="1:10" x14ac:dyDescent="0.25">
      <c r="A7809"/>
      <c r="B7809"/>
      <c r="I7809" s="33"/>
      <c r="J7809" s="21"/>
    </row>
    <row r="7810" spans="1:10" x14ac:dyDescent="0.25">
      <c r="A7810"/>
      <c r="B7810"/>
      <c r="I7810" s="33"/>
      <c r="J7810" s="21"/>
    </row>
    <row r="7811" spans="1:10" x14ac:dyDescent="0.25">
      <c r="A7811"/>
      <c r="B7811"/>
      <c r="I7811" s="33"/>
      <c r="J7811" s="21"/>
    </row>
    <row r="7812" spans="1:10" x14ac:dyDescent="0.25">
      <c r="A7812"/>
      <c r="B7812"/>
      <c r="I7812" s="33"/>
      <c r="J7812" s="21"/>
    </row>
    <row r="7813" spans="1:10" x14ac:dyDescent="0.25">
      <c r="A7813"/>
      <c r="B7813"/>
      <c r="I7813" s="33"/>
      <c r="J7813" s="21"/>
    </row>
    <row r="7814" spans="1:10" x14ac:dyDescent="0.25">
      <c r="A7814"/>
      <c r="B7814"/>
      <c r="I7814" s="33"/>
      <c r="J7814" s="21"/>
    </row>
    <row r="7815" spans="1:10" x14ac:dyDescent="0.25">
      <c r="A7815"/>
      <c r="B7815"/>
      <c r="I7815" s="33"/>
      <c r="J7815" s="21"/>
    </row>
    <row r="7816" spans="1:10" x14ac:dyDescent="0.25">
      <c r="A7816"/>
      <c r="B7816"/>
      <c r="I7816" s="33"/>
      <c r="J7816" s="21"/>
    </row>
    <row r="7817" spans="1:10" x14ac:dyDescent="0.25">
      <c r="A7817"/>
      <c r="B7817"/>
      <c r="I7817" s="33"/>
      <c r="J7817" s="21"/>
    </row>
    <row r="7818" spans="1:10" x14ac:dyDescent="0.25">
      <c r="A7818"/>
      <c r="B7818"/>
      <c r="I7818" s="33"/>
      <c r="J7818" s="21"/>
    </row>
    <row r="7819" spans="1:10" x14ac:dyDescent="0.25">
      <c r="A7819"/>
      <c r="B7819"/>
      <c r="I7819" s="33"/>
      <c r="J7819" s="21"/>
    </row>
    <row r="7820" spans="1:10" x14ac:dyDescent="0.25">
      <c r="A7820"/>
      <c r="B7820"/>
      <c r="I7820" s="33"/>
      <c r="J7820" s="21"/>
    </row>
    <row r="7821" spans="1:10" x14ac:dyDescent="0.25">
      <c r="A7821"/>
      <c r="B7821"/>
      <c r="I7821" s="33"/>
      <c r="J7821" s="21"/>
    </row>
    <row r="7822" spans="1:10" x14ac:dyDescent="0.25">
      <c r="A7822"/>
      <c r="B7822"/>
      <c r="I7822" s="33"/>
      <c r="J7822" s="21"/>
    </row>
    <row r="7823" spans="1:10" x14ac:dyDescent="0.25">
      <c r="A7823"/>
      <c r="B7823"/>
      <c r="I7823" s="33"/>
      <c r="J7823" s="21"/>
    </row>
    <row r="7824" spans="1:10" x14ac:dyDescent="0.25">
      <c r="A7824"/>
      <c r="B7824"/>
      <c r="I7824" s="33"/>
      <c r="J7824" s="21"/>
    </row>
    <row r="7825" spans="1:10" x14ac:dyDescent="0.25">
      <c r="A7825"/>
      <c r="B7825"/>
      <c r="I7825" s="33"/>
      <c r="J7825" s="21"/>
    </row>
    <row r="7826" spans="1:10" x14ac:dyDescent="0.25">
      <c r="A7826"/>
      <c r="B7826"/>
      <c r="I7826" s="33"/>
      <c r="J7826" s="21"/>
    </row>
    <row r="7827" spans="1:10" x14ac:dyDescent="0.25">
      <c r="A7827"/>
      <c r="B7827"/>
      <c r="I7827" s="33"/>
      <c r="J7827" s="21"/>
    </row>
    <row r="7828" spans="1:10" x14ac:dyDescent="0.25">
      <c r="A7828"/>
      <c r="B7828"/>
      <c r="I7828" s="33"/>
      <c r="J7828" s="21"/>
    </row>
    <row r="7829" spans="1:10" x14ac:dyDescent="0.25">
      <c r="A7829"/>
      <c r="B7829"/>
      <c r="I7829" s="33"/>
      <c r="J7829" s="21"/>
    </row>
    <row r="7830" spans="1:10" x14ac:dyDescent="0.25">
      <c r="A7830"/>
      <c r="B7830"/>
      <c r="I7830" s="33"/>
      <c r="J7830" s="21"/>
    </row>
    <row r="7831" spans="1:10" x14ac:dyDescent="0.25">
      <c r="A7831"/>
      <c r="B7831"/>
      <c r="I7831" s="33"/>
      <c r="J7831" s="21"/>
    </row>
    <row r="7832" spans="1:10" x14ac:dyDescent="0.25">
      <c r="A7832"/>
      <c r="B7832"/>
      <c r="I7832" s="33"/>
      <c r="J7832" s="21"/>
    </row>
    <row r="7833" spans="1:10" x14ac:dyDescent="0.25">
      <c r="A7833"/>
      <c r="B7833"/>
      <c r="I7833" s="33"/>
      <c r="J7833" s="21"/>
    </row>
    <row r="7834" spans="1:10" x14ac:dyDescent="0.25">
      <c r="A7834"/>
      <c r="B7834"/>
      <c r="I7834" s="33"/>
      <c r="J7834" s="21"/>
    </row>
    <row r="7835" spans="1:10" x14ac:dyDescent="0.25">
      <c r="A7835"/>
      <c r="B7835"/>
      <c r="I7835" s="33"/>
      <c r="J7835" s="21"/>
    </row>
    <row r="7836" spans="1:10" x14ac:dyDescent="0.25">
      <c r="A7836"/>
      <c r="B7836"/>
      <c r="I7836" s="33"/>
      <c r="J7836" s="21"/>
    </row>
    <row r="7837" spans="1:10" x14ac:dyDescent="0.25">
      <c r="A7837"/>
      <c r="B7837"/>
      <c r="I7837" s="33"/>
      <c r="J7837" s="21"/>
    </row>
    <row r="7838" spans="1:10" x14ac:dyDescent="0.25">
      <c r="A7838"/>
      <c r="B7838"/>
      <c r="I7838" s="33"/>
      <c r="J7838" s="21"/>
    </row>
    <row r="7839" spans="1:10" x14ac:dyDescent="0.25">
      <c r="A7839"/>
      <c r="B7839"/>
      <c r="I7839" s="33"/>
      <c r="J7839" s="21"/>
    </row>
    <row r="7840" spans="1:10" x14ac:dyDescent="0.25">
      <c r="A7840"/>
      <c r="B7840"/>
      <c r="I7840" s="33"/>
      <c r="J7840" s="21"/>
    </row>
    <row r="7841" spans="1:10" x14ac:dyDescent="0.25">
      <c r="A7841"/>
      <c r="B7841"/>
      <c r="I7841" s="33"/>
      <c r="J7841" s="21"/>
    </row>
    <row r="7842" spans="1:10" x14ac:dyDescent="0.25">
      <c r="A7842"/>
      <c r="B7842"/>
      <c r="I7842" s="33"/>
      <c r="J7842" s="21"/>
    </row>
    <row r="7843" spans="1:10" x14ac:dyDescent="0.25">
      <c r="A7843"/>
      <c r="B7843"/>
      <c r="I7843" s="33"/>
      <c r="J7843" s="21"/>
    </row>
    <row r="7844" spans="1:10" x14ac:dyDescent="0.25">
      <c r="A7844"/>
      <c r="B7844"/>
      <c r="I7844" s="33"/>
      <c r="J7844" s="21"/>
    </row>
    <row r="7845" spans="1:10" x14ac:dyDescent="0.25">
      <c r="A7845"/>
      <c r="B7845"/>
      <c r="I7845" s="33"/>
      <c r="J7845" s="21"/>
    </row>
    <row r="7846" spans="1:10" x14ac:dyDescent="0.25">
      <c r="A7846"/>
      <c r="B7846"/>
      <c r="I7846" s="33"/>
      <c r="J7846" s="21"/>
    </row>
    <row r="7847" spans="1:10" x14ac:dyDescent="0.25">
      <c r="A7847"/>
      <c r="B7847"/>
      <c r="I7847" s="33"/>
      <c r="J7847" s="21"/>
    </row>
    <row r="7848" spans="1:10" x14ac:dyDescent="0.25">
      <c r="A7848"/>
      <c r="B7848"/>
      <c r="I7848" s="33"/>
      <c r="J7848" s="21"/>
    </row>
    <row r="7849" spans="1:10" x14ac:dyDescent="0.25">
      <c r="A7849"/>
      <c r="B7849"/>
      <c r="I7849" s="33"/>
      <c r="J7849" s="21"/>
    </row>
    <row r="7850" spans="1:10" x14ac:dyDescent="0.25">
      <c r="A7850"/>
      <c r="B7850"/>
      <c r="I7850" s="33"/>
      <c r="J7850" s="21"/>
    </row>
    <row r="7851" spans="1:10" x14ac:dyDescent="0.25">
      <c r="A7851"/>
      <c r="B7851"/>
      <c r="I7851" s="33"/>
      <c r="J7851" s="21"/>
    </row>
    <row r="7852" spans="1:10" x14ac:dyDescent="0.25">
      <c r="A7852"/>
      <c r="B7852"/>
      <c r="I7852" s="33"/>
      <c r="J7852" s="21"/>
    </row>
    <row r="7853" spans="1:10" x14ac:dyDescent="0.25">
      <c r="A7853"/>
      <c r="B7853"/>
      <c r="I7853" s="33"/>
      <c r="J7853" s="21"/>
    </row>
    <row r="7854" spans="1:10" x14ac:dyDescent="0.25">
      <c r="A7854"/>
      <c r="B7854"/>
      <c r="I7854" s="33"/>
      <c r="J7854" s="21"/>
    </row>
    <row r="7855" spans="1:10" x14ac:dyDescent="0.25">
      <c r="A7855"/>
      <c r="B7855"/>
      <c r="I7855" s="33"/>
      <c r="J7855" s="21"/>
    </row>
    <row r="7856" spans="1:10" x14ac:dyDescent="0.25">
      <c r="A7856"/>
      <c r="B7856"/>
      <c r="I7856" s="33"/>
      <c r="J7856" s="21"/>
    </row>
    <row r="7857" spans="1:10" x14ac:dyDescent="0.25">
      <c r="A7857"/>
      <c r="B7857"/>
      <c r="I7857" s="33"/>
      <c r="J7857" s="21"/>
    </row>
    <row r="7858" spans="1:10" x14ac:dyDescent="0.25">
      <c r="A7858"/>
      <c r="B7858"/>
      <c r="I7858" s="33"/>
      <c r="J7858" s="21"/>
    </row>
    <row r="7859" spans="1:10" x14ac:dyDescent="0.25">
      <c r="A7859"/>
      <c r="B7859"/>
      <c r="I7859" s="33"/>
      <c r="J7859" s="21"/>
    </row>
    <row r="7860" spans="1:10" x14ac:dyDescent="0.25">
      <c r="A7860"/>
      <c r="B7860"/>
      <c r="I7860" s="33"/>
      <c r="J7860" s="21"/>
    </row>
    <row r="7861" spans="1:10" x14ac:dyDescent="0.25">
      <c r="A7861"/>
      <c r="B7861"/>
      <c r="I7861" s="33"/>
      <c r="J7861" s="21"/>
    </row>
    <row r="7862" spans="1:10" x14ac:dyDescent="0.25">
      <c r="A7862"/>
      <c r="B7862"/>
      <c r="I7862" s="33"/>
      <c r="J7862" s="21"/>
    </row>
    <row r="7863" spans="1:10" x14ac:dyDescent="0.25">
      <c r="A7863"/>
      <c r="B7863"/>
      <c r="I7863" s="33"/>
      <c r="J7863" s="21"/>
    </row>
    <row r="7864" spans="1:10" x14ac:dyDescent="0.25">
      <c r="A7864"/>
      <c r="B7864"/>
      <c r="I7864" s="33"/>
      <c r="J7864" s="21"/>
    </row>
    <row r="7865" spans="1:10" x14ac:dyDescent="0.25">
      <c r="A7865"/>
      <c r="B7865"/>
      <c r="I7865" s="33"/>
      <c r="J7865" s="21"/>
    </row>
    <row r="7866" spans="1:10" x14ac:dyDescent="0.25">
      <c r="A7866"/>
      <c r="B7866"/>
      <c r="I7866" s="33"/>
      <c r="J7866" s="21"/>
    </row>
    <row r="7867" spans="1:10" x14ac:dyDescent="0.25">
      <c r="A7867"/>
      <c r="B7867"/>
      <c r="I7867" s="33"/>
      <c r="J7867" s="21"/>
    </row>
    <row r="7868" spans="1:10" x14ac:dyDescent="0.25">
      <c r="A7868"/>
      <c r="B7868"/>
      <c r="I7868" s="33"/>
      <c r="J7868" s="21"/>
    </row>
    <row r="7869" spans="1:10" x14ac:dyDescent="0.25">
      <c r="A7869"/>
      <c r="B7869"/>
      <c r="I7869" s="33"/>
      <c r="J7869" s="21"/>
    </row>
    <row r="7870" spans="1:10" x14ac:dyDescent="0.25">
      <c r="A7870"/>
      <c r="B7870"/>
      <c r="I7870" s="33"/>
      <c r="J7870" s="21"/>
    </row>
    <row r="7871" spans="1:10" x14ac:dyDescent="0.25">
      <c r="A7871"/>
      <c r="B7871"/>
      <c r="I7871" s="33"/>
      <c r="J7871" s="21"/>
    </row>
    <row r="7872" spans="1:10" x14ac:dyDescent="0.25">
      <c r="A7872"/>
      <c r="B7872"/>
      <c r="I7872" s="33"/>
      <c r="J7872" s="21"/>
    </row>
    <row r="7873" spans="1:10" x14ac:dyDescent="0.25">
      <c r="A7873"/>
      <c r="B7873"/>
      <c r="I7873" s="33"/>
      <c r="J7873" s="21"/>
    </row>
    <row r="7874" spans="1:10" x14ac:dyDescent="0.25">
      <c r="A7874"/>
      <c r="B7874"/>
      <c r="I7874" s="33"/>
      <c r="J7874" s="21"/>
    </row>
    <row r="7875" spans="1:10" x14ac:dyDescent="0.25">
      <c r="A7875"/>
      <c r="B7875"/>
      <c r="I7875" s="33"/>
      <c r="J7875" s="21"/>
    </row>
    <row r="7876" spans="1:10" x14ac:dyDescent="0.25">
      <c r="A7876"/>
      <c r="B7876"/>
      <c r="I7876" s="33"/>
      <c r="J7876" s="21"/>
    </row>
    <row r="7877" spans="1:10" x14ac:dyDescent="0.25">
      <c r="A7877"/>
      <c r="B7877"/>
      <c r="I7877" s="33"/>
      <c r="J7877" s="21"/>
    </row>
    <row r="7878" spans="1:10" x14ac:dyDescent="0.25">
      <c r="A7878"/>
      <c r="B7878"/>
      <c r="I7878" s="33"/>
      <c r="J7878" s="21"/>
    </row>
    <row r="7879" spans="1:10" x14ac:dyDescent="0.25">
      <c r="A7879"/>
      <c r="B7879"/>
      <c r="I7879" s="33"/>
      <c r="J7879" s="21"/>
    </row>
    <row r="7880" spans="1:10" x14ac:dyDescent="0.25">
      <c r="A7880"/>
      <c r="B7880"/>
      <c r="I7880" s="33"/>
      <c r="J7880" s="21"/>
    </row>
    <row r="7881" spans="1:10" x14ac:dyDescent="0.25">
      <c r="A7881"/>
      <c r="B7881"/>
      <c r="I7881" s="33"/>
      <c r="J7881" s="21"/>
    </row>
    <row r="7882" spans="1:10" x14ac:dyDescent="0.25">
      <c r="A7882"/>
      <c r="B7882"/>
      <c r="I7882" s="33"/>
      <c r="J7882" s="21"/>
    </row>
    <row r="7883" spans="1:10" x14ac:dyDescent="0.25">
      <c r="A7883"/>
      <c r="B7883"/>
      <c r="I7883" s="33"/>
      <c r="J7883" s="21"/>
    </row>
    <row r="7884" spans="1:10" x14ac:dyDescent="0.25">
      <c r="A7884"/>
      <c r="B7884"/>
      <c r="I7884" s="33"/>
      <c r="J7884" s="21"/>
    </row>
    <row r="7885" spans="1:10" x14ac:dyDescent="0.25">
      <c r="A7885"/>
      <c r="B7885"/>
      <c r="I7885" s="33"/>
      <c r="J7885" s="21"/>
    </row>
    <row r="7886" spans="1:10" x14ac:dyDescent="0.25">
      <c r="A7886"/>
      <c r="B7886"/>
      <c r="I7886" s="33"/>
      <c r="J7886" s="21"/>
    </row>
    <row r="7887" spans="1:10" x14ac:dyDescent="0.25">
      <c r="A7887"/>
      <c r="B7887"/>
      <c r="I7887" s="33"/>
      <c r="J7887" s="21"/>
    </row>
    <row r="7888" spans="1:10" x14ac:dyDescent="0.25">
      <c r="A7888"/>
      <c r="B7888"/>
      <c r="I7888" s="33"/>
      <c r="J7888" s="21"/>
    </row>
    <row r="7889" spans="1:10" x14ac:dyDescent="0.25">
      <c r="A7889"/>
      <c r="B7889"/>
      <c r="I7889" s="33"/>
      <c r="J7889" s="21"/>
    </row>
    <row r="7890" spans="1:10" x14ac:dyDescent="0.25">
      <c r="A7890"/>
      <c r="B7890"/>
      <c r="I7890" s="33"/>
      <c r="J7890" s="21"/>
    </row>
    <row r="7891" spans="1:10" x14ac:dyDescent="0.25">
      <c r="A7891"/>
      <c r="B7891"/>
      <c r="I7891" s="33"/>
      <c r="J7891" s="21"/>
    </row>
    <row r="7892" spans="1:10" x14ac:dyDescent="0.25">
      <c r="A7892"/>
      <c r="B7892"/>
      <c r="I7892" s="33"/>
      <c r="J7892" s="21"/>
    </row>
    <row r="7893" spans="1:10" x14ac:dyDescent="0.25">
      <c r="A7893"/>
      <c r="B7893"/>
      <c r="I7893" s="33"/>
      <c r="J7893" s="21"/>
    </row>
    <row r="7894" spans="1:10" x14ac:dyDescent="0.25">
      <c r="A7894"/>
      <c r="B7894"/>
      <c r="I7894" s="33"/>
      <c r="J7894" s="21"/>
    </row>
    <row r="7895" spans="1:10" x14ac:dyDescent="0.25">
      <c r="A7895"/>
      <c r="B7895"/>
      <c r="I7895" s="33"/>
      <c r="J7895" s="21"/>
    </row>
    <row r="7896" spans="1:10" x14ac:dyDescent="0.25">
      <c r="A7896"/>
      <c r="B7896"/>
      <c r="I7896" s="33"/>
      <c r="J7896" s="21"/>
    </row>
    <row r="7897" spans="1:10" x14ac:dyDescent="0.25">
      <c r="A7897"/>
      <c r="B7897"/>
      <c r="I7897" s="33"/>
      <c r="J7897" s="21"/>
    </row>
    <row r="7898" spans="1:10" x14ac:dyDescent="0.25">
      <c r="A7898"/>
      <c r="B7898"/>
      <c r="I7898" s="33"/>
      <c r="J7898" s="21"/>
    </row>
    <row r="7899" spans="1:10" x14ac:dyDescent="0.25">
      <c r="A7899"/>
      <c r="B7899"/>
      <c r="I7899" s="33"/>
      <c r="J7899" s="21"/>
    </row>
    <row r="7900" spans="1:10" x14ac:dyDescent="0.25">
      <c r="A7900"/>
      <c r="B7900"/>
      <c r="I7900" s="33"/>
      <c r="J7900" s="21"/>
    </row>
    <row r="7901" spans="1:10" x14ac:dyDescent="0.25">
      <c r="A7901"/>
      <c r="B7901"/>
      <c r="I7901" s="33"/>
      <c r="J7901" s="21"/>
    </row>
    <row r="7902" spans="1:10" x14ac:dyDescent="0.25">
      <c r="A7902"/>
      <c r="B7902"/>
      <c r="I7902" s="33"/>
      <c r="J7902" s="21"/>
    </row>
    <row r="7903" spans="1:10" x14ac:dyDescent="0.25">
      <c r="A7903"/>
      <c r="B7903"/>
      <c r="I7903" s="33"/>
      <c r="J7903" s="21"/>
    </row>
    <row r="7904" spans="1:10" x14ac:dyDescent="0.25">
      <c r="A7904"/>
      <c r="B7904"/>
      <c r="I7904" s="33"/>
      <c r="J7904" s="21"/>
    </row>
    <row r="7905" spans="1:10" x14ac:dyDescent="0.25">
      <c r="A7905"/>
      <c r="B7905"/>
      <c r="I7905" s="33"/>
      <c r="J7905" s="21"/>
    </row>
    <row r="7906" spans="1:10" x14ac:dyDescent="0.25">
      <c r="A7906"/>
      <c r="B7906"/>
      <c r="I7906" s="33"/>
      <c r="J7906" s="21"/>
    </row>
    <row r="7907" spans="1:10" x14ac:dyDescent="0.25">
      <c r="A7907"/>
      <c r="B7907"/>
      <c r="I7907" s="33"/>
      <c r="J7907" s="21"/>
    </row>
    <row r="7908" spans="1:10" x14ac:dyDescent="0.25">
      <c r="A7908"/>
      <c r="B7908"/>
      <c r="I7908" s="33"/>
      <c r="J7908" s="21"/>
    </row>
    <row r="7909" spans="1:10" x14ac:dyDescent="0.25">
      <c r="A7909"/>
      <c r="B7909"/>
      <c r="I7909" s="33"/>
      <c r="J7909" s="21"/>
    </row>
    <row r="7910" spans="1:10" x14ac:dyDescent="0.25">
      <c r="A7910"/>
      <c r="B7910"/>
      <c r="I7910" s="33"/>
      <c r="J7910" s="21"/>
    </row>
    <row r="7911" spans="1:10" x14ac:dyDescent="0.25">
      <c r="A7911"/>
      <c r="B7911"/>
      <c r="I7911" s="33"/>
      <c r="J7911" s="21"/>
    </row>
    <row r="7912" spans="1:10" x14ac:dyDescent="0.25">
      <c r="A7912"/>
      <c r="B7912"/>
      <c r="I7912" s="33"/>
      <c r="J7912" s="21"/>
    </row>
    <row r="7913" spans="1:10" x14ac:dyDescent="0.25">
      <c r="A7913"/>
      <c r="B7913"/>
      <c r="I7913" s="33"/>
      <c r="J7913" s="21"/>
    </row>
    <row r="7914" spans="1:10" x14ac:dyDescent="0.25">
      <c r="A7914"/>
      <c r="B7914"/>
      <c r="I7914" s="33"/>
      <c r="J7914" s="21"/>
    </row>
    <row r="7915" spans="1:10" x14ac:dyDescent="0.25">
      <c r="A7915"/>
      <c r="B7915"/>
      <c r="I7915" s="33"/>
      <c r="J7915" s="21"/>
    </row>
    <row r="7916" spans="1:10" x14ac:dyDescent="0.25">
      <c r="A7916"/>
      <c r="B7916"/>
      <c r="I7916" s="33"/>
      <c r="J7916" s="21"/>
    </row>
    <row r="7917" spans="1:10" x14ac:dyDescent="0.25">
      <c r="A7917"/>
      <c r="B7917"/>
      <c r="I7917" s="33"/>
      <c r="J7917" s="21"/>
    </row>
    <row r="7918" spans="1:10" x14ac:dyDescent="0.25">
      <c r="A7918"/>
      <c r="B7918"/>
      <c r="I7918" s="33"/>
      <c r="J7918" s="21"/>
    </row>
    <row r="7919" spans="1:10" x14ac:dyDescent="0.25">
      <c r="A7919"/>
      <c r="B7919"/>
      <c r="I7919" s="33"/>
      <c r="J7919" s="21"/>
    </row>
    <row r="7920" spans="1:10" x14ac:dyDescent="0.25">
      <c r="A7920"/>
      <c r="B7920"/>
      <c r="I7920" s="33"/>
      <c r="J7920" s="21"/>
    </row>
    <row r="7921" spans="1:10" x14ac:dyDescent="0.25">
      <c r="A7921"/>
      <c r="B7921"/>
      <c r="I7921" s="33"/>
      <c r="J7921" s="21"/>
    </row>
    <row r="7922" spans="1:10" x14ac:dyDescent="0.25">
      <c r="A7922"/>
      <c r="B7922"/>
      <c r="I7922" s="33"/>
      <c r="J7922" s="21"/>
    </row>
    <row r="7923" spans="1:10" x14ac:dyDescent="0.25">
      <c r="A7923"/>
      <c r="B7923"/>
      <c r="I7923" s="33"/>
      <c r="J7923" s="21"/>
    </row>
    <row r="7924" spans="1:10" x14ac:dyDescent="0.25">
      <c r="A7924"/>
      <c r="B7924"/>
      <c r="I7924" s="33"/>
      <c r="J7924" s="21"/>
    </row>
    <row r="7925" spans="1:10" x14ac:dyDescent="0.25">
      <c r="A7925"/>
      <c r="B7925"/>
      <c r="I7925" s="33"/>
      <c r="J7925" s="21"/>
    </row>
    <row r="7926" spans="1:10" x14ac:dyDescent="0.25">
      <c r="A7926"/>
      <c r="B7926"/>
      <c r="I7926" s="33"/>
      <c r="J7926" s="21"/>
    </row>
    <row r="7927" spans="1:10" x14ac:dyDescent="0.25">
      <c r="A7927"/>
      <c r="B7927"/>
      <c r="I7927" s="33"/>
      <c r="J7927" s="21"/>
    </row>
    <row r="7928" spans="1:10" x14ac:dyDescent="0.25">
      <c r="A7928"/>
      <c r="B7928"/>
      <c r="I7928" s="33"/>
      <c r="J7928" s="21"/>
    </row>
    <row r="7929" spans="1:10" x14ac:dyDescent="0.25">
      <c r="A7929"/>
      <c r="B7929"/>
      <c r="I7929" s="33"/>
      <c r="J7929" s="21"/>
    </row>
    <row r="7930" spans="1:10" x14ac:dyDescent="0.25">
      <c r="A7930"/>
      <c r="B7930"/>
      <c r="I7930" s="33"/>
      <c r="J7930" s="21"/>
    </row>
    <row r="7931" spans="1:10" x14ac:dyDescent="0.25">
      <c r="A7931"/>
      <c r="B7931"/>
      <c r="I7931" s="33"/>
      <c r="J7931" s="21"/>
    </row>
    <row r="7932" spans="1:10" x14ac:dyDescent="0.25">
      <c r="A7932"/>
      <c r="B7932"/>
      <c r="I7932" s="33"/>
      <c r="J7932" s="21"/>
    </row>
    <row r="7933" spans="1:10" x14ac:dyDescent="0.25">
      <c r="A7933"/>
      <c r="B7933"/>
      <c r="I7933" s="33"/>
      <c r="J7933" s="21"/>
    </row>
    <row r="7934" spans="1:10" x14ac:dyDescent="0.25">
      <c r="A7934"/>
      <c r="B7934"/>
      <c r="I7934" s="33"/>
      <c r="J7934" s="21"/>
    </row>
    <row r="7935" spans="1:10" x14ac:dyDescent="0.25">
      <c r="A7935"/>
      <c r="B7935"/>
      <c r="I7935" s="33"/>
      <c r="J7935" s="21"/>
    </row>
    <row r="7936" spans="1:10" x14ac:dyDescent="0.25">
      <c r="A7936"/>
      <c r="B7936"/>
      <c r="I7936" s="33"/>
      <c r="J7936" s="21"/>
    </row>
    <row r="7937" spans="1:10" x14ac:dyDescent="0.25">
      <c r="A7937"/>
      <c r="B7937"/>
      <c r="I7937" s="33"/>
      <c r="J7937" s="21"/>
    </row>
    <row r="7938" spans="1:10" x14ac:dyDescent="0.25">
      <c r="A7938"/>
      <c r="B7938"/>
      <c r="I7938" s="33"/>
      <c r="J7938" s="21"/>
    </row>
    <row r="7939" spans="1:10" x14ac:dyDescent="0.25">
      <c r="A7939"/>
      <c r="B7939"/>
      <c r="I7939" s="33"/>
      <c r="J7939" s="21"/>
    </row>
    <row r="7940" spans="1:10" x14ac:dyDescent="0.25">
      <c r="A7940"/>
      <c r="B7940"/>
      <c r="I7940" s="33"/>
      <c r="J7940" s="21"/>
    </row>
    <row r="7941" spans="1:10" x14ac:dyDescent="0.25">
      <c r="A7941"/>
      <c r="B7941"/>
      <c r="I7941" s="33"/>
      <c r="J7941" s="21"/>
    </row>
    <row r="7942" spans="1:10" x14ac:dyDescent="0.25">
      <c r="A7942"/>
      <c r="B7942"/>
      <c r="I7942" s="33"/>
      <c r="J7942" s="21"/>
    </row>
    <row r="7943" spans="1:10" x14ac:dyDescent="0.25">
      <c r="A7943"/>
      <c r="B7943"/>
      <c r="I7943" s="33"/>
      <c r="J7943" s="21"/>
    </row>
    <row r="7944" spans="1:10" x14ac:dyDescent="0.25">
      <c r="A7944"/>
      <c r="B7944"/>
      <c r="I7944" s="33"/>
      <c r="J7944" s="21"/>
    </row>
    <row r="7945" spans="1:10" x14ac:dyDescent="0.25">
      <c r="A7945"/>
      <c r="B7945"/>
      <c r="I7945" s="33"/>
      <c r="J7945" s="21"/>
    </row>
    <row r="7946" spans="1:10" x14ac:dyDescent="0.25">
      <c r="A7946"/>
      <c r="B7946"/>
      <c r="I7946" s="33"/>
      <c r="J7946" s="21"/>
    </row>
    <row r="7947" spans="1:10" x14ac:dyDescent="0.25">
      <c r="A7947"/>
      <c r="B7947"/>
      <c r="I7947" s="33"/>
      <c r="J7947" s="21"/>
    </row>
    <row r="7948" spans="1:10" x14ac:dyDescent="0.25">
      <c r="A7948"/>
      <c r="B7948"/>
      <c r="I7948" s="33"/>
      <c r="J7948" s="21"/>
    </row>
    <row r="7949" spans="1:10" x14ac:dyDescent="0.25">
      <c r="A7949"/>
      <c r="B7949"/>
      <c r="I7949" s="33"/>
      <c r="J7949" s="21"/>
    </row>
    <row r="7950" spans="1:10" x14ac:dyDescent="0.25">
      <c r="A7950"/>
      <c r="B7950"/>
      <c r="I7950" s="33"/>
      <c r="J7950" s="21"/>
    </row>
    <row r="7951" spans="1:10" x14ac:dyDescent="0.25">
      <c r="A7951"/>
      <c r="B7951"/>
      <c r="I7951" s="33"/>
      <c r="J7951" s="21"/>
    </row>
    <row r="7952" spans="1:10" x14ac:dyDescent="0.25">
      <c r="A7952"/>
      <c r="B7952"/>
      <c r="I7952" s="33"/>
      <c r="J7952" s="21"/>
    </row>
    <row r="7953" spans="1:10" x14ac:dyDescent="0.25">
      <c r="A7953"/>
      <c r="B7953"/>
      <c r="I7953" s="33"/>
      <c r="J7953" s="21"/>
    </row>
    <row r="7954" spans="1:10" x14ac:dyDescent="0.25">
      <c r="A7954"/>
      <c r="B7954"/>
      <c r="I7954" s="33"/>
      <c r="J7954" s="21"/>
    </row>
    <row r="7955" spans="1:10" x14ac:dyDescent="0.25">
      <c r="A7955"/>
      <c r="B7955"/>
      <c r="I7955" s="33"/>
      <c r="J7955" s="21"/>
    </row>
    <row r="7956" spans="1:10" x14ac:dyDescent="0.25">
      <c r="A7956"/>
      <c r="B7956"/>
      <c r="I7956" s="33"/>
      <c r="J7956" s="21"/>
    </row>
    <row r="7957" spans="1:10" x14ac:dyDescent="0.25">
      <c r="A7957"/>
      <c r="B7957"/>
      <c r="I7957" s="33"/>
      <c r="J7957" s="21"/>
    </row>
    <row r="7958" spans="1:10" x14ac:dyDescent="0.25">
      <c r="A7958"/>
      <c r="B7958"/>
      <c r="I7958" s="33"/>
      <c r="J7958" s="21"/>
    </row>
    <row r="7959" spans="1:10" x14ac:dyDescent="0.25">
      <c r="A7959"/>
      <c r="B7959"/>
      <c r="I7959" s="33"/>
      <c r="J7959" s="21"/>
    </row>
    <row r="7960" spans="1:10" x14ac:dyDescent="0.25">
      <c r="A7960"/>
      <c r="B7960"/>
      <c r="I7960" s="33"/>
      <c r="J7960" s="21"/>
    </row>
    <row r="7961" spans="1:10" x14ac:dyDescent="0.25">
      <c r="A7961"/>
      <c r="B7961"/>
      <c r="I7961" s="33"/>
      <c r="J7961" s="21"/>
    </row>
    <row r="7962" spans="1:10" x14ac:dyDescent="0.25">
      <c r="A7962"/>
      <c r="B7962"/>
      <c r="I7962" s="33"/>
      <c r="J7962" s="21"/>
    </row>
    <row r="7963" spans="1:10" x14ac:dyDescent="0.25">
      <c r="A7963"/>
      <c r="B7963"/>
      <c r="I7963" s="33"/>
      <c r="J7963" s="21"/>
    </row>
    <row r="7964" spans="1:10" x14ac:dyDescent="0.25">
      <c r="A7964"/>
      <c r="B7964"/>
      <c r="I7964" s="33"/>
      <c r="J7964" s="21"/>
    </row>
    <row r="7965" spans="1:10" x14ac:dyDescent="0.25">
      <c r="A7965"/>
      <c r="B7965"/>
      <c r="I7965" s="33"/>
      <c r="J7965" s="21"/>
    </row>
    <row r="7966" spans="1:10" x14ac:dyDescent="0.25">
      <c r="A7966"/>
      <c r="B7966"/>
      <c r="I7966" s="33"/>
      <c r="J7966" s="21"/>
    </row>
    <row r="7967" spans="1:10" x14ac:dyDescent="0.25">
      <c r="A7967"/>
      <c r="B7967"/>
      <c r="I7967" s="33"/>
      <c r="J7967" s="21"/>
    </row>
    <row r="7968" spans="1:10" x14ac:dyDescent="0.25">
      <c r="A7968"/>
      <c r="B7968"/>
      <c r="I7968" s="33"/>
      <c r="J7968" s="21"/>
    </row>
    <row r="7969" spans="1:10" x14ac:dyDescent="0.25">
      <c r="A7969"/>
      <c r="B7969"/>
      <c r="I7969" s="33"/>
      <c r="J7969" s="21"/>
    </row>
    <row r="7970" spans="1:10" x14ac:dyDescent="0.25">
      <c r="A7970"/>
      <c r="B7970"/>
      <c r="I7970" s="33"/>
      <c r="J7970" s="21"/>
    </row>
    <row r="7971" spans="1:10" x14ac:dyDescent="0.25">
      <c r="A7971"/>
      <c r="B7971"/>
      <c r="I7971" s="33"/>
      <c r="J7971" s="21"/>
    </row>
    <row r="7972" spans="1:10" x14ac:dyDescent="0.25">
      <c r="A7972"/>
      <c r="B7972"/>
      <c r="I7972" s="33"/>
      <c r="J7972" s="21"/>
    </row>
    <row r="7973" spans="1:10" x14ac:dyDescent="0.25">
      <c r="A7973"/>
      <c r="B7973"/>
      <c r="I7973" s="33"/>
      <c r="J7973" s="21"/>
    </row>
    <row r="7974" spans="1:10" x14ac:dyDescent="0.25">
      <c r="A7974"/>
      <c r="B7974"/>
      <c r="I7974" s="33"/>
      <c r="J7974" s="21"/>
    </row>
    <row r="7975" spans="1:10" x14ac:dyDescent="0.25">
      <c r="A7975"/>
      <c r="B7975"/>
      <c r="I7975" s="33"/>
      <c r="J7975" s="21"/>
    </row>
    <row r="7976" spans="1:10" x14ac:dyDescent="0.25">
      <c r="A7976"/>
      <c r="B7976"/>
      <c r="I7976" s="33"/>
      <c r="J7976" s="21"/>
    </row>
    <row r="7977" spans="1:10" x14ac:dyDescent="0.25">
      <c r="A7977"/>
      <c r="B7977"/>
      <c r="I7977" s="33"/>
      <c r="J7977" s="21"/>
    </row>
    <row r="7978" spans="1:10" x14ac:dyDescent="0.25">
      <c r="A7978"/>
      <c r="B7978"/>
      <c r="I7978" s="33"/>
      <c r="J7978" s="21"/>
    </row>
    <row r="7979" spans="1:10" x14ac:dyDescent="0.25">
      <c r="A7979"/>
      <c r="B7979"/>
      <c r="I7979" s="33"/>
      <c r="J7979" s="21"/>
    </row>
    <row r="7980" spans="1:10" x14ac:dyDescent="0.25">
      <c r="A7980"/>
      <c r="B7980"/>
      <c r="I7980" s="33"/>
      <c r="J7980" s="21"/>
    </row>
    <row r="7981" spans="1:10" x14ac:dyDescent="0.25">
      <c r="A7981"/>
      <c r="B7981"/>
      <c r="I7981" s="33"/>
      <c r="J7981" s="21"/>
    </row>
    <row r="7982" spans="1:10" x14ac:dyDescent="0.25">
      <c r="A7982"/>
      <c r="B7982"/>
      <c r="I7982" s="33"/>
      <c r="J7982" s="21"/>
    </row>
    <row r="7983" spans="1:10" x14ac:dyDescent="0.25">
      <c r="A7983"/>
      <c r="B7983"/>
      <c r="I7983" s="33"/>
      <c r="J7983" s="21"/>
    </row>
    <row r="7984" spans="1:10" x14ac:dyDescent="0.25">
      <c r="A7984"/>
      <c r="B7984"/>
      <c r="I7984" s="33"/>
      <c r="J7984" s="21"/>
    </row>
    <row r="7985" spans="1:10" x14ac:dyDescent="0.25">
      <c r="A7985"/>
      <c r="B7985"/>
      <c r="I7985" s="33"/>
      <c r="J7985" s="21"/>
    </row>
    <row r="7986" spans="1:10" x14ac:dyDescent="0.25">
      <c r="A7986"/>
      <c r="B7986"/>
      <c r="I7986" s="33"/>
      <c r="J7986" s="21"/>
    </row>
    <row r="7987" spans="1:10" x14ac:dyDescent="0.25">
      <c r="A7987"/>
      <c r="B7987"/>
      <c r="I7987" s="33"/>
      <c r="J7987" s="21"/>
    </row>
    <row r="7988" spans="1:10" x14ac:dyDescent="0.25">
      <c r="A7988"/>
      <c r="B7988"/>
      <c r="I7988" s="33"/>
      <c r="J7988" s="21"/>
    </row>
    <row r="7989" spans="1:10" x14ac:dyDescent="0.25">
      <c r="A7989"/>
      <c r="B7989"/>
      <c r="I7989" s="33"/>
      <c r="J7989" s="21"/>
    </row>
    <row r="7990" spans="1:10" x14ac:dyDescent="0.25">
      <c r="A7990"/>
      <c r="B7990"/>
      <c r="I7990" s="33"/>
      <c r="J7990" s="21"/>
    </row>
    <row r="7991" spans="1:10" x14ac:dyDescent="0.25">
      <c r="A7991"/>
      <c r="B7991"/>
      <c r="I7991" s="33"/>
      <c r="J7991" s="21"/>
    </row>
    <row r="7992" spans="1:10" x14ac:dyDescent="0.25">
      <c r="A7992"/>
      <c r="B7992"/>
      <c r="I7992" s="33"/>
      <c r="J7992" s="21"/>
    </row>
    <row r="7993" spans="1:10" x14ac:dyDescent="0.25">
      <c r="A7993"/>
      <c r="B7993"/>
      <c r="I7993" s="33"/>
      <c r="J7993" s="21"/>
    </row>
    <row r="7994" spans="1:10" x14ac:dyDescent="0.25">
      <c r="A7994"/>
      <c r="B7994"/>
      <c r="I7994" s="33"/>
      <c r="J7994" s="21"/>
    </row>
    <row r="7995" spans="1:10" x14ac:dyDescent="0.25">
      <c r="A7995"/>
      <c r="B7995"/>
      <c r="I7995" s="33"/>
      <c r="J7995" s="21"/>
    </row>
    <row r="7996" spans="1:10" x14ac:dyDescent="0.25">
      <c r="A7996"/>
      <c r="B7996"/>
      <c r="I7996" s="33"/>
      <c r="J7996" s="21"/>
    </row>
    <row r="7997" spans="1:10" x14ac:dyDescent="0.25">
      <c r="A7997"/>
      <c r="B7997"/>
      <c r="I7997" s="33"/>
      <c r="J7997" s="21"/>
    </row>
    <row r="7998" spans="1:10" x14ac:dyDescent="0.25">
      <c r="A7998"/>
      <c r="B7998"/>
      <c r="I7998" s="33"/>
      <c r="J7998" s="21"/>
    </row>
    <row r="7999" spans="1:10" x14ac:dyDescent="0.25">
      <c r="A7999"/>
      <c r="B7999"/>
      <c r="I7999" s="33"/>
      <c r="J7999" s="21"/>
    </row>
    <row r="8000" spans="1:10" x14ac:dyDescent="0.25">
      <c r="A8000"/>
      <c r="B8000"/>
      <c r="I8000" s="33"/>
      <c r="J8000" s="21"/>
    </row>
    <row r="8001" spans="1:10" x14ac:dyDescent="0.25">
      <c r="A8001"/>
      <c r="B8001"/>
      <c r="I8001" s="33"/>
      <c r="J8001" s="21"/>
    </row>
    <row r="8002" spans="1:10" x14ac:dyDescent="0.25">
      <c r="A8002"/>
      <c r="B8002"/>
      <c r="I8002" s="33"/>
      <c r="J8002" s="21"/>
    </row>
    <row r="8003" spans="1:10" x14ac:dyDescent="0.25">
      <c r="A8003"/>
      <c r="B8003"/>
      <c r="I8003" s="33"/>
      <c r="J8003" s="21"/>
    </row>
    <row r="8004" spans="1:10" x14ac:dyDescent="0.25">
      <c r="A8004"/>
      <c r="B8004"/>
      <c r="I8004" s="33"/>
      <c r="J8004" s="21"/>
    </row>
    <row r="8005" spans="1:10" x14ac:dyDescent="0.25">
      <c r="A8005"/>
      <c r="B8005"/>
      <c r="I8005" s="33"/>
      <c r="J8005" s="21"/>
    </row>
    <row r="8006" spans="1:10" x14ac:dyDescent="0.25">
      <c r="A8006"/>
      <c r="B8006"/>
      <c r="I8006" s="33"/>
      <c r="J8006" s="21"/>
    </row>
    <row r="8007" spans="1:10" x14ac:dyDescent="0.25">
      <c r="A8007"/>
      <c r="B8007"/>
      <c r="I8007" s="33"/>
      <c r="J8007" s="21"/>
    </row>
    <row r="8008" spans="1:10" x14ac:dyDescent="0.25">
      <c r="A8008"/>
      <c r="B8008"/>
      <c r="I8008" s="33"/>
      <c r="J8008" s="21"/>
    </row>
    <row r="8009" spans="1:10" x14ac:dyDescent="0.25">
      <c r="A8009"/>
      <c r="B8009"/>
      <c r="I8009" s="33"/>
      <c r="J8009" s="21"/>
    </row>
    <row r="8010" spans="1:10" x14ac:dyDescent="0.25">
      <c r="A8010"/>
      <c r="B8010"/>
      <c r="I8010" s="33"/>
      <c r="J8010" s="21"/>
    </row>
    <row r="8011" spans="1:10" x14ac:dyDescent="0.25">
      <c r="A8011"/>
      <c r="B8011"/>
      <c r="I8011" s="33"/>
      <c r="J8011" s="21"/>
    </row>
    <row r="8012" spans="1:10" x14ac:dyDescent="0.25">
      <c r="A8012"/>
      <c r="B8012"/>
      <c r="I8012" s="33"/>
      <c r="J8012" s="21"/>
    </row>
    <row r="8013" spans="1:10" x14ac:dyDescent="0.25">
      <c r="A8013"/>
      <c r="B8013"/>
      <c r="I8013" s="33"/>
      <c r="J8013" s="21"/>
    </row>
    <row r="8014" spans="1:10" x14ac:dyDescent="0.25">
      <c r="A8014"/>
      <c r="B8014"/>
      <c r="I8014" s="33"/>
      <c r="J8014" s="21"/>
    </row>
    <row r="8015" spans="1:10" x14ac:dyDescent="0.25">
      <c r="A8015"/>
      <c r="B8015"/>
      <c r="I8015" s="33"/>
      <c r="J8015" s="21"/>
    </row>
    <row r="8016" spans="1:10" x14ac:dyDescent="0.25">
      <c r="A8016"/>
      <c r="B8016"/>
      <c r="I8016" s="33"/>
      <c r="J8016" s="21"/>
    </row>
    <row r="8017" spans="1:10" x14ac:dyDescent="0.25">
      <c r="A8017"/>
      <c r="B8017"/>
      <c r="I8017" s="33"/>
      <c r="J8017" s="21"/>
    </row>
    <row r="8018" spans="1:10" x14ac:dyDescent="0.25">
      <c r="A8018"/>
      <c r="B8018"/>
      <c r="I8018" s="33"/>
      <c r="J8018" s="21"/>
    </row>
    <row r="8019" spans="1:10" x14ac:dyDescent="0.25">
      <c r="A8019"/>
      <c r="B8019"/>
      <c r="I8019" s="33"/>
      <c r="J8019" s="21"/>
    </row>
    <row r="8020" spans="1:10" x14ac:dyDescent="0.25">
      <c r="A8020"/>
      <c r="B8020"/>
      <c r="I8020" s="33"/>
      <c r="J8020" s="21"/>
    </row>
    <row r="8021" spans="1:10" x14ac:dyDescent="0.25">
      <c r="A8021"/>
      <c r="B8021"/>
      <c r="I8021" s="33"/>
      <c r="J8021" s="21"/>
    </row>
    <row r="8022" spans="1:10" x14ac:dyDescent="0.25">
      <c r="A8022"/>
      <c r="B8022"/>
      <c r="I8022" s="33"/>
      <c r="J8022" s="21"/>
    </row>
    <row r="8023" spans="1:10" x14ac:dyDescent="0.25">
      <c r="A8023"/>
      <c r="B8023"/>
      <c r="I8023" s="33"/>
      <c r="J8023" s="21"/>
    </row>
    <row r="8024" spans="1:10" x14ac:dyDescent="0.25">
      <c r="A8024"/>
      <c r="B8024"/>
      <c r="I8024" s="33"/>
      <c r="J8024" s="21"/>
    </row>
    <row r="8025" spans="1:10" x14ac:dyDescent="0.25">
      <c r="A8025"/>
      <c r="B8025"/>
      <c r="I8025" s="33"/>
      <c r="J8025" s="21"/>
    </row>
    <row r="8026" spans="1:10" x14ac:dyDescent="0.25">
      <c r="A8026"/>
      <c r="B8026"/>
      <c r="I8026" s="33"/>
      <c r="J8026" s="21"/>
    </row>
    <row r="8027" spans="1:10" x14ac:dyDescent="0.25">
      <c r="A8027"/>
      <c r="B8027"/>
      <c r="I8027" s="33"/>
      <c r="J8027" s="21"/>
    </row>
    <row r="8028" spans="1:10" x14ac:dyDescent="0.25">
      <c r="A8028"/>
      <c r="B8028"/>
      <c r="I8028" s="33"/>
      <c r="J8028" s="21"/>
    </row>
    <row r="8029" spans="1:10" x14ac:dyDescent="0.25">
      <c r="A8029"/>
      <c r="B8029"/>
      <c r="I8029" s="33"/>
      <c r="J8029" s="21"/>
    </row>
    <row r="8030" spans="1:10" x14ac:dyDescent="0.25">
      <c r="A8030"/>
      <c r="B8030"/>
      <c r="I8030" s="33"/>
      <c r="J8030" s="21"/>
    </row>
    <row r="8031" spans="1:10" x14ac:dyDescent="0.25">
      <c r="A8031"/>
      <c r="B8031"/>
      <c r="I8031" s="33"/>
      <c r="J8031" s="21"/>
    </row>
    <row r="8032" spans="1:10" x14ac:dyDescent="0.25">
      <c r="A8032"/>
      <c r="B8032"/>
      <c r="I8032" s="33"/>
      <c r="J8032" s="21"/>
    </row>
    <row r="8033" spans="1:10" x14ac:dyDescent="0.25">
      <c r="A8033"/>
      <c r="B8033"/>
      <c r="I8033" s="33"/>
      <c r="J8033" s="21"/>
    </row>
    <row r="8034" spans="1:10" x14ac:dyDescent="0.25">
      <c r="A8034"/>
      <c r="B8034"/>
      <c r="I8034" s="33"/>
      <c r="J8034" s="21"/>
    </row>
    <row r="8035" spans="1:10" x14ac:dyDescent="0.25">
      <c r="A8035"/>
      <c r="B8035"/>
      <c r="I8035" s="33"/>
      <c r="J8035" s="21"/>
    </row>
    <row r="8036" spans="1:10" x14ac:dyDescent="0.25">
      <c r="A8036"/>
      <c r="B8036"/>
      <c r="I8036" s="33"/>
      <c r="J8036" s="21"/>
    </row>
    <row r="8037" spans="1:10" x14ac:dyDescent="0.25">
      <c r="A8037"/>
      <c r="B8037"/>
      <c r="I8037" s="33"/>
      <c r="J8037" s="21"/>
    </row>
    <row r="8038" spans="1:10" x14ac:dyDescent="0.25">
      <c r="A8038"/>
      <c r="B8038"/>
      <c r="I8038" s="33"/>
      <c r="J8038" s="21"/>
    </row>
    <row r="8039" spans="1:10" x14ac:dyDescent="0.25">
      <c r="A8039"/>
      <c r="B8039"/>
      <c r="I8039" s="33"/>
      <c r="J8039" s="21"/>
    </row>
    <row r="8040" spans="1:10" x14ac:dyDescent="0.25">
      <c r="A8040"/>
      <c r="B8040"/>
      <c r="I8040" s="33"/>
      <c r="J8040" s="21"/>
    </row>
    <row r="8041" spans="1:10" x14ac:dyDescent="0.25">
      <c r="A8041"/>
      <c r="B8041"/>
      <c r="I8041" s="33"/>
      <c r="J8041" s="21"/>
    </row>
    <row r="8042" spans="1:10" x14ac:dyDescent="0.25">
      <c r="A8042"/>
      <c r="B8042"/>
      <c r="I8042" s="33"/>
      <c r="J8042" s="21"/>
    </row>
    <row r="8043" spans="1:10" x14ac:dyDescent="0.25">
      <c r="A8043"/>
      <c r="B8043"/>
      <c r="I8043" s="33"/>
      <c r="J8043" s="21"/>
    </row>
    <row r="8044" spans="1:10" x14ac:dyDescent="0.25">
      <c r="A8044"/>
      <c r="B8044"/>
      <c r="I8044" s="33"/>
      <c r="J8044" s="21"/>
    </row>
    <row r="8045" spans="1:10" x14ac:dyDescent="0.25">
      <c r="A8045"/>
      <c r="B8045"/>
      <c r="I8045" s="33"/>
      <c r="J8045" s="21"/>
    </row>
    <row r="8046" spans="1:10" x14ac:dyDescent="0.25">
      <c r="A8046"/>
      <c r="B8046"/>
      <c r="I8046" s="33"/>
      <c r="J8046" s="21"/>
    </row>
    <row r="8047" spans="1:10" x14ac:dyDescent="0.25">
      <c r="A8047"/>
      <c r="B8047"/>
      <c r="I8047" s="33"/>
      <c r="J8047" s="21"/>
    </row>
    <row r="8048" spans="1:10" x14ac:dyDescent="0.25">
      <c r="A8048"/>
      <c r="B8048"/>
      <c r="I8048" s="33"/>
      <c r="J8048" s="21"/>
    </row>
    <row r="8049" spans="1:10" x14ac:dyDescent="0.25">
      <c r="A8049"/>
      <c r="B8049"/>
      <c r="I8049" s="33"/>
      <c r="J8049" s="21"/>
    </row>
    <row r="8050" spans="1:10" x14ac:dyDescent="0.25">
      <c r="A8050"/>
      <c r="B8050"/>
      <c r="I8050" s="33"/>
      <c r="J8050" s="21"/>
    </row>
    <row r="8051" spans="1:10" x14ac:dyDescent="0.25">
      <c r="A8051"/>
      <c r="B8051"/>
      <c r="I8051" s="33"/>
      <c r="J8051" s="21"/>
    </row>
    <row r="8052" spans="1:10" x14ac:dyDescent="0.25">
      <c r="A8052"/>
      <c r="B8052"/>
      <c r="I8052" s="33"/>
      <c r="J8052" s="21"/>
    </row>
    <row r="8053" spans="1:10" x14ac:dyDescent="0.25">
      <c r="A8053"/>
      <c r="B8053"/>
      <c r="I8053" s="33"/>
      <c r="J8053" s="21"/>
    </row>
    <row r="8054" spans="1:10" x14ac:dyDescent="0.25">
      <c r="A8054"/>
      <c r="B8054"/>
      <c r="I8054" s="33"/>
      <c r="J8054" s="21"/>
    </row>
    <row r="8055" spans="1:10" x14ac:dyDescent="0.25">
      <c r="A8055"/>
      <c r="B8055"/>
      <c r="I8055" s="33"/>
      <c r="J8055" s="21"/>
    </row>
    <row r="8056" spans="1:10" x14ac:dyDescent="0.25">
      <c r="A8056"/>
      <c r="B8056"/>
      <c r="I8056" s="33"/>
      <c r="J8056" s="21"/>
    </row>
    <row r="8057" spans="1:10" x14ac:dyDescent="0.25">
      <c r="A8057"/>
      <c r="B8057"/>
      <c r="I8057" s="33"/>
      <c r="J8057" s="21"/>
    </row>
    <row r="8058" spans="1:10" x14ac:dyDescent="0.25">
      <c r="A8058"/>
      <c r="B8058"/>
      <c r="I8058" s="33"/>
      <c r="J8058" s="21"/>
    </row>
    <row r="8059" spans="1:10" x14ac:dyDescent="0.25">
      <c r="A8059"/>
      <c r="B8059"/>
      <c r="I8059" s="33"/>
      <c r="J8059" s="21"/>
    </row>
    <row r="8060" spans="1:10" x14ac:dyDescent="0.25">
      <c r="A8060"/>
      <c r="B8060"/>
      <c r="I8060" s="33"/>
      <c r="J8060" s="21"/>
    </row>
    <row r="8061" spans="1:10" x14ac:dyDescent="0.25">
      <c r="A8061"/>
      <c r="B8061"/>
      <c r="I8061" s="33"/>
      <c r="J8061" s="21"/>
    </row>
    <row r="8062" spans="1:10" x14ac:dyDescent="0.25">
      <c r="A8062"/>
      <c r="B8062"/>
      <c r="I8062" s="33"/>
      <c r="J8062" s="21"/>
    </row>
    <row r="8063" spans="1:10" x14ac:dyDescent="0.25">
      <c r="A8063"/>
      <c r="B8063"/>
      <c r="I8063" s="33"/>
      <c r="J8063" s="21"/>
    </row>
    <row r="8064" spans="1:10" x14ac:dyDescent="0.25">
      <c r="A8064"/>
      <c r="B8064"/>
      <c r="I8064" s="33"/>
      <c r="J8064" s="21"/>
    </row>
    <row r="8065" spans="1:10" x14ac:dyDescent="0.25">
      <c r="A8065"/>
      <c r="B8065"/>
      <c r="I8065" s="33"/>
      <c r="J8065" s="21"/>
    </row>
    <row r="8066" spans="1:10" x14ac:dyDescent="0.25">
      <c r="A8066"/>
      <c r="B8066"/>
      <c r="I8066" s="33"/>
      <c r="J8066" s="21"/>
    </row>
    <row r="8067" spans="1:10" x14ac:dyDescent="0.25">
      <c r="A8067"/>
      <c r="B8067"/>
      <c r="I8067" s="33"/>
      <c r="J8067" s="21"/>
    </row>
    <row r="8068" spans="1:10" x14ac:dyDescent="0.25">
      <c r="A8068"/>
      <c r="B8068"/>
      <c r="I8068" s="33"/>
      <c r="J8068" s="21"/>
    </row>
    <row r="8069" spans="1:10" x14ac:dyDescent="0.25">
      <c r="A8069"/>
      <c r="B8069"/>
      <c r="I8069" s="33"/>
      <c r="J8069" s="21"/>
    </row>
    <row r="8070" spans="1:10" x14ac:dyDescent="0.25">
      <c r="A8070"/>
      <c r="B8070"/>
      <c r="I8070" s="33"/>
      <c r="J8070" s="21"/>
    </row>
    <row r="8071" spans="1:10" x14ac:dyDescent="0.25">
      <c r="A8071"/>
      <c r="B8071"/>
      <c r="I8071" s="33"/>
      <c r="J8071" s="21"/>
    </row>
    <row r="8072" spans="1:10" x14ac:dyDescent="0.25">
      <c r="A8072"/>
      <c r="B8072"/>
      <c r="I8072" s="33"/>
      <c r="J8072" s="21"/>
    </row>
    <row r="8073" spans="1:10" x14ac:dyDescent="0.25">
      <c r="A8073"/>
      <c r="B8073"/>
      <c r="I8073" s="33"/>
      <c r="J8073" s="21"/>
    </row>
    <row r="8074" spans="1:10" x14ac:dyDescent="0.25">
      <c r="A8074"/>
      <c r="B8074"/>
      <c r="I8074" s="33"/>
      <c r="J8074" s="21"/>
    </row>
    <row r="8075" spans="1:10" x14ac:dyDescent="0.25">
      <c r="A8075"/>
      <c r="B8075"/>
      <c r="I8075" s="33"/>
      <c r="J8075" s="21"/>
    </row>
    <row r="8076" spans="1:10" x14ac:dyDescent="0.25">
      <c r="A8076"/>
      <c r="B8076"/>
      <c r="I8076" s="33"/>
      <c r="J8076" s="21"/>
    </row>
    <row r="8077" spans="1:10" x14ac:dyDescent="0.25">
      <c r="A8077"/>
      <c r="B8077"/>
      <c r="I8077" s="33"/>
      <c r="J8077" s="21"/>
    </row>
    <row r="8078" spans="1:10" x14ac:dyDescent="0.25">
      <c r="A8078"/>
      <c r="B8078"/>
      <c r="I8078" s="33"/>
      <c r="J8078" s="21"/>
    </row>
    <row r="8079" spans="1:10" x14ac:dyDescent="0.25">
      <c r="A8079"/>
      <c r="B8079"/>
      <c r="I8079" s="33"/>
      <c r="J8079" s="21"/>
    </row>
    <row r="8080" spans="1:10" x14ac:dyDescent="0.25">
      <c r="A8080"/>
      <c r="B8080"/>
      <c r="I8080" s="33"/>
      <c r="J8080" s="21"/>
    </row>
    <row r="8081" spans="1:10" x14ac:dyDescent="0.25">
      <c r="A8081"/>
      <c r="B8081"/>
      <c r="I8081" s="33"/>
      <c r="J8081" s="21"/>
    </row>
    <row r="8082" spans="1:10" x14ac:dyDescent="0.25">
      <c r="A8082"/>
      <c r="B8082"/>
      <c r="I8082" s="33"/>
      <c r="J8082" s="21"/>
    </row>
    <row r="8083" spans="1:10" x14ac:dyDescent="0.25">
      <c r="A8083"/>
      <c r="B8083"/>
      <c r="I8083" s="33"/>
      <c r="J8083" s="21"/>
    </row>
    <row r="8084" spans="1:10" x14ac:dyDescent="0.25">
      <c r="A8084"/>
      <c r="B8084"/>
      <c r="I8084" s="33"/>
      <c r="J8084" s="21"/>
    </row>
    <row r="8085" spans="1:10" x14ac:dyDescent="0.25">
      <c r="A8085"/>
      <c r="B8085"/>
      <c r="I8085" s="33"/>
      <c r="J8085" s="21"/>
    </row>
    <row r="8086" spans="1:10" x14ac:dyDescent="0.25">
      <c r="A8086"/>
      <c r="B8086"/>
      <c r="I8086" s="33"/>
      <c r="J8086" s="21"/>
    </row>
    <row r="8087" spans="1:10" x14ac:dyDescent="0.25">
      <c r="A8087"/>
      <c r="B8087"/>
      <c r="I8087" s="33"/>
      <c r="J8087" s="21"/>
    </row>
    <row r="8088" spans="1:10" x14ac:dyDescent="0.25">
      <c r="A8088"/>
      <c r="B8088"/>
      <c r="I8088" s="33"/>
      <c r="J8088" s="21"/>
    </row>
    <row r="8089" spans="1:10" x14ac:dyDescent="0.25">
      <c r="A8089"/>
      <c r="B8089"/>
      <c r="I8089" s="33"/>
      <c r="J8089" s="21"/>
    </row>
    <row r="8090" spans="1:10" x14ac:dyDescent="0.25">
      <c r="A8090"/>
      <c r="B8090"/>
      <c r="I8090" s="33"/>
      <c r="J8090" s="21"/>
    </row>
    <row r="8091" spans="1:10" x14ac:dyDescent="0.25">
      <c r="A8091"/>
      <c r="B8091"/>
      <c r="I8091" s="33"/>
      <c r="J8091" s="21"/>
    </row>
    <row r="8092" spans="1:10" x14ac:dyDescent="0.25">
      <c r="A8092"/>
      <c r="B8092"/>
      <c r="I8092" s="33"/>
      <c r="J8092" s="21"/>
    </row>
    <row r="8093" spans="1:10" x14ac:dyDescent="0.25">
      <c r="A8093"/>
      <c r="B8093"/>
      <c r="I8093" s="33"/>
      <c r="J8093" s="21"/>
    </row>
    <row r="8094" spans="1:10" x14ac:dyDescent="0.25">
      <c r="A8094"/>
      <c r="B8094"/>
      <c r="I8094" s="33"/>
      <c r="J8094" s="21"/>
    </row>
    <row r="8095" spans="1:10" x14ac:dyDescent="0.25">
      <c r="A8095"/>
      <c r="B8095"/>
      <c r="I8095" s="33"/>
      <c r="J8095" s="21"/>
    </row>
    <row r="8096" spans="1:10" x14ac:dyDescent="0.25">
      <c r="A8096"/>
      <c r="B8096"/>
      <c r="I8096" s="33"/>
      <c r="J8096" s="21"/>
    </row>
    <row r="8097" spans="1:10" x14ac:dyDescent="0.25">
      <c r="A8097"/>
      <c r="B8097"/>
      <c r="I8097" s="33"/>
      <c r="J8097" s="21"/>
    </row>
    <row r="8098" spans="1:10" x14ac:dyDescent="0.25">
      <c r="A8098"/>
      <c r="B8098"/>
      <c r="I8098" s="33"/>
      <c r="J8098" s="21"/>
    </row>
    <row r="8099" spans="1:10" x14ac:dyDescent="0.25">
      <c r="A8099"/>
      <c r="B8099"/>
      <c r="I8099" s="33"/>
      <c r="J8099" s="21"/>
    </row>
    <row r="8100" spans="1:10" x14ac:dyDescent="0.25">
      <c r="A8100"/>
      <c r="B8100"/>
      <c r="I8100" s="33"/>
      <c r="J8100" s="21"/>
    </row>
    <row r="8101" spans="1:10" x14ac:dyDescent="0.25">
      <c r="A8101"/>
      <c r="B8101"/>
      <c r="I8101" s="33"/>
      <c r="J8101" s="21"/>
    </row>
    <row r="8102" spans="1:10" x14ac:dyDescent="0.25">
      <c r="A8102"/>
      <c r="B8102"/>
      <c r="I8102" s="33"/>
      <c r="J8102" s="21"/>
    </row>
    <row r="8103" spans="1:10" x14ac:dyDescent="0.25">
      <c r="A8103"/>
      <c r="B8103"/>
      <c r="I8103" s="33"/>
      <c r="J8103" s="21"/>
    </row>
    <row r="8104" spans="1:10" x14ac:dyDescent="0.25">
      <c r="A8104"/>
      <c r="B8104"/>
      <c r="I8104" s="33"/>
      <c r="J8104" s="21"/>
    </row>
    <row r="8105" spans="1:10" x14ac:dyDescent="0.25">
      <c r="A8105"/>
      <c r="B8105"/>
      <c r="I8105" s="33"/>
      <c r="J8105" s="21"/>
    </row>
    <row r="8106" spans="1:10" x14ac:dyDescent="0.25">
      <c r="A8106"/>
      <c r="B8106"/>
      <c r="I8106" s="33"/>
      <c r="J8106" s="21"/>
    </row>
    <row r="8107" spans="1:10" x14ac:dyDescent="0.25">
      <c r="A8107"/>
      <c r="B8107"/>
      <c r="I8107" s="33"/>
      <c r="J8107" s="21"/>
    </row>
    <row r="8108" spans="1:10" x14ac:dyDescent="0.25">
      <c r="A8108"/>
      <c r="B8108"/>
      <c r="I8108" s="33"/>
      <c r="J8108" s="21"/>
    </row>
    <row r="8109" spans="1:10" x14ac:dyDescent="0.25">
      <c r="A8109"/>
      <c r="B8109"/>
      <c r="I8109" s="33"/>
      <c r="J8109" s="21"/>
    </row>
    <row r="8110" spans="1:10" x14ac:dyDescent="0.25">
      <c r="A8110"/>
      <c r="B8110"/>
      <c r="I8110" s="33"/>
      <c r="J8110" s="21"/>
    </row>
    <row r="8111" spans="1:10" x14ac:dyDescent="0.25">
      <c r="A8111"/>
      <c r="B8111"/>
      <c r="I8111" s="33"/>
      <c r="J8111" s="21"/>
    </row>
    <row r="8112" spans="1:10" x14ac:dyDescent="0.25">
      <c r="A8112"/>
      <c r="B8112"/>
      <c r="I8112" s="33"/>
      <c r="J8112" s="21"/>
    </row>
    <row r="8113" spans="1:10" x14ac:dyDescent="0.25">
      <c r="A8113"/>
      <c r="B8113"/>
      <c r="I8113" s="33"/>
      <c r="J8113" s="21"/>
    </row>
    <row r="8114" spans="1:10" x14ac:dyDescent="0.25">
      <c r="A8114"/>
      <c r="B8114"/>
      <c r="I8114" s="33"/>
      <c r="J8114" s="21"/>
    </row>
    <row r="8115" spans="1:10" x14ac:dyDescent="0.25">
      <c r="A8115"/>
      <c r="B8115"/>
      <c r="I8115" s="33"/>
      <c r="J8115" s="21"/>
    </row>
    <row r="8116" spans="1:10" x14ac:dyDescent="0.25">
      <c r="A8116"/>
      <c r="B8116"/>
      <c r="I8116" s="33"/>
      <c r="J8116" s="21"/>
    </row>
    <row r="8117" spans="1:10" x14ac:dyDescent="0.25">
      <c r="A8117"/>
      <c r="B8117"/>
      <c r="I8117" s="33"/>
      <c r="J8117" s="21"/>
    </row>
    <row r="8118" spans="1:10" x14ac:dyDescent="0.25">
      <c r="A8118"/>
      <c r="B8118"/>
      <c r="I8118" s="33"/>
      <c r="J8118" s="21"/>
    </row>
    <row r="8119" spans="1:10" x14ac:dyDescent="0.25">
      <c r="A8119"/>
      <c r="B8119"/>
      <c r="I8119" s="33"/>
      <c r="J8119" s="21"/>
    </row>
    <row r="8120" spans="1:10" x14ac:dyDescent="0.25">
      <c r="A8120"/>
      <c r="B8120"/>
      <c r="I8120" s="33"/>
      <c r="J8120" s="21"/>
    </row>
    <row r="8121" spans="1:10" x14ac:dyDescent="0.25">
      <c r="A8121"/>
      <c r="B8121"/>
      <c r="I8121" s="33"/>
      <c r="J8121" s="21"/>
    </row>
    <row r="8122" spans="1:10" x14ac:dyDescent="0.25">
      <c r="A8122"/>
      <c r="B8122"/>
      <c r="I8122" s="33"/>
      <c r="J8122" s="21"/>
    </row>
    <row r="8123" spans="1:10" x14ac:dyDescent="0.25">
      <c r="A8123"/>
      <c r="B8123"/>
      <c r="I8123" s="33"/>
      <c r="J8123" s="21"/>
    </row>
    <row r="8124" spans="1:10" x14ac:dyDescent="0.25">
      <c r="A8124"/>
      <c r="B8124"/>
      <c r="I8124" s="33"/>
      <c r="J8124" s="21"/>
    </row>
    <row r="8125" spans="1:10" x14ac:dyDescent="0.25">
      <c r="A8125"/>
      <c r="B8125"/>
      <c r="I8125" s="33"/>
      <c r="J8125" s="21"/>
    </row>
    <row r="8126" spans="1:10" x14ac:dyDescent="0.25">
      <c r="A8126"/>
      <c r="B8126"/>
      <c r="I8126" s="33"/>
      <c r="J8126" s="21"/>
    </row>
    <row r="8127" spans="1:10" x14ac:dyDescent="0.25">
      <c r="A8127"/>
      <c r="B8127"/>
      <c r="I8127" s="33"/>
      <c r="J8127" s="21"/>
    </row>
    <row r="8128" spans="1:10" x14ac:dyDescent="0.25">
      <c r="A8128"/>
      <c r="B8128"/>
      <c r="I8128" s="33"/>
      <c r="J8128" s="21"/>
    </row>
    <row r="8129" spans="1:10" x14ac:dyDescent="0.25">
      <c r="A8129"/>
      <c r="B8129"/>
      <c r="I8129" s="33"/>
      <c r="J8129" s="21"/>
    </row>
    <row r="8130" spans="1:10" x14ac:dyDescent="0.25">
      <c r="A8130"/>
      <c r="B8130"/>
      <c r="I8130" s="33"/>
      <c r="J8130" s="21"/>
    </row>
    <row r="8131" spans="1:10" x14ac:dyDescent="0.25">
      <c r="A8131"/>
      <c r="B8131"/>
      <c r="I8131" s="33"/>
      <c r="J8131" s="21"/>
    </row>
    <row r="8132" spans="1:10" x14ac:dyDescent="0.25">
      <c r="A8132"/>
      <c r="B8132"/>
      <c r="I8132" s="33"/>
      <c r="J8132" s="21"/>
    </row>
    <row r="8133" spans="1:10" x14ac:dyDescent="0.25">
      <c r="A8133"/>
      <c r="B8133"/>
      <c r="I8133" s="33"/>
      <c r="J8133" s="21"/>
    </row>
    <row r="8134" spans="1:10" x14ac:dyDescent="0.25">
      <c r="A8134"/>
      <c r="B8134"/>
      <c r="I8134" s="33"/>
      <c r="J8134" s="21"/>
    </row>
    <row r="8135" spans="1:10" x14ac:dyDescent="0.25">
      <c r="A8135"/>
      <c r="B8135"/>
      <c r="I8135" s="33"/>
      <c r="J8135" s="21"/>
    </row>
    <row r="8136" spans="1:10" x14ac:dyDescent="0.25">
      <c r="A8136"/>
      <c r="B8136"/>
      <c r="I8136" s="33"/>
      <c r="J8136" s="21"/>
    </row>
    <row r="8137" spans="1:10" x14ac:dyDescent="0.25">
      <c r="A8137"/>
      <c r="B8137"/>
      <c r="I8137" s="33"/>
      <c r="J8137" s="21"/>
    </row>
    <row r="8138" spans="1:10" x14ac:dyDescent="0.25">
      <c r="A8138"/>
      <c r="B8138"/>
      <c r="I8138" s="33"/>
      <c r="J8138" s="21"/>
    </row>
    <row r="8139" spans="1:10" x14ac:dyDescent="0.25">
      <c r="A8139"/>
      <c r="B8139"/>
      <c r="I8139" s="33"/>
      <c r="J8139" s="21"/>
    </row>
    <row r="8140" spans="1:10" x14ac:dyDescent="0.25">
      <c r="A8140"/>
      <c r="B8140"/>
      <c r="I8140" s="33"/>
      <c r="J8140" s="21"/>
    </row>
    <row r="8141" spans="1:10" x14ac:dyDescent="0.25">
      <c r="A8141"/>
      <c r="B8141"/>
      <c r="I8141" s="33"/>
      <c r="J8141" s="21"/>
    </row>
    <row r="8142" spans="1:10" x14ac:dyDescent="0.25">
      <c r="A8142"/>
      <c r="B8142"/>
      <c r="I8142" s="33"/>
      <c r="J8142" s="21"/>
    </row>
    <row r="8143" spans="1:10" x14ac:dyDescent="0.25">
      <c r="A8143"/>
      <c r="B8143"/>
      <c r="I8143" s="33"/>
      <c r="J8143" s="21"/>
    </row>
    <row r="8144" spans="1:10" x14ac:dyDescent="0.25">
      <c r="A8144"/>
      <c r="B8144"/>
      <c r="I8144" s="33"/>
      <c r="J8144" s="21"/>
    </row>
    <row r="8145" spans="1:10" x14ac:dyDescent="0.25">
      <c r="A8145"/>
      <c r="B8145"/>
      <c r="I8145" s="33"/>
      <c r="J8145" s="21"/>
    </row>
    <row r="8146" spans="1:10" x14ac:dyDescent="0.25">
      <c r="A8146"/>
      <c r="B8146"/>
      <c r="I8146" s="33"/>
      <c r="J8146" s="21"/>
    </row>
    <row r="8147" spans="1:10" x14ac:dyDescent="0.25">
      <c r="A8147"/>
      <c r="B8147"/>
      <c r="I8147" s="33"/>
      <c r="J8147" s="21"/>
    </row>
    <row r="8148" spans="1:10" x14ac:dyDescent="0.25">
      <c r="A8148"/>
      <c r="B8148"/>
      <c r="I8148" s="33"/>
      <c r="J8148" s="21"/>
    </row>
    <row r="8149" spans="1:10" x14ac:dyDescent="0.25">
      <c r="A8149"/>
      <c r="B8149"/>
      <c r="I8149" s="33"/>
      <c r="J8149" s="21"/>
    </row>
    <row r="8150" spans="1:10" x14ac:dyDescent="0.25">
      <c r="A8150"/>
      <c r="B8150"/>
      <c r="I8150" s="33"/>
      <c r="J8150" s="21"/>
    </row>
    <row r="8151" spans="1:10" x14ac:dyDescent="0.25">
      <c r="A8151"/>
      <c r="B8151"/>
      <c r="I8151" s="33"/>
      <c r="J8151" s="21"/>
    </row>
    <row r="8152" spans="1:10" x14ac:dyDescent="0.25">
      <c r="A8152"/>
      <c r="B8152"/>
      <c r="I8152" s="33"/>
      <c r="J8152" s="21"/>
    </row>
    <row r="8153" spans="1:10" x14ac:dyDescent="0.25">
      <c r="A8153"/>
      <c r="B8153"/>
      <c r="I8153" s="33"/>
      <c r="J8153" s="21"/>
    </row>
    <row r="8154" spans="1:10" x14ac:dyDescent="0.25">
      <c r="A8154"/>
      <c r="B8154"/>
      <c r="I8154" s="33"/>
      <c r="J8154" s="21"/>
    </row>
    <row r="8155" spans="1:10" x14ac:dyDescent="0.25">
      <c r="A8155"/>
      <c r="B8155"/>
      <c r="I8155" s="33"/>
      <c r="J8155" s="21"/>
    </row>
    <row r="8156" spans="1:10" x14ac:dyDescent="0.25">
      <c r="A8156"/>
      <c r="B8156"/>
      <c r="I8156" s="33"/>
      <c r="J8156" s="21"/>
    </row>
    <row r="8157" spans="1:10" x14ac:dyDescent="0.25">
      <c r="A8157"/>
      <c r="B8157"/>
      <c r="I8157" s="33"/>
      <c r="J8157" s="21"/>
    </row>
    <row r="8158" spans="1:10" x14ac:dyDescent="0.25">
      <c r="A8158"/>
      <c r="B8158"/>
      <c r="I8158" s="33"/>
      <c r="J8158" s="21"/>
    </row>
    <row r="8159" spans="1:10" x14ac:dyDescent="0.25">
      <c r="A8159"/>
      <c r="B8159"/>
      <c r="I8159" s="33"/>
      <c r="J8159" s="21"/>
    </row>
    <row r="8160" spans="1:10" x14ac:dyDescent="0.25">
      <c r="A8160"/>
      <c r="B8160"/>
      <c r="I8160" s="33"/>
      <c r="J8160" s="21"/>
    </row>
    <row r="8161" spans="1:10" x14ac:dyDescent="0.25">
      <c r="A8161"/>
      <c r="B8161"/>
      <c r="I8161" s="33"/>
      <c r="J8161" s="21"/>
    </row>
    <row r="8162" spans="1:10" x14ac:dyDescent="0.25">
      <c r="A8162"/>
      <c r="B8162"/>
      <c r="I8162" s="33"/>
      <c r="J8162" s="21"/>
    </row>
    <row r="8163" spans="1:10" x14ac:dyDescent="0.25">
      <c r="A8163"/>
      <c r="B8163"/>
      <c r="I8163" s="33"/>
      <c r="J8163" s="21"/>
    </row>
    <row r="8164" spans="1:10" x14ac:dyDescent="0.25">
      <c r="A8164"/>
      <c r="B8164"/>
      <c r="I8164" s="33"/>
      <c r="J8164" s="21"/>
    </row>
    <row r="8165" spans="1:10" x14ac:dyDescent="0.25">
      <c r="A8165"/>
      <c r="B8165"/>
      <c r="I8165" s="33"/>
      <c r="J8165" s="21"/>
    </row>
    <row r="8166" spans="1:10" x14ac:dyDescent="0.25">
      <c r="A8166"/>
      <c r="B8166"/>
      <c r="I8166" s="33"/>
      <c r="J8166" s="21"/>
    </row>
    <row r="8167" spans="1:10" x14ac:dyDescent="0.25">
      <c r="A8167"/>
      <c r="B8167"/>
      <c r="I8167" s="33"/>
      <c r="J8167" s="21"/>
    </row>
    <row r="8168" spans="1:10" x14ac:dyDescent="0.25">
      <c r="A8168"/>
      <c r="B8168"/>
      <c r="I8168" s="33"/>
      <c r="J8168" s="21"/>
    </row>
    <row r="8169" spans="1:10" x14ac:dyDescent="0.25">
      <c r="A8169"/>
      <c r="B8169"/>
      <c r="I8169" s="33"/>
      <c r="J8169" s="21"/>
    </row>
    <row r="8170" spans="1:10" x14ac:dyDescent="0.25">
      <c r="A8170"/>
      <c r="B8170"/>
      <c r="I8170" s="33"/>
      <c r="J8170" s="21"/>
    </row>
    <row r="8171" spans="1:10" x14ac:dyDescent="0.25">
      <c r="A8171"/>
      <c r="B8171"/>
      <c r="I8171" s="33"/>
      <c r="J8171" s="21"/>
    </row>
    <row r="8172" spans="1:10" x14ac:dyDescent="0.25">
      <c r="A8172"/>
      <c r="B8172"/>
      <c r="I8172" s="33"/>
      <c r="J8172" s="21"/>
    </row>
    <row r="8173" spans="1:10" x14ac:dyDescent="0.25">
      <c r="A8173"/>
      <c r="B8173"/>
      <c r="I8173" s="33"/>
      <c r="J8173" s="21"/>
    </row>
    <row r="8174" spans="1:10" x14ac:dyDescent="0.25">
      <c r="A8174"/>
      <c r="B8174"/>
      <c r="I8174" s="33"/>
      <c r="J8174" s="21"/>
    </row>
    <row r="8175" spans="1:10" x14ac:dyDescent="0.25">
      <c r="A8175"/>
      <c r="B8175"/>
      <c r="I8175" s="33"/>
      <c r="J8175" s="21"/>
    </row>
    <row r="8176" spans="1:10" x14ac:dyDescent="0.25">
      <c r="A8176"/>
      <c r="B8176"/>
      <c r="I8176" s="33"/>
      <c r="J8176" s="21"/>
    </row>
    <row r="8177" spans="1:10" x14ac:dyDescent="0.25">
      <c r="A8177"/>
      <c r="B8177"/>
      <c r="I8177" s="33"/>
      <c r="J8177" s="21"/>
    </row>
    <row r="8178" spans="1:10" x14ac:dyDescent="0.25">
      <c r="A8178"/>
      <c r="B8178"/>
      <c r="I8178" s="33"/>
      <c r="J8178" s="21"/>
    </row>
    <row r="8179" spans="1:10" x14ac:dyDescent="0.25">
      <c r="A8179"/>
      <c r="B8179"/>
      <c r="I8179" s="33"/>
      <c r="J8179" s="21"/>
    </row>
    <row r="8180" spans="1:10" x14ac:dyDescent="0.25">
      <c r="A8180"/>
      <c r="B8180"/>
      <c r="I8180" s="33"/>
      <c r="J8180" s="21"/>
    </row>
    <row r="8181" spans="1:10" x14ac:dyDescent="0.25">
      <c r="A8181"/>
      <c r="B8181"/>
      <c r="I8181" s="33"/>
      <c r="J8181" s="21"/>
    </row>
    <row r="8182" spans="1:10" x14ac:dyDescent="0.25">
      <c r="A8182"/>
      <c r="B8182"/>
      <c r="I8182" s="33"/>
      <c r="J8182" s="21"/>
    </row>
    <row r="8183" spans="1:10" x14ac:dyDescent="0.25">
      <c r="A8183"/>
      <c r="B8183"/>
      <c r="I8183" s="33"/>
      <c r="J8183" s="21"/>
    </row>
    <row r="8184" spans="1:10" x14ac:dyDescent="0.25">
      <c r="A8184"/>
      <c r="B8184"/>
      <c r="I8184" s="33"/>
      <c r="J8184" s="21"/>
    </row>
    <row r="8185" spans="1:10" x14ac:dyDescent="0.25">
      <c r="A8185"/>
      <c r="B8185"/>
      <c r="I8185" s="33"/>
      <c r="J8185" s="21"/>
    </row>
    <row r="8186" spans="1:10" x14ac:dyDescent="0.25">
      <c r="A8186"/>
      <c r="B8186"/>
      <c r="I8186" s="33"/>
      <c r="J8186" s="21"/>
    </row>
    <row r="8187" spans="1:10" x14ac:dyDescent="0.25">
      <c r="A8187"/>
      <c r="B8187"/>
      <c r="I8187" s="33"/>
      <c r="J8187" s="21"/>
    </row>
    <row r="8188" spans="1:10" x14ac:dyDescent="0.25">
      <c r="A8188"/>
      <c r="B8188"/>
      <c r="I8188" s="33"/>
      <c r="J8188" s="21"/>
    </row>
    <row r="8189" spans="1:10" x14ac:dyDescent="0.25">
      <c r="A8189"/>
      <c r="B8189"/>
      <c r="I8189" s="33"/>
      <c r="J8189" s="21"/>
    </row>
    <row r="8190" spans="1:10" x14ac:dyDescent="0.25">
      <c r="A8190"/>
      <c r="B8190"/>
      <c r="I8190" s="33"/>
      <c r="J8190" s="21"/>
    </row>
    <row r="8191" spans="1:10" x14ac:dyDescent="0.25">
      <c r="A8191"/>
      <c r="B8191"/>
      <c r="I8191" s="33"/>
      <c r="J8191" s="21"/>
    </row>
    <row r="8192" spans="1:10" x14ac:dyDescent="0.25">
      <c r="A8192"/>
      <c r="B8192"/>
      <c r="I8192" s="33"/>
      <c r="J8192" s="21"/>
    </row>
    <row r="8193" spans="1:10" x14ac:dyDescent="0.25">
      <c r="A8193"/>
      <c r="B8193"/>
      <c r="I8193" s="33"/>
      <c r="J8193" s="21"/>
    </row>
    <row r="8194" spans="1:10" x14ac:dyDescent="0.25">
      <c r="A8194"/>
      <c r="B8194"/>
      <c r="I8194" s="33"/>
      <c r="J8194" s="21"/>
    </row>
    <row r="8195" spans="1:10" x14ac:dyDescent="0.25">
      <c r="A8195"/>
      <c r="B8195"/>
      <c r="I8195" s="33"/>
      <c r="J8195" s="21"/>
    </row>
    <row r="8196" spans="1:10" x14ac:dyDescent="0.25">
      <c r="A8196"/>
      <c r="B8196"/>
      <c r="I8196" s="33"/>
      <c r="J8196" s="21"/>
    </row>
    <row r="8197" spans="1:10" x14ac:dyDescent="0.25">
      <c r="A8197"/>
      <c r="B8197"/>
      <c r="I8197" s="33"/>
      <c r="J8197" s="21"/>
    </row>
    <row r="8198" spans="1:10" x14ac:dyDescent="0.25">
      <c r="A8198"/>
      <c r="B8198"/>
      <c r="I8198" s="33"/>
      <c r="J8198" s="21"/>
    </row>
    <row r="8199" spans="1:10" x14ac:dyDescent="0.25">
      <c r="A8199"/>
      <c r="B8199"/>
      <c r="I8199" s="33"/>
      <c r="J8199" s="21"/>
    </row>
    <row r="8200" spans="1:10" x14ac:dyDescent="0.25">
      <c r="A8200"/>
      <c r="B8200"/>
      <c r="I8200" s="33"/>
      <c r="J8200" s="21"/>
    </row>
    <row r="8201" spans="1:10" x14ac:dyDescent="0.25">
      <c r="A8201"/>
      <c r="B8201"/>
      <c r="I8201" s="33"/>
      <c r="J8201" s="21"/>
    </row>
    <row r="8202" spans="1:10" x14ac:dyDescent="0.25">
      <c r="A8202"/>
      <c r="B8202"/>
      <c r="I8202" s="33"/>
      <c r="J8202" s="21"/>
    </row>
    <row r="8203" spans="1:10" x14ac:dyDescent="0.25">
      <c r="A8203"/>
      <c r="B8203"/>
      <c r="I8203" s="33"/>
      <c r="J8203" s="21"/>
    </row>
    <row r="8204" spans="1:10" x14ac:dyDescent="0.25">
      <c r="A8204"/>
      <c r="B8204"/>
      <c r="I8204" s="33"/>
      <c r="J8204" s="21"/>
    </row>
    <row r="8205" spans="1:10" x14ac:dyDescent="0.25">
      <c r="A8205"/>
      <c r="B8205"/>
      <c r="I8205" s="33"/>
      <c r="J8205" s="21"/>
    </row>
    <row r="8206" spans="1:10" x14ac:dyDescent="0.25">
      <c r="A8206"/>
      <c r="B8206"/>
      <c r="I8206" s="33"/>
      <c r="J8206" s="21"/>
    </row>
    <row r="8207" spans="1:10" x14ac:dyDescent="0.25">
      <c r="A8207"/>
      <c r="B8207"/>
      <c r="I8207" s="33"/>
      <c r="J8207" s="21"/>
    </row>
    <row r="8208" spans="1:10" x14ac:dyDescent="0.25">
      <c r="A8208"/>
      <c r="B8208"/>
      <c r="I8208" s="33"/>
      <c r="J8208" s="21"/>
    </row>
    <row r="8209" spans="1:10" x14ac:dyDescent="0.25">
      <c r="A8209"/>
      <c r="B8209"/>
      <c r="I8209" s="33"/>
      <c r="J8209" s="21"/>
    </row>
    <row r="8210" spans="1:10" x14ac:dyDescent="0.25">
      <c r="A8210"/>
      <c r="B8210"/>
      <c r="I8210" s="33"/>
      <c r="J8210" s="21"/>
    </row>
    <row r="8211" spans="1:10" x14ac:dyDescent="0.25">
      <c r="A8211"/>
      <c r="B8211"/>
      <c r="I8211" s="33"/>
      <c r="J8211" s="21"/>
    </row>
    <row r="8212" spans="1:10" x14ac:dyDescent="0.25">
      <c r="A8212"/>
      <c r="B8212"/>
      <c r="I8212" s="33"/>
      <c r="J8212" s="21"/>
    </row>
    <row r="8213" spans="1:10" x14ac:dyDescent="0.25">
      <c r="A8213"/>
      <c r="B8213"/>
      <c r="I8213" s="33"/>
      <c r="J8213" s="21"/>
    </row>
    <row r="8214" spans="1:10" x14ac:dyDescent="0.25">
      <c r="A8214"/>
      <c r="B8214"/>
      <c r="I8214" s="33"/>
      <c r="J8214" s="21"/>
    </row>
    <row r="8215" spans="1:10" x14ac:dyDescent="0.25">
      <c r="A8215"/>
      <c r="B8215"/>
      <c r="I8215" s="33"/>
      <c r="J8215" s="21"/>
    </row>
    <row r="8216" spans="1:10" x14ac:dyDescent="0.25">
      <c r="A8216"/>
      <c r="B8216"/>
      <c r="I8216" s="33"/>
      <c r="J8216" s="21"/>
    </row>
    <row r="8217" spans="1:10" x14ac:dyDescent="0.25">
      <c r="A8217"/>
      <c r="B8217"/>
      <c r="I8217" s="33"/>
      <c r="J8217" s="21"/>
    </row>
    <row r="8218" spans="1:10" x14ac:dyDescent="0.25">
      <c r="A8218"/>
      <c r="B8218"/>
      <c r="I8218" s="33"/>
      <c r="J8218" s="21"/>
    </row>
    <row r="8219" spans="1:10" x14ac:dyDescent="0.25">
      <c r="A8219"/>
      <c r="B8219"/>
      <c r="I8219" s="33"/>
      <c r="J8219" s="21"/>
    </row>
    <row r="8220" spans="1:10" x14ac:dyDescent="0.25">
      <c r="A8220"/>
      <c r="B8220"/>
      <c r="I8220" s="33"/>
      <c r="J8220" s="21"/>
    </row>
    <row r="8221" spans="1:10" x14ac:dyDescent="0.25">
      <c r="A8221"/>
      <c r="B8221"/>
      <c r="I8221" s="33"/>
      <c r="J8221" s="21"/>
    </row>
    <row r="8222" spans="1:10" x14ac:dyDescent="0.25">
      <c r="A8222"/>
      <c r="B8222"/>
      <c r="I8222" s="33"/>
      <c r="J8222" s="21"/>
    </row>
    <row r="8223" spans="1:10" x14ac:dyDescent="0.25">
      <c r="A8223"/>
      <c r="B8223"/>
      <c r="I8223" s="33"/>
      <c r="J8223" s="21"/>
    </row>
    <row r="8224" spans="1:10" x14ac:dyDescent="0.25">
      <c r="A8224"/>
      <c r="B8224"/>
      <c r="I8224" s="33"/>
      <c r="J8224" s="21"/>
    </row>
    <row r="8225" spans="1:10" x14ac:dyDescent="0.25">
      <c r="A8225"/>
      <c r="B8225"/>
      <c r="I8225" s="33"/>
      <c r="J8225" s="21"/>
    </row>
    <row r="8226" spans="1:10" x14ac:dyDescent="0.25">
      <c r="A8226"/>
      <c r="B8226"/>
      <c r="I8226" s="33"/>
      <c r="J8226" s="21"/>
    </row>
    <row r="8227" spans="1:10" x14ac:dyDescent="0.25">
      <c r="A8227"/>
      <c r="B8227"/>
      <c r="I8227" s="33"/>
      <c r="J8227" s="21"/>
    </row>
    <row r="8228" spans="1:10" x14ac:dyDescent="0.25">
      <c r="A8228"/>
      <c r="B8228"/>
      <c r="I8228" s="33"/>
      <c r="J8228" s="21"/>
    </row>
    <row r="8229" spans="1:10" x14ac:dyDescent="0.25">
      <c r="A8229"/>
      <c r="B8229"/>
      <c r="I8229" s="33"/>
      <c r="J8229" s="21"/>
    </row>
    <row r="8230" spans="1:10" x14ac:dyDescent="0.25">
      <c r="A8230"/>
      <c r="B8230"/>
      <c r="I8230" s="33"/>
      <c r="J8230" s="21"/>
    </row>
    <row r="8231" spans="1:10" x14ac:dyDescent="0.25">
      <c r="A8231"/>
      <c r="B8231"/>
      <c r="I8231" s="33"/>
      <c r="J8231" s="21"/>
    </row>
    <row r="8232" spans="1:10" x14ac:dyDescent="0.25">
      <c r="A8232"/>
      <c r="B8232"/>
      <c r="I8232" s="33"/>
      <c r="J8232" s="21"/>
    </row>
    <row r="8233" spans="1:10" x14ac:dyDescent="0.25">
      <c r="A8233"/>
      <c r="B8233"/>
      <c r="I8233" s="33"/>
      <c r="J8233" s="21"/>
    </row>
    <row r="8234" spans="1:10" x14ac:dyDescent="0.25">
      <c r="A8234"/>
      <c r="B8234"/>
      <c r="I8234" s="33"/>
      <c r="J8234" s="21"/>
    </row>
    <row r="8235" spans="1:10" x14ac:dyDescent="0.25">
      <c r="A8235"/>
      <c r="B8235"/>
      <c r="I8235" s="33"/>
      <c r="J8235" s="21"/>
    </row>
    <row r="8236" spans="1:10" x14ac:dyDescent="0.25">
      <c r="A8236"/>
      <c r="B8236"/>
      <c r="I8236" s="33"/>
      <c r="J8236" s="21"/>
    </row>
    <row r="8237" spans="1:10" x14ac:dyDescent="0.25">
      <c r="A8237"/>
      <c r="B8237"/>
      <c r="I8237" s="33"/>
      <c r="J8237" s="21"/>
    </row>
    <row r="8238" spans="1:10" x14ac:dyDescent="0.25">
      <c r="A8238"/>
      <c r="B8238"/>
      <c r="I8238" s="33"/>
      <c r="J8238" s="21"/>
    </row>
    <row r="8239" spans="1:10" x14ac:dyDescent="0.25">
      <c r="A8239"/>
      <c r="B8239"/>
      <c r="I8239" s="33"/>
      <c r="J8239" s="21"/>
    </row>
    <row r="8240" spans="1:10" x14ac:dyDescent="0.25">
      <c r="A8240"/>
      <c r="B8240"/>
      <c r="I8240" s="33"/>
      <c r="J8240" s="21"/>
    </row>
    <row r="8241" spans="1:10" x14ac:dyDescent="0.25">
      <c r="A8241"/>
      <c r="B8241"/>
      <c r="I8241" s="33"/>
      <c r="J8241" s="21"/>
    </row>
    <row r="8242" spans="1:10" x14ac:dyDescent="0.25">
      <c r="A8242"/>
      <c r="B8242"/>
      <c r="I8242" s="33"/>
      <c r="J8242" s="21"/>
    </row>
    <row r="8243" spans="1:10" x14ac:dyDescent="0.25">
      <c r="A8243"/>
      <c r="B8243"/>
      <c r="I8243" s="33"/>
      <c r="J8243" s="21"/>
    </row>
    <row r="8244" spans="1:10" x14ac:dyDescent="0.25">
      <c r="A8244"/>
      <c r="B8244"/>
      <c r="I8244" s="33"/>
      <c r="J8244" s="21"/>
    </row>
    <row r="8245" spans="1:10" x14ac:dyDescent="0.25">
      <c r="A8245"/>
      <c r="B8245"/>
      <c r="I8245" s="33"/>
      <c r="J8245" s="21"/>
    </row>
    <row r="8246" spans="1:10" x14ac:dyDescent="0.25">
      <c r="A8246"/>
      <c r="B8246"/>
      <c r="I8246" s="33"/>
      <c r="J8246" s="21"/>
    </row>
    <row r="8247" spans="1:10" x14ac:dyDescent="0.25">
      <c r="A8247"/>
      <c r="B8247"/>
      <c r="I8247" s="33"/>
      <c r="J8247" s="21"/>
    </row>
    <row r="8248" spans="1:10" x14ac:dyDescent="0.25">
      <c r="A8248"/>
      <c r="B8248"/>
      <c r="I8248" s="33"/>
      <c r="J8248" s="21"/>
    </row>
    <row r="8249" spans="1:10" x14ac:dyDescent="0.25">
      <c r="A8249"/>
      <c r="B8249"/>
      <c r="I8249" s="33"/>
      <c r="J8249" s="21"/>
    </row>
    <row r="8250" spans="1:10" x14ac:dyDescent="0.25">
      <c r="A8250"/>
      <c r="B8250"/>
      <c r="I8250" s="33"/>
      <c r="J8250" s="21"/>
    </row>
    <row r="8251" spans="1:10" x14ac:dyDescent="0.25">
      <c r="A8251"/>
      <c r="B8251"/>
      <c r="I8251" s="33"/>
      <c r="J8251" s="21"/>
    </row>
    <row r="8252" spans="1:10" x14ac:dyDescent="0.25">
      <c r="A8252"/>
      <c r="B8252"/>
      <c r="I8252" s="33"/>
      <c r="J8252" s="21"/>
    </row>
    <row r="8253" spans="1:10" x14ac:dyDescent="0.25">
      <c r="A8253"/>
      <c r="B8253"/>
      <c r="I8253" s="33"/>
      <c r="J8253" s="21"/>
    </row>
    <row r="8254" spans="1:10" x14ac:dyDescent="0.25">
      <c r="A8254"/>
      <c r="B8254"/>
      <c r="I8254" s="33"/>
      <c r="J8254" s="21"/>
    </row>
    <row r="8255" spans="1:10" x14ac:dyDescent="0.25">
      <c r="A8255"/>
      <c r="B8255"/>
      <c r="I8255" s="33"/>
      <c r="J8255" s="21"/>
    </row>
    <row r="8256" spans="1:10" x14ac:dyDescent="0.25">
      <c r="A8256"/>
      <c r="B8256"/>
      <c r="I8256" s="33"/>
      <c r="J8256" s="21"/>
    </row>
    <row r="8257" spans="1:10" x14ac:dyDescent="0.25">
      <c r="A8257"/>
      <c r="B8257"/>
      <c r="I8257" s="33"/>
      <c r="J8257" s="21"/>
    </row>
    <row r="8258" spans="1:10" x14ac:dyDescent="0.25">
      <c r="A8258"/>
      <c r="B8258"/>
      <c r="I8258" s="33"/>
      <c r="J8258" s="21"/>
    </row>
    <row r="8259" spans="1:10" x14ac:dyDescent="0.25">
      <c r="A8259"/>
      <c r="B8259"/>
      <c r="I8259" s="33"/>
      <c r="J8259" s="21"/>
    </row>
    <row r="8260" spans="1:10" x14ac:dyDescent="0.25">
      <c r="A8260"/>
      <c r="B8260"/>
      <c r="I8260" s="33"/>
      <c r="J8260" s="21"/>
    </row>
    <row r="8261" spans="1:10" x14ac:dyDescent="0.25">
      <c r="A8261"/>
      <c r="B8261"/>
      <c r="I8261" s="33"/>
      <c r="J8261" s="21"/>
    </row>
    <row r="8262" spans="1:10" x14ac:dyDescent="0.25">
      <c r="A8262"/>
      <c r="B8262"/>
      <c r="I8262" s="33"/>
      <c r="J8262" s="21"/>
    </row>
    <row r="8263" spans="1:10" x14ac:dyDescent="0.25">
      <c r="A8263"/>
      <c r="B8263"/>
      <c r="I8263" s="33"/>
      <c r="J8263" s="21"/>
    </row>
    <row r="8264" spans="1:10" x14ac:dyDescent="0.25">
      <c r="A8264"/>
      <c r="B8264"/>
      <c r="I8264" s="33"/>
      <c r="J8264" s="21"/>
    </row>
    <row r="8265" spans="1:10" x14ac:dyDescent="0.25">
      <c r="A8265"/>
      <c r="B8265"/>
      <c r="I8265" s="33"/>
      <c r="J8265" s="21"/>
    </row>
    <row r="8266" spans="1:10" x14ac:dyDescent="0.25">
      <c r="A8266"/>
      <c r="B8266"/>
      <c r="I8266" s="33"/>
      <c r="J8266" s="21"/>
    </row>
    <row r="8267" spans="1:10" x14ac:dyDescent="0.25">
      <c r="A8267"/>
      <c r="B8267"/>
      <c r="I8267" s="33"/>
      <c r="J8267" s="21"/>
    </row>
    <row r="8268" spans="1:10" x14ac:dyDescent="0.25">
      <c r="A8268"/>
      <c r="B8268"/>
      <c r="I8268" s="33"/>
      <c r="J8268" s="21"/>
    </row>
    <row r="8269" spans="1:10" x14ac:dyDescent="0.25">
      <c r="A8269"/>
      <c r="B8269"/>
      <c r="I8269" s="33"/>
      <c r="J8269" s="21"/>
    </row>
    <row r="8270" spans="1:10" x14ac:dyDescent="0.25">
      <c r="A8270"/>
      <c r="B8270"/>
      <c r="I8270" s="33"/>
      <c r="J8270" s="21"/>
    </row>
    <row r="8271" spans="1:10" x14ac:dyDescent="0.25">
      <c r="A8271"/>
      <c r="B8271"/>
      <c r="I8271" s="33"/>
      <c r="J8271" s="21"/>
    </row>
    <row r="8272" spans="1:10" x14ac:dyDescent="0.25">
      <c r="A8272"/>
      <c r="B8272"/>
      <c r="I8272" s="33"/>
      <c r="J8272" s="21"/>
    </row>
    <row r="8273" spans="1:10" x14ac:dyDescent="0.25">
      <c r="A8273"/>
      <c r="B8273"/>
      <c r="I8273" s="33"/>
      <c r="J8273" s="21"/>
    </row>
    <row r="8274" spans="1:10" x14ac:dyDescent="0.25">
      <c r="A8274"/>
      <c r="B8274"/>
      <c r="I8274" s="33"/>
      <c r="J8274" s="21"/>
    </row>
    <row r="8275" spans="1:10" x14ac:dyDescent="0.25">
      <c r="A8275"/>
      <c r="B8275"/>
      <c r="I8275" s="33"/>
      <c r="J8275" s="21"/>
    </row>
    <row r="8276" spans="1:10" x14ac:dyDescent="0.25">
      <c r="A8276"/>
      <c r="B8276"/>
      <c r="I8276" s="33"/>
      <c r="J8276" s="21"/>
    </row>
    <row r="8277" spans="1:10" x14ac:dyDescent="0.25">
      <c r="A8277"/>
      <c r="B8277"/>
      <c r="I8277" s="33"/>
      <c r="J8277" s="21"/>
    </row>
    <row r="8278" spans="1:10" x14ac:dyDescent="0.25">
      <c r="A8278"/>
      <c r="B8278"/>
      <c r="I8278" s="33"/>
      <c r="J8278" s="21"/>
    </row>
    <row r="8279" spans="1:10" x14ac:dyDescent="0.25">
      <c r="A8279"/>
      <c r="B8279"/>
      <c r="I8279" s="33"/>
      <c r="J8279" s="21"/>
    </row>
    <row r="8280" spans="1:10" x14ac:dyDescent="0.25">
      <c r="A8280"/>
      <c r="B8280"/>
      <c r="I8280" s="33"/>
      <c r="J8280" s="21"/>
    </row>
    <row r="8281" spans="1:10" x14ac:dyDescent="0.25">
      <c r="A8281"/>
      <c r="B8281"/>
      <c r="I8281" s="33"/>
      <c r="J8281" s="21"/>
    </row>
    <row r="8282" spans="1:10" x14ac:dyDescent="0.25">
      <c r="A8282"/>
      <c r="B8282"/>
      <c r="I8282" s="33"/>
      <c r="J8282" s="21"/>
    </row>
    <row r="8283" spans="1:10" x14ac:dyDescent="0.25">
      <c r="A8283"/>
      <c r="B8283"/>
      <c r="I8283" s="33"/>
      <c r="J8283" s="21"/>
    </row>
    <row r="8284" spans="1:10" x14ac:dyDescent="0.25">
      <c r="A8284"/>
      <c r="B8284"/>
      <c r="I8284" s="33"/>
      <c r="J8284" s="21"/>
    </row>
    <row r="8285" spans="1:10" x14ac:dyDescent="0.25">
      <c r="A8285"/>
      <c r="B8285"/>
      <c r="I8285" s="33"/>
      <c r="J8285" s="21"/>
    </row>
    <row r="8286" spans="1:10" x14ac:dyDescent="0.25">
      <c r="A8286"/>
      <c r="B8286"/>
      <c r="I8286" s="33"/>
      <c r="J8286" s="21"/>
    </row>
    <row r="8287" spans="1:10" x14ac:dyDescent="0.25">
      <c r="A8287"/>
      <c r="B8287"/>
      <c r="I8287" s="33"/>
      <c r="J8287" s="21"/>
    </row>
    <row r="8288" spans="1:10" x14ac:dyDescent="0.25">
      <c r="A8288"/>
      <c r="B8288"/>
      <c r="I8288" s="33"/>
      <c r="J8288" s="21"/>
    </row>
    <row r="8289" spans="1:10" x14ac:dyDescent="0.25">
      <c r="A8289"/>
      <c r="B8289"/>
      <c r="I8289" s="33"/>
      <c r="J8289" s="21"/>
    </row>
    <row r="8290" spans="1:10" x14ac:dyDescent="0.25">
      <c r="A8290"/>
      <c r="B8290"/>
      <c r="I8290" s="33"/>
      <c r="J8290" s="21"/>
    </row>
    <row r="8291" spans="1:10" x14ac:dyDescent="0.25">
      <c r="A8291"/>
      <c r="B8291"/>
      <c r="I8291" s="33"/>
      <c r="J8291" s="21"/>
    </row>
    <row r="8292" spans="1:10" x14ac:dyDescent="0.25">
      <c r="A8292"/>
      <c r="B8292"/>
      <c r="I8292" s="33"/>
      <c r="J8292" s="21"/>
    </row>
    <row r="8293" spans="1:10" x14ac:dyDescent="0.25">
      <c r="A8293"/>
      <c r="B8293"/>
      <c r="I8293" s="33"/>
      <c r="J8293" s="21"/>
    </row>
    <row r="8294" spans="1:10" x14ac:dyDescent="0.25">
      <c r="A8294"/>
      <c r="B8294"/>
      <c r="I8294" s="33"/>
      <c r="J8294" s="21"/>
    </row>
    <row r="8295" spans="1:10" x14ac:dyDescent="0.25">
      <c r="A8295"/>
      <c r="B8295"/>
      <c r="I8295" s="33"/>
      <c r="J8295" s="21"/>
    </row>
    <row r="8296" spans="1:10" x14ac:dyDescent="0.25">
      <c r="A8296"/>
      <c r="B8296"/>
      <c r="I8296" s="33"/>
      <c r="J8296" s="21"/>
    </row>
    <row r="8297" spans="1:10" x14ac:dyDescent="0.25">
      <c r="A8297"/>
      <c r="B8297"/>
      <c r="I8297" s="33"/>
      <c r="J8297" s="21"/>
    </row>
    <row r="8298" spans="1:10" x14ac:dyDescent="0.25">
      <c r="A8298"/>
      <c r="B8298"/>
      <c r="I8298" s="33"/>
      <c r="J8298" s="21"/>
    </row>
    <row r="8299" spans="1:10" x14ac:dyDescent="0.25">
      <c r="A8299"/>
      <c r="B8299"/>
      <c r="I8299" s="33"/>
      <c r="J8299" s="21"/>
    </row>
    <row r="8300" spans="1:10" x14ac:dyDescent="0.25">
      <c r="A8300"/>
      <c r="B8300"/>
      <c r="I8300" s="33"/>
      <c r="J8300" s="21"/>
    </row>
    <row r="8301" spans="1:10" x14ac:dyDescent="0.25">
      <c r="A8301"/>
      <c r="B8301"/>
      <c r="I8301" s="33"/>
      <c r="J8301" s="21"/>
    </row>
    <row r="8302" spans="1:10" x14ac:dyDescent="0.25">
      <c r="A8302"/>
      <c r="B8302"/>
      <c r="I8302" s="33"/>
      <c r="J8302" s="21"/>
    </row>
    <row r="8303" spans="1:10" x14ac:dyDescent="0.25">
      <c r="A8303"/>
      <c r="B8303"/>
      <c r="I8303" s="33"/>
      <c r="J8303" s="21"/>
    </row>
    <row r="8304" spans="1:10" x14ac:dyDescent="0.25">
      <c r="A8304"/>
      <c r="B8304"/>
      <c r="I8304" s="33"/>
      <c r="J8304" s="21"/>
    </row>
    <row r="8305" spans="1:10" x14ac:dyDescent="0.25">
      <c r="A8305"/>
      <c r="B8305"/>
      <c r="I8305" s="33"/>
      <c r="J8305" s="21"/>
    </row>
    <row r="8306" spans="1:10" x14ac:dyDescent="0.25">
      <c r="A8306"/>
      <c r="B8306"/>
      <c r="I8306" s="33"/>
      <c r="J8306" s="21"/>
    </row>
    <row r="8307" spans="1:10" x14ac:dyDescent="0.25">
      <c r="A8307"/>
      <c r="B8307"/>
      <c r="I8307" s="33"/>
      <c r="J8307" s="21"/>
    </row>
    <row r="8308" spans="1:10" x14ac:dyDescent="0.25">
      <c r="A8308"/>
      <c r="B8308"/>
      <c r="I8308" s="33"/>
      <c r="J8308" s="21"/>
    </row>
    <row r="8309" spans="1:10" x14ac:dyDescent="0.25">
      <c r="A8309"/>
      <c r="B8309"/>
      <c r="I8309" s="33"/>
      <c r="J8309" s="21"/>
    </row>
    <row r="8310" spans="1:10" x14ac:dyDescent="0.25">
      <c r="A8310"/>
      <c r="B8310"/>
      <c r="I8310" s="33"/>
      <c r="J8310" s="21"/>
    </row>
    <row r="8311" spans="1:10" x14ac:dyDescent="0.25">
      <c r="A8311"/>
      <c r="B8311"/>
      <c r="I8311" s="33"/>
      <c r="J8311" s="21"/>
    </row>
    <row r="8312" spans="1:10" x14ac:dyDescent="0.25">
      <c r="A8312"/>
      <c r="B8312"/>
      <c r="I8312" s="33"/>
      <c r="J8312" s="21"/>
    </row>
    <row r="8313" spans="1:10" x14ac:dyDescent="0.25">
      <c r="A8313"/>
      <c r="B8313"/>
      <c r="I8313" s="33"/>
      <c r="J8313" s="21"/>
    </row>
    <row r="8314" spans="1:10" x14ac:dyDescent="0.25">
      <c r="A8314"/>
      <c r="B8314"/>
      <c r="I8314" s="33"/>
      <c r="J8314" s="21"/>
    </row>
    <row r="8315" spans="1:10" x14ac:dyDescent="0.25">
      <c r="A8315"/>
      <c r="B8315"/>
      <c r="I8315" s="33"/>
      <c r="J8315" s="21"/>
    </row>
    <row r="8316" spans="1:10" x14ac:dyDescent="0.25">
      <c r="A8316"/>
      <c r="B8316"/>
      <c r="I8316" s="33"/>
      <c r="J8316" s="21"/>
    </row>
    <row r="8317" spans="1:10" x14ac:dyDescent="0.25">
      <c r="A8317"/>
      <c r="B8317"/>
      <c r="I8317" s="33"/>
      <c r="J8317" s="21"/>
    </row>
    <row r="8318" spans="1:10" x14ac:dyDescent="0.25">
      <c r="A8318"/>
      <c r="B8318"/>
      <c r="I8318" s="33"/>
      <c r="J8318" s="21"/>
    </row>
    <row r="8319" spans="1:10" x14ac:dyDescent="0.25">
      <c r="A8319"/>
      <c r="B8319"/>
      <c r="I8319" s="33"/>
      <c r="J8319" s="21"/>
    </row>
    <row r="8320" spans="1:10" x14ac:dyDescent="0.25">
      <c r="A8320"/>
      <c r="B8320"/>
      <c r="I8320" s="33"/>
      <c r="J8320" s="21"/>
    </row>
    <row r="8321" spans="1:10" x14ac:dyDescent="0.25">
      <c r="A8321"/>
      <c r="B8321"/>
      <c r="I8321" s="33"/>
      <c r="J8321" s="21"/>
    </row>
    <row r="8322" spans="1:10" x14ac:dyDescent="0.25">
      <c r="A8322"/>
      <c r="B8322"/>
      <c r="I8322" s="33"/>
      <c r="J8322" s="21"/>
    </row>
    <row r="8323" spans="1:10" x14ac:dyDescent="0.25">
      <c r="A8323"/>
      <c r="B8323"/>
      <c r="I8323" s="33"/>
      <c r="J8323" s="21"/>
    </row>
    <row r="8324" spans="1:10" x14ac:dyDescent="0.25">
      <c r="A8324"/>
      <c r="B8324"/>
      <c r="I8324" s="33"/>
      <c r="J8324" s="21"/>
    </row>
    <row r="8325" spans="1:10" x14ac:dyDescent="0.25">
      <c r="A8325"/>
      <c r="B8325"/>
      <c r="I8325" s="33"/>
      <c r="J8325" s="21"/>
    </row>
    <row r="8326" spans="1:10" x14ac:dyDescent="0.25">
      <c r="A8326"/>
      <c r="B8326"/>
      <c r="I8326" s="33"/>
      <c r="J8326" s="21"/>
    </row>
    <row r="8327" spans="1:10" x14ac:dyDescent="0.25">
      <c r="A8327"/>
      <c r="B8327"/>
      <c r="I8327" s="33"/>
      <c r="J8327" s="21"/>
    </row>
    <row r="8328" spans="1:10" x14ac:dyDescent="0.25">
      <c r="A8328"/>
      <c r="B8328"/>
      <c r="I8328" s="33"/>
      <c r="J8328" s="21"/>
    </row>
    <row r="8329" spans="1:10" x14ac:dyDescent="0.25">
      <c r="A8329"/>
      <c r="B8329"/>
      <c r="I8329" s="33"/>
      <c r="J8329" s="21"/>
    </row>
    <row r="8330" spans="1:10" x14ac:dyDescent="0.25">
      <c r="A8330"/>
      <c r="B8330"/>
      <c r="I8330" s="33"/>
      <c r="J8330" s="21"/>
    </row>
    <row r="8331" spans="1:10" x14ac:dyDescent="0.25">
      <c r="A8331"/>
      <c r="B8331"/>
      <c r="I8331" s="33"/>
      <c r="J8331" s="21"/>
    </row>
    <row r="8332" spans="1:10" x14ac:dyDescent="0.25">
      <c r="A8332"/>
      <c r="B8332"/>
      <c r="I8332" s="33"/>
      <c r="J8332" s="21"/>
    </row>
    <row r="8333" spans="1:10" x14ac:dyDescent="0.25">
      <c r="A8333"/>
      <c r="B8333"/>
      <c r="I8333" s="33"/>
      <c r="J8333" s="21"/>
    </row>
    <row r="8334" spans="1:10" x14ac:dyDescent="0.25">
      <c r="A8334"/>
      <c r="B8334"/>
      <c r="I8334" s="33"/>
      <c r="J8334" s="21"/>
    </row>
    <row r="8335" spans="1:10" x14ac:dyDescent="0.25">
      <c r="A8335"/>
      <c r="B8335"/>
      <c r="I8335" s="33"/>
      <c r="J8335" s="21"/>
    </row>
    <row r="8336" spans="1:10" x14ac:dyDescent="0.25">
      <c r="A8336"/>
      <c r="B8336"/>
      <c r="I8336" s="33"/>
      <c r="J8336" s="21"/>
    </row>
    <row r="8337" spans="1:10" x14ac:dyDescent="0.25">
      <c r="A8337"/>
      <c r="B8337"/>
      <c r="I8337" s="33"/>
      <c r="J8337" s="21"/>
    </row>
    <row r="8338" spans="1:10" x14ac:dyDescent="0.25">
      <c r="A8338"/>
      <c r="B8338"/>
      <c r="I8338" s="33"/>
      <c r="J8338" s="21"/>
    </row>
    <row r="8339" spans="1:10" x14ac:dyDescent="0.25">
      <c r="A8339"/>
      <c r="B8339"/>
      <c r="I8339" s="33"/>
      <c r="J8339" s="21"/>
    </row>
    <row r="8340" spans="1:10" x14ac:dyDescent="0.25">
      <c r="A8340"/>
      <c r="B8340"/>
      <c r="I8340" s="33"/>
      <c r="J8340" s="21"/>
    </row>
    <row r="8341" spans="1:10" x14ac:dyDescent="0.25">
      <c r="A8341"/>
      <c r="B8341"/>
      <c r="I8341" s="33"/>
      <c r="J8341" s="21"/>
    </row>
    <row r="8342" spans="1:10" x14ac:dyDescent="0.25">
      <c r="A8342"/>
      <c r="B8342"/>
      <c r="I8342" s="33"/>
      <c r="J8342" s="21"/>
    </row>
    <row r="8343" spans="1:10" x14ac:dyDescent="0.25">
      <c r="A8343"/>
      <c r="B8343"/>
      <c r="I8343" s="33"/>
      <c r="J8343" s="21"/>
    </row>
    <row r="8344" spans="1:10" x14ac:dyDescent="0.25">
      <c r="A8344"/>
      <c r="B8344"/>
      <c r="I8344" s="33"/>
      <c r="J8344" s="21"/>
    </row>
    <row r="8345" spans="1:10" x14ac:dyDescent="0.25">
      <c r="A8345"/>
      <c r="B8345"/>
      <c r="I8345" s="33"/>
      <c r="J8345" s="21"/>
    </row>
    <row r="8346" spans="1:10" x14ac:dyDescent="0.25">
      <c r="A8346"/>
      <c r="B8346"/>
      <c r="I8346" s="33"/>
      <c r="J8346" s="21"/>
    </row>
    <row r="8347" spans="1:10" x14ac:dyDescent="0.25">
      <c r="A8347"/>
      <c r="B8347"/>
      <c r="I8347" s="33"/>
      <c r="J8347" s="21"/>
    </row>
    <row r="8348" spans="1:10" x14ac:dyDescent="0.25">
      <c r="A8348"/>
      <c r="B8348"/>
      <c r="I8348" s="33"/>
      <c r="J8348" s="21"/>
    </row>
    <row r="8349" spans="1:10" x14ac:dyDescent="0.25">
      <c r="A8349"/>
      <c r="B8349"/>
      <c r="I8349" s="33"/>
      <c r="J8349" s="21"/>
    </row>
    <row r="8350" spans="1:10" x14ac:dyDescent="0.25">
      <c r="A8350"/>
      <c r="B8350"/>
      <c r="I8350" s="33"/>
      <c r="J8350" s="21"/>
    </row>
    <row r="8351" spans="1:10" x14ac:dyDescent="0.25">
      <c r="A8351"/>
      <c r="B8351"/>
      <c r="I8351" s="33"/>
      <c r="J8351" s="21"/>
    </row>
    <row r="8352" spans="1:10" x14ac:dyDescent="0.25">
      <c r="A8352"/>
      <c r="B8352"/>
      <c r="I8352" s="33"/>
      <c r="J8352" s="21"/>
    </row>
    <row r="8353" spans="1:10" x14ac:dyDescent="0.25">
      <c r="A8353"/>
      <c r="B8353"/>
      <c r="I8353" s="33"/>
      <c r="J8353" s="21"/>
    </row>
    <row r="8354" spans="1:10" x14ac:dyDescent="0.25">
      <c r="A8354"/>
      <c r="B8354"/>
      <c r="I8354" s="33"/>
      <c r="J8354" s="21"/>
    </row>
    <row r="8355" spans="1:10" x14ac:dyDescent="0.25">
      <c r="A8355"/>
      <c r="B8355"/>
      <c r="I8355" s="33"/>
      <c r="J8355" s="21"/>
    </row>
    <row r="8356" spans="1:10" x14ac:dyDescent="0.25">
      <c r="A8356"/>
      <c r="B8356"/>
      <c r="I8356" s="33"/>
      <c r="J8356" s="21"/>
    </row>
    <row r="8357" spans="1:10" x14ac:dyDescent="0.25">
      <c r="A8357"/>
      <c r="B8357"/>
      <c r="I8357" s="33"/>
      <c r="J8357" s="21"/>
    </row>
    <row r="8358" spans="1:10" x14ac:dyDescent="0.25">
      <c r="A8358"/>
      <c r="B8358"/>
      <c r="I8358" s="33"/>
      <c r="J8358" s="21"/>
    </row>
    <row r="8359" spans="1:10" x14ac:dyDescent="0.25">
      <c r="A8359"/>
      <c r="B8359"/>
      <c r="I8359" s="33"/>
      <c r="J8359" s="21"/>
    </row>
    <row r="8360" spans="1:10" x14ac:dyDescent="0.25">
      <c r="A8360"/>
      <c r="B8360"/>
      <c r="I8360" s="33"/>
      <c r="J8360" s="21"/>
    </row>
    <row r="8361" spans="1:10" x14ac:dyDescent="0.25">
      <c r="A8361"/>
      <c r="B8361"/>
      <c r="I8361" s="33"/>
      <c r="J8361" s="21"/>
    </row>
    <row r="8362" spans="1:10" x14ac:dyDescent="0.25">
      <c r="A8362"/>
      <c r="B8362"/>
      <c r="I8362" s="33"/>
      <c r="J8362" s="21"/>
    </row>
    <row r="8363" spans="1:10" x14ac:dyDescent="0.25">
      <c r="A8363"/>
      <c r="B8363"/>
      <c r="I8363" s="33"/>
      <c r="J8363" s="21"/>
    </row>
    <row r="8364" spans="1:10" x14ac:dyDescent="0.25">
      <c r="A8364"/>
      <c r="B8364"/>
      <c r="I8364" s="33"/>
      <c r="J8364" s="21"/>
    </row>
    <row r="8365" spans="1:10" x14ac:dyDescent="0.25">
      <c r="A8365"/>
      <c r="B8365"/>
      <c r="I8365" s="33"/>
      <c r="J8365" s="21"/>
    </row>
    <row r="8366" spans="1:10" x14ac:dyDescent="0.25">
      <c r="A8366"/>
      <c r="B8366"/>
      <c r="I8366" s="33"/>
      <c r="J8366" s="21"/>
    </row>
    <row r="8367" spans="1:10" x14ac:dyDescent="0.25">
      <c r="A8367"/>
      <c r="B8367"/>
      <c r="I8367" s="33"/>
      <c r="J8367" s="21"/>
    </row>
    <row r="8368" spans="1:10" x14ac:dyDescent="0.25">
      <c r="A8368"/>
      <c r="B8368"/>
      <c r="I8368" s="33"/>
      <c r="J8368" s="21"/>
    </row>
    <row r="8369" spans="1:10" x14ac:dyDescent="0.25">
      <c r="A8369"/>
      <c r="B8369"/>
      <c r="I8369" s="33"/>
      <c r="J8369" s="21"/>
    </row>
    <row r="8370" spans="1:10" x14ac:dyDescent="0.25">
      <c r="A8370"/>
      <c r="B8370"/>
      <c r="I8370" s="33"/>
      <c r="J8370" s="21"/>
    </row>
    <row r="8371" spans="1:10" x14ac:dyDescent="0.25">
      <c r="A8371"/>
      <c r="B8371"/>
      <c r="I8371" s="33"/>
      <c r="J8371" s="21"/>
    </row>
    <row r="8372" spans="1:10" x14ac:dyDescent="0.25">
      <c r="A8372"/>
      <c r="B8372"/>
      <c r="I8372" s="33"/>
      <c r="J8372" s="21"/>
    </row>
    <row r="8373" spans="1:10" x14ac:dyDescent="0.25">
      <c r="A8373"/>
      <c r="B8373"/>
      <c r="I8373" s="33"/>
      <c r="J8373" s="21"/>
    </row>
    <row r="8374" spans="1:10" x14ac:dyDescent="0.25">
      <c r="A8374"/>
      <c r="B8374"/>
      <c r="I8374" s="33"/>
      <c r="J8374" s="21"/>
    </row>
    <row r="8375" spans="1:10" x14ac:dyDescent="0.25">
      <c r="A8375"/>
      <c r="B8375"/>
      <c r="I8375" s="33"/>
      <c r="J8375" s="21"/>
    </row>
    <row r="8376" spans="1:10" x14ac:dyDescent="0.25">
      <c r="A8376"/>
      <c r="B8376"/>
      <c r="I8376" s="33"/>
      <c r="J8376" s="21"/>
    </row>
    <row r="8377" spans="1:10" x14ac:dyDescent="0.25">
      <c r="A8377"/>
      <c r="B8377"/>
      <c r="I8377" s="33"/>
      <c r="J8377" s="21"/>
    </row>
    <row r="8378" spans="1:10" x14ac:dyDescent="0.25">
      <c r="A8378"/>
      <c r="B8378"/>
      <c r="I8378" s="33"/>
      <c r="J8378" s="21"/>
    </row>
    <row r="8379" spans="1:10" x14ac:dyDescent="0.25">
      <c r="A8379"/>
      <c r="B8379"/>
      <c r="I8379" s="33"/>
      <c r="J8379" s="21"/>
    </row>
    <row r="8380" spans="1:10" x14ac:dyDescent="0.25">
      <c r="A8380"/>
      <c r="B8380"/>
      <c r="I8380" s="33"/>
      <c r="J8380" s="21"/>
    </row>
    <row r="8381" spans="1:10" x14ac:dyDescent="0.25">
      <c r="A8381"/>
      <c r="B8381"/>
      <c r="I8381" s="33"/>
      <c r="J8381" s="21"/>
    </row>
    <row r="8382" spans="1:10" x14ac:dyDescent="0.25">
      <c r="A8382"/>
      <c r="B8382"/>
      <c r="I8382" s="33"/>
      <c r="J8382" s="21"/>
    </row>
    <row r="8383" spans="1:10" x14ac:dyDescent="0.25">
      <c r="A8383"/>
      <c r="B8383"/>
      <c r="I8383" s="33"/>
      <c r="J8383" s="21"/>
    </row>
    <row r="8384" spans="1:10" x14ac:dyDescent="0.25">
      <c r="A8384"/>
      <c r="B8384"/>
      <c r="I8384" s="33"/>
      <c r="J8384" s="21"/>
    </row>
    <row r="8385" spans="1:10" x14ac:dyDescent="0.25">
      <c r="A8385"/>
      <c r="B8385"/>
      <c r="I8385" s="33"/>
      <c r="J8385" s="21"/>
    </row>
    <row r="8386" spans="1:10" x14ac:dyDescent="0.25">
      <c r="A8386"/>
      <c r="B8386"/>
      <c r="I8386" s="33"/>
      <c r="J8386" s="21"/>
    </row>
    <row r="8387" spans="1:10" x14ac:dyDescent="0.25">
      <c r="A8387"/>
      <c r="B8387"/>
      <c r="I8387" s="33"/>
      <c r="J8387" s="21"/>
    </row>
    <row r="8388" spans="1:10" x14ac:dyDescent="0.25">
      <c r="A8388"/>
      <c r="B8388"/>
      <c r="I8388" s="33"/>
      <c r="J8388" s="21"/>
    </row>
    <row r="8389" spans="1:10" x14ac:dyDescent="0.25">
      <c r="A8389"/>
      <c r="B8389"/>
      <c r="I8389" s="33"/>
      <c r="J8389" s="21"/>
    </row>
    <row r="8390" spans="1:10" x14ac:dyDescent="0.25">
      <c r="A8390"/>
      <c r="B8390"/>
      <c r="I8390" s="33"/>
      <c r="J8390" s="21"/>
    </row>
    <row r="8391" spans="1:10" x14ac:dyDescent="0.25">
      <c r="A8391"/>
      <c r="B8391"/>
      <c r="I8391" s="33"/>
      <c r="J8391" s="21"/>
    </row>
    <row r="8392" spans="1:10" x14ac:dyDescent="0.25">
      <c r="A8392"/>
      <c r="B8392"/>
      <c r="I8392" s="33"/>
      <c r="J8392" s="21"/>
    </row>
    <row r="8393" spans="1:10" x14ac:dyDescent="0.25">
      <c r="A8393"/>
      <c r="B8393"/>
      <c r="I8393" s="33"/>
      <c r="J8393" s="21"/>
    </row>
    <row r="8394" spans="1:10" x14ac:dyDescent="0.25">
      <c r="A8394"/>
      <c r="B8394"/>
      <c r="I8394" s="33"/>
      <c r="J8394" s="21"/>
    </row>
    <row r="8395" spans="1:10" x14ac:dyDescent="0.25">
      <c r="A8395"/>
      <c r="B8395"/>
      <c r="I8395" s="33"/>
      <c r="J8395" s="21"/>
    </row>
    <row r="8396" spans="1:10" x14ac:dyDescent="0.25">
      <c r="A8396"/>
      <c r="B8396"/>
      <c r="I8396" s="33"/>
      <c r="J8396" s="21"/>
    </row>
    <row r="8397" spans="1:10" x14ac:dyDescent="0.25">
      <c r="A8397"/>
      <c r="B8397"/>
      <c r="I8397" s="33"/>
      <c r="J8397" s="21"/>
    </row>
    <row r="8398" spans="1:10" x14ac:dyDescent="0.25">
      <c r="A8398"/>
      <c r="B8398"/>
      <c r="I8398" s="33"/>
      <c r="J8398" s="21"/>
    </row>
    <row r="8399" spans="1:10" x14ac:dyDescent="0.25">
      <c r="A8399"/>
      <c r="B8399"/>
      <c r="I8399" s="33"/>
      <c r="J8399" s="21"/>
    </row>
    <row r="8400" spans="1:10" x14ac:dyDescent="0.25">
      <c r="A8400"/>
      <c r="B8400"/>
      <c r="I8400" s="33"/>
      <c r="J8400" s="21"/>
    </row>
    <row r="8401" spans="1:10" x14ac:dyDescent="0.25">
      <c r="A8401"/>
      <c r="B8401"/>
      <c r="I8401" s="33"/>
      <c r="J8401" s="21"/>
    </row>
    <row r="8402" spans="1:10" x14ac:dyDescent="0.25">
      <c r="A8402"/>
      <c r="B8402"/>
      <c r="I8402" s="33"/>
      <c r="J8402" s="21"/>
    </row>
    <row r="8403" spans="1:10" x14ac:dyDescent="0.25">
      <c r="A8403"/>
      <c r="B8403"/>
      <c r="I8403" s="33"/>
      <c r="J8403" s="21"/>
    </row>
    <row r="8404" spans="1:10" x14ac:dyDescent="0.25">
      <c r="A8404"/>
      <c r="B8404"/>
      <c r="I8404" s="33"/>
      <c r="J8404" s="21"/>
    </row>
    <row r="8405" spans="1:10" x14ac:dyDescent="0.25">
      <c r="A8405"/>
      <c r="B8405"/>
      <c r="I8405" s="33"/>
      <c r="J8405" s="21"/>
    </row>
    <row r="8406" spans="1:10" x14ac:dyDescent="0.25">
      <c r="A8406"/>
      <c r="B8406"/>
      <c r="I8406" s="33"/>
      <c r="J8406" s="21"/>
    </row>
    <row r="8407" spans="1:10" x14ac:dyDescent="0.25">
      <c r="A8407"/>
      <c r="B8407"/>
      <c r="I8407" s="33"/>
      <c r="J8407" s="21"/>
    </row>
    <row r="8408" spans="1:10" x14ac:dyDescent="0.25">
      <c r="A8408"/>
      <c r="B8408"/>
      <c r="I8408" s="33"/>
      <c r="J8408" s="21"/>
    </row>
    <row r="8409" spans="1:10" x14ac:dyDescent="0.25">
      <c r="A8409"/>
      <c r="B8409"/>
      <c r="I8409" s="33"/>
      <c r="J8409" s="21"/>
    </row>
    <row r="8410" spans="1:10" x14ac:dyDescent="0.25">
      <c r="A8410"/>
      <c r="B8410"/>
      <c r="I8410" s="33"/>
      <c r="J8410" s="21"/>
    </row>
    <row r="8411" spans="1:10" x14ac:dyDescent="0.25">
      <c r="A8411"/>
      <c r="B8411"/>
      <c r="I8411" s="33"/>
      <c r="J8411" s="21"/>
    </row>
    <row r="8412" spans="1:10" x14ac:dyDescent="0.25">
      <c r="A8412"/>
      <c r="B8412"/>
      <c r="I8412" s="33"/>
      <c r="J8412" s="21"/>
    </row>
    <row r="8413" spans="1:10" x14ac:dyDescent="0.25">
      <c r="A8413"/>
      <c r="B8413"/>
      <c r="I8413" s="33"/>
      <c r="J8413" s="21"/>
    </row>
    <row r="8414" spans="1:10" x14ac:dyDescent="0.25">
      <c r="A8414"/>
      <c r="B8414"/>
      <c r="I8414" s="33"/>
      <c r="J8414" s="21"/>
    </row>
    <row r="8415" spans="1:10" x14ac:dyDescent="0.25">
      <c r="A8415"/>
      <c r="B8415"/>
      <c r="I8415" s="33"/>
      <c r="J8415" s="21"/>
    </row>
    <row r="8416" spans="1:10" x14ac:dyDescent="0.25">
      <c r="A8416"/>
      <c r="B8416"/>
      <c r="I8416" s="33"/>
      <c r="J8416" s="21"/>
    </row>
    <row r="8417" spans="1:10" x14ac:dyDescent="0.25">
      <c r="A8417"/>
      <c r="B8417"/>
      <c r="I8417" s="33"/>
      <c r="J8417" s="21"/>
    </row>
    <row r="8418" spans="1:10" x14ac:dyDescent="0.25">
      <c r="A8418"/>
      <c r="B8418"/>
      <c r="I8418" s="33"/>
      <c r="J8418" s="21"/>
    </row>
    <row r="8419" spans="1:10" x14ac:dyDescent="0.25">
      <c r="A8419"/>
      <c r="B8419"/>
      <c r="I8419" s="33"/>
      <c r="J8419" s="21"/>
    </row>
    <row r="8420" spans="1:10" x14ac:dyDescent="0.25">
      <c r="A8420"/>
      <c r="B8420"/>
      <c r="I8420" s="33"/>
      <c r="J8420" s="21"/>
    </row>
    <row r="8421" spans="1:10" x14ac:dyDescent="0.25">
      <c r="A8421"/>
      <c r="B8421"/>
      <c r="I8421" s="33"/>
      <c r="J8421" s="21"/>
    </row>
    <row r="8422" spans="1:10" x14ac:dyDescent="0.25">
      <c r="A8422"/>
      <c r="B8422"/>
      <c r="I8422" s="33"/>
      <c r="J8422" s="21"/>
    </row>
    <row r="8423" spans="1:10" x14ac:dyDescent="0.25">
      <c r="A8423"/>
      <c r="B8423"/>
      <c r="I8423" s="33"/>
      <c r="J8423" s="21"/>
    </row>
    <row r="8424" spans="1:10" x14ac:dyDescent="0.25">
      <c r="A8424"/>
      <c r="B8424"/>
      <c r="I8424" s="33"/>
      <c r="J8424" s="21"/>
    </row>
    <row r="8425" spans="1:10" x14ac:dyDescent="0.25">
      <c r="A8425"/>
      <c r="B8425"/>
      <c r="I8425" s="33"/>
      <c r="J8425" s="21"/>
    </row>
    <row r="8426" spans="1:10" x14ac:dyDescent="0.25">
      <c r="A8426"/>
      <c r="B8426"/>
      <c r="I8426" s="33"/>
      <c r="J8426" s="21"/>
    </row>
    <row r="8427" spans="1:10" x14ac:dyDescent="0.25">
      <c r="A8427"/>
      <c r="B8427"/>
      <c r="I8427" s="33"/>
      <c r="J8427" s="21"/>
    </row>
    <row r="8428" spans="1:10" x14ac:dyDescent="0.25">
      <c r="A8428"/>
      <c r="B8428"/>
      <c r="I8428" s="33"/>
      <c r="J8428" s="21"/>
    </row>
    <row r="8429" spans="1:10" x14ac:dyDescent="0.25">
      <c r="A8429"/>
      <c r="B8429"/>
      <c r="I8429" s="33"/>
      <c r="J8429" s="21"/>
    </row>
    <row r="8430" spans="1:10" x14ac:dyDescent="0.25">
      <c r="A8430"/>
      <c r="B8430"/>
      <c r="I8430" s="33"/>
      <c r="J8430" s="21"/>
    </row>
    <row r="8431" spans="1:10" x14ac:dyDescent="0.25">
      <c r="A8431"/>
      <c r="B8431"/>
      <c r="I8431" s="33"/>
      <c r="J8431" s="21"/>
    </row>
    <row r="8432" spans="1:10" x14ac:dyDescent="0.25">
      <c r="A8432"/>
      <c r="B8432"/>
      <c r="I8432" s="33"/>
      <c r="J8432" s="21"/>
    </row>
    <row r="8433" spans="1:10" x14ac:dyDescent="0.25">
      <c r="A8433"/>
      <c r="B8433"/>
      <c r="I8433" s="33"/>
      <c r="J8433" s="21"/>
    </row>
    <row r="8434" spans="1:10" x14ac:dyDescent="0.25">
      <c r="A8434"/>
      <c r="B8434"/>
      <c r="I8434" s="33"/>
      <c r="J8434" s="21"/>
    </row>
    <row r="8435" spans="1:10" x14ac:dyDescent="0.25">
      <c r="A8435"/>
      <c r="B8435"/>
      <c r="I8435" s="33"/>
      <c r="J8435" s="21"/>
    </row>
    <row r="8436" spans="1:10" x14ac:dyDescent="0.25">
      <c r="A8436"/>
      <c r="B8436"/>
      <c r="I8436" s="33"/>
      <c r="J8436" s="21"/>
    </row>
    <row r="8437" spans="1:10" x14ac:dyDescent="0.25">
      <c r="A8437"/>
      <c r="B8437"/>
      <c r="I8437" s="33"/>
      <c r="J8437" s="21"/>
    </row>
    <row r="8438" spans="1:10" x14ac:dyDescent="0.25">
      <c r="A8438"/>
      <c r="B8438"/>
      <c r="I8438" s="33"/>
      <c r="J8438" s="21"/>
    </row>
    <row r="8439" spans="1:10" x14ac:dyDescent="0.25">
      <c r="A8439"/>
      <c r="B8439"/>
      <c r="I8439" s="33"/>
      <c r="J8439" s="21"/>
    </row>
    <row r="8440" spans="1:10" x14ac:dyDescent="0.25">
      <c r="A8440"/>
      <c r="B8440"/>
      <c r="I8440" s="33"/>
      <c r="J8440" s="21"/>
    </row>
    <row r="8441" spans="1:10" x14ac:dyDescent="0.25">
      <c r="A8441"/>
      <c r="B8441"/>
      <c r="I8441" s="33"/>
      <c r="J8441" s="21"/>
    </row>
    <row r="8442" spans="1:10" x14ac:dyDescent="0.25">
      <c r="A8442"/>
      <c r="B8442"/>
      <c r="I8442" s="33"/>
      <c r="J8442" s="21"/>
    </row>
    <row r="8443" spans="1:10" x14ac:dyDescent="0.25">
      <c r="A8443"/>
      <c r="B8443"/>
      <c r="I8443" s="33"/>
      <c r="J8443" s="21"/>
    </row>
    <row r="8444" spans="1:10" x14ac:dyDescent="0.25">
      <c r="A8444"/>
      <c r="B8444"/>
      <c r="I8444" s="33"/>
      <c r="J8444" s="21"/>
    </row>
    <row r="8445" spans="1:10" x14ac:dyDescent="0.25">
      <c r="A8445"/>
      <c r="B8445"/>
      <c r="I8445" s="33"/>
      <c r="J8445" s="21"/>
    </row>
    <row r="8446" spans="1:10" x14ac:dyDescent="0.25">
      <c r="A8446"/>
      <c r="B8446"/>
      <c r="I8446" s="33"/>
      <c r="J8446" s="21"/>
    </row>
    <row r="8447" spans="1:10" x14ac:dyDescent="0.25">
      <c r="A8447"/>
      <c r="B8447"/>
      <c r="I8447" s="33"/>
      <c r="J8447" s="21"/>
    </row>
    <row r="8448" spans="1:10" x14ac:dyDescent="0.25">
      <c r="A8448"/>
      <c r="B8448"/>
      <c r="I8448" s="33"/>
      <c r="J8448" s="21"/>
    </row>
    <row r="8449" spans="1:10" x14ac:dyDescent="0.25">
      <c r="A8449"/>
      <c r="B8449"/>
      <c r="I8449" s="33"/>
      <c r="J8449" s="21"/>
    </row>
    <row r="8450" spans="1:10" x14ac:dyDescent="0.25">
      <c r="A8450"/>
      <c r="B8450"/>
      <c r="I8450" s="33"/>
      <c r="J8450" s="21"/>
    </row>
    <row r="8451" spans="1:10" x14ac:dyDescent="0.25">
      <c r="A8451"/>
      <c r="B8451"/>
      <c r="I8451" s="33"/>
      <c r="J8451" s="21"/>
    </row>
    <row r="8452" spans="1:10" x14ac:dyDescent="0.25">
      <c r="A8452"/>
      <c r="B8452"/>
      <c r="I8452" s="33"/>
      <c r="J8452" s="21"/>
    </row>
    <row r="8453" spans="1:10" x14ac:dyDescent="0.25">
      <c r="A8453"/>
      <c r="B8453"/>
      <c r="I8453" s="33"/>
      <c r="J8453" s="21"/>
    </row>
    <row r="8454" spans="1:10" x14ac:dyDescent="0.25">
      <c r="A8454"/>
      <c r="B8454"/>
      <c r="I8454" s="33"/>
      <c r="J8454" s="21"/>
    </row>
    <row r="8455" spans="1:10" x14ac:dyDescent="0.25">
      <c r="A8455"/>
      <c r="B8455"/>
      <c r="I8455" s="33"/>
      <c r="J8455" s="21"/>
    </row>
    <row r="8456" spans="1:10" x14ac:dyDescent="0.25">
      <c r="A8456"/>
      <c r="B8456"/>
      <c r="I8456" s="33"/>
      <c r="J8456" s="21"/>
    </row>
    <row r="8457" spans="1:10" x14ac:dyDescent="0.25">
      <c r="A8457"/>
      <c r="B8457"/>
      <c r="I8457" s="33"/>
      <c r="J8457" s="21"/>
    </row>
    <row r="8458" spans="1:10" x14ac:dyDescent="0.25">
      <c r="A8458"/>
      <c r="B8458"/>
      <c r="I8458" s="33"/>
      <c r="J8458" s="21"/>
    </row>
    <row r="8459" spans="1:10" x14ac:dyDescent="0.25">
      <c r="A8459"/>
      <c r="B8459"/>
      <c r="I8459" s="33"/>
      <c r="J8459" s="21"/>
    </row>
    <row r="8460" spans="1:10" x14ac:dyDescent="0.25">
      <c r="A8460"/>
      <c r="B8460"/>
      <c r="I8460" s="33"/>
      <c r="J8460" s="21"/>
    </row>
    <row r="8461" spans="1:10" x14ac:dyDescent="0.25">
      <c r="A8461"/>
      <c r="B8461"/>
      <c r="I8461" s="33"/>
      <c r="J8461" s="21"/>
    </row>
    <row r="8462" spans="1:10" x14ac:dyDescent="0.25">
      <c r="A8462"/>
      <c r="B8462"/>
      <c r="I8462" s="33"/>
      <c r="J8462" s="21"/>
    </row>
    <row r="8463" spans="1:10" x14ac:dyDescent="0.25">
      <c r="A8463"/>
      <c r="B8463"/>
      <c r="I8463" s="33"/>
      <c r="J8463" s="21"/>
    </row>
    <row r="8464" spans="1:10" x14ac:dyDescent="0.25">
      <c r="A8464"/>
      <c r="B8464"/>
      <c r="I8464" s="33"/>
      <c r="J8464" s="21"/>
    </row>
    <row r="8465" spans="1:10" x14ac:dyDescent="0.25">
      <c r="A8465"/>
      <c r="B8465"/>
      <c r="I8465" s="33"/>
      <c r="J8465" s="21"/>
    </row>
    <row r="8466" spans="1:10" x14ac:dyDescent="0.25">
      <c r="A8466"/>
      <c r="B8466"/>
      <c r="I8466" s="33"/>
      <c r="J8466" s="21"/>
    </row>
    <row r="8467" spans="1:10" x14ac:dyDescent="0.25">
      <c r="A8467"/>
      <c r="B8467"/>
      <c r="I8467" s="33"/>
      <c r="J8467" s="21"/>
    </row>
    <row r="8468" spans="1:10" x14ac:dyDescent="0.25">
      <c r="A8468"/>
      <c r="B8468"/>
      <c r="I8468" s="33"/>
      <c r="J8468" s="21"/>
    </row>
    <row r="8469" spans="1:10" x14ac:dyDescent="0.25">
      <c r="A8469"/>
      <c r="B8469"/>
      <c r="I8469" s="33"/>
      <c r="J8469" s="21"/>
    </row>
    <row r="8470" spans="1:10" x14ac:dyDescent="0.25">
      <c r="A8470"/>
      <c r="B8470"/>
      <c r="I8470" s="33"/>
      <c r="J8470" s="21"/>
    </row>
    <row r="8471" spans="1:10" x14ac:dyDescent="0.25">
      <c r="A8471"/>
      <c r="B8471"/>
      <c r="I8471" s="33"/>
      <c r="J8471" s="21"/>
    </row>
    <row r="8472" spans="1:10" x14ac:dyDescent="0.25">
      <c r="A8472"/>
      <c r="B8472"/>
      <c r="I8472" s="33"/>
      <c r="J8472" s="21"/>
    </row>
    <row r="8473" spans="1:10" x14ac:dyDescent="0.25">
      <c r="A8473"/>
      <c r="B8473"/>
      <c r="I8473" s="33"/>
      <c r="J8473" s="21"/>
    </row>
    <row r="8474" spans="1:10" x14ac:dyDescent="0.25">
      <c r="A8474"/>
      <c r="B8474"/>
      <c r="I8474" s="33"/>
      <c r="J8474" s="21"/>
    </row>
    <row r="8475" spans="1:10" x14ac:dyDescent="0.25">
      <c r="A8475"/>
      <c r="B8475"/>
      <c r="I8475" s="33"/>
      <c r="J8475" s="21"/>
    </row>
    <row r="8476" spans="1:10" x14ac:dyDescent="0.25">
      <c r="A8476"/>
      <c r="B8476"/>
      <c r="I8476" s="33"/>
      <c r="J8476" s="21"/>
    </row>
    <row r="8477" spans="1:10" x14ac:dyDescent="0.25">
      <c r="A8477"/>
      <c r="B8477"/>
      <c r="I8477" s="33"/>
      <c r="J8477" s="21"/>
    </row>
    <row r="8478" spans="1:10" x14ac:dyDescent="0.25">
      <c r="A8478"/>
      <c r="B8478"/>
      <c r="I8478" s="33"/>
      <c r="J8478" s="21"/>
    </row>
    <row r="8479" spans="1:10" x14ac:dyDescent="0.25">
      <c r="A8479"/>
      <c r="B8479"/>
      <c r="I8479" s="33"/>
      <c r="J8479" s="21"/>
    </row>
    <row r="8480" spans="1:10" x14ac:dyDescent="0.25">
      <c r="A8480"/>
      <c r="B8480"/>
      <c r="I8480" s="33"/>
      <c r="J8480" s="21"/>
    </row>
    <row r="8481" spans="1:10" x14ac:dyDescent="0.25">
      <c r="A8481"/>
      <c r="B8481"/>
      <c r="I8481" s="33"/>
      <c r="J8481" s="21"/>
    </row>
    <row r="8482" spans="1:10" x14ac:dyDescent="0.25">
      <c r="A8482"/>
      <c r="B8482"/>
      <c r="I8482" s="33"/>
      <c r="J8482" s="21"/>
    </row>
    <row r="8483" spans="1:10" x14ac:dyDescent="0.25">
      <c r="A8483"/>
      <c r="B8483"/>
      <c r="I8483" s="33"/>
      <c r="J8483" s="21"/>
    </row>
    <row r="8484" spans="1:10" x14ac:dyDescent="0.25">
      <c r="A8484"/>
      <c r="B8484"/>
      <c r="I8484" s="33"/>
      <c r="J8484" s="21"/>
    </row>
    <row r="8485" spans="1:10" x14ac:dyDescent="0.25">
      <c r="A8485"/>
      <c r="B8485"/>
      <c r="I8485" s="33"/>
      <c r="J8485" s="21"/>
    </row>
    <row r="8486" spans="1:10" x14ac:dyDescent="0.25">
      <c r="A8486"/>
      <c r="B8486"/>
      <c r="I8486" s="33"/>
      <c r="J8486" s="21"/>
    </row>
    <row r="8487" spans="1:10" x14ac:dyDescent="0.25">
      <c r="A8487"/>
      <c r="B8487"/>
      <c r="I8487" s="33"/>
      <c r="J8487" s="21"/>
    </row>
    <row r="8488" spans="1:10" x14ac:dyDescent="0.25">
      <c r="A8488"/>
      <c r="B8488"/>
      <c r="I8488" s="33"/>
      <c r="J8488" s="21"/>
    </row>
    <row r="8489" spans="1:10" x14ac:dyDescent="0.25">
      <c r="A8489"/>
      <c r="B8489"/>
      <c r="I8489" s="33"/>
      <c r="J8489" s="21"/>
    </row>
    <row r="8490" spans="1:10" x14ac:dyDescent="0.25">
      <c r="A8490"/>
      <c r="B8490"/>
      <c r="I8490" s="33"/>
      <c r="J8490" s="21"/>
    </row>
    <row r="8491" spans="1:10" x14ac:dyDescent="0.25">
      <c r="A8491"/>
      <c r="B8491"/>
      <c r="I8491" s="33"/>
      <c r="J8491" s="21"/>
    </row>
    <row r="8492" spans="1:10" x14ac:dyDescent="0.25">
      <c r="A8492"/>
      <c r="B8492"/>
      <c r="I8492" s="33"/>
      <c r="J8492" s="21"/>
    </row>
    <row r="8493" spans="1:10" x14ac:dyDescent="0.25">
      <c r="A8493"/>
      <c r="B8493"/>
      <c r="I8493" s="33"/>
      <c r="J8493" s="21"/>
    </row>
    <row r="8494" spans="1:10" x14ac:dyDescent="0.25">
      <c r="A8494"/>
      <c r="B8494"/>
      <c r="I8494" s="33"/>
      <c r="J8494" s="21"/>
    </row>
    <row r="8495" spans="1:10" x14ac:dyDescent="0.25">
      <c r="A8495"/>
      <c r="B8495"/>
      <c r="I8495" s="33"/>
      <c r="J8495" s="21"/>
    </row>
    <row r="8496" spans="1:10" x14ac:dyDescent="0.25">
      <c r="A8496"/>
      <c r="B8496"/>
      <c r="I8496" s="33"/>
      <c r="J8496" s="21"/>
    </row>
    <row r="8497" spans="1:10" x14ac:dyDescent="0.25">
      <c r="A8497"/>
      <c r="B8497"/>
      <c r="I8497" s="33"/>
      <c r="J8497" s="21"/>
    </row>
    <row r="8498" spans="1:10" x14ac:dyDescent="0.25">
      <c r="A8498"/>
      <c r="B8498"/>
      <c r="I8498" s="33"/>
      <c r="J8498" s="21"/>
    </row>
    <row r="8499" spans="1:10" x14ac:dyDescent="0.25">
      <c r="A8499"/>
      <c r="B8499"/>
      <c r="I8499" s="33"/>
      <c r="J8499" s="21"/>
    </row>
    <row r="8500" spans="1:10" x14ac:dyDescent="0.25">
      <c r="A8500"/>
      <c r="B8500"/>
      <c r="I8500" s="33"/>
      <c r="J8500" s="21"/>
    </row>
    <row r="8501" spans="1:10" x14ac:dyDescent="0.25">
      <c r="A8501"/>
      <c r="B8501"/>
      <c r="I8501" s="33"/>
      <c r="J8501" s="21"/>
    </row>
    <row r="8502" spans="1:10" x14ac:dyDescent="0.25">
      <c r="A8502"/>
      <c r="B8502"/>
      <c r="I8502" s="33"/>
      <c r="J8502" s="21"/>
    </row>
    <row r="8503" spans="1:10" x14ac:dyDescent="0.25">
      <c r="A8503"/>
      <c r="B8503"/>
      <c r="I8503" s="33"/>
      <c r="J8503" s="21"/>
    </row>
    <row r="8504" spans="1:10" x14ac:dyDescent="0.25">
      <c r="A8504"/>
      <c r="B8504"/>
      <c r="I8504" s="33"/>
      <c r="J8504" s="21"/>
    </row>
    <row r="8505" spans="1:10" x14ac:dyDescent="0.25">
      <c r="A8505"/>
      <c r="B8505"/>
      <c r="I8505" s="33"/>
      <c r="J8505" s="21"/>
    </row>
    <row r="8506" spans="1:10" x14ac:dyDescent="0.25">
      <c r="A8506"/>
      <c r="B8506"/>
      <c r="I8506" s="33"/>
      <c r="J8506" s="21"/>
    </row>
    <row r="8507" spans="1:10" x14ac:dyDescent="0.25">
      <c r="A8507"/>
      <c r="B8507"/>
      <c r="I8507" s="33"/>
      <c r="J8507" s="21"/>
    </row>
    <row r="8508" spans="1:10" x14ac:dyDescent="0.25">
      <c r="A8508"/>
      <c r="B8508"/>
      <c r="I8508" s="33"/>
      <c r="J8508" s="21"/>
    </row>
    <row r="8509" spans="1:10" x14ac:dyDescent="0.25">
      <c r="A8509"/>
      <c r="B8509"/>
      <c r="I8509" s="33"/>
      <c r="J8509" s="21"/>
    </row>
    <row r="8510" spans="1:10" x14ac:dyDescent="0.25">
      <c r="A8510"/>
      <c r="B8510"/>
      <c r="I8510" s="33"/>
      <c r="J8510" s="21"/>
    </row>
    <row r="8511" spans="1:10" x14ac:dyDescent="0.25">
      <c r="A8511"/>
      <c r="B8511"/>
      <c r="I8511" s="33"/>
      <c r="J8511" s="21"/>
    </row>
    <row r="8512" spans="1:10" x14ac:dyDescent="0.25">
      <c r="A8512"/>
      <c r="B8512"/>
      <c r="I8512" s="33"/>
      <c r="J8512" s="21"/>
    </row>
    <row r="8513" spans="1:10" x14ac:dyDescent="0.25">
      <c r="A8513"/>
      <c r="B8513"/>
      <c r="I8513" s="33"/>
      <c r="J8513" s="21"/>
    </row>
    <row r="8514" spans="1:10" x14ac:dyDescent="0.25">
      <c r="A8514"/>
      <c r="B8514"/>
      <c r="I8514" s="33"/>
      <c r="J8514" s="21"/>
    </row>
    <row r="8515" spans="1:10" x14ac:dyDescent="0.25">
      <c r="A8515"/>
      <c r="B8515"/>
      <c r="I8515" s="33"/>
      <c r="J8515" s="21"/>
    </row>
    <row r="8516" spans="1:10" x14ac:dyDescent="0.25">
      <c r="A8516"/>
      <c r="B8516"/>
      <c r="I8516" s="33"/>
      <c r="J8516" s="21"/>
    </row>
    <row r="8517" spans="1:10" x14ac:dyDescent="0.25">
      <c r="A8517"/>
      <c r="B8517"/>
      <c r="I8517" s="33"/>
      <c r="J8517" s="21"/>
    </row>
    <row r="8518" spans="1:10" x14ac:dyDescent="0.25">
      <c r="A8518"/>
      <c r="B8518"/>
      <c r="I8518" s="33"/>
      <c r="J8518" s="21"/>
    </row>
    <row r="8519" spans="1:10" x14ac:dyDescent="0.25">
      <c r="A8519"/>
      <c r="B8519"/>
      <c r="I8519" s="33"/>
      <c r="J8519" s="21"/>
    </row>
    <row r="8520" spans="1:10" x14ac:dyDescent="0.25">
      <c r="A8520"/>
      <c r="B8520"/>
      <c r="I8520" s="33"/>
      <c r="J8520" s="21"/>
    </row>
    <row r="8521" spans="1:10" x14ac:dyDescent="0.25">
      <c r="A8521"/>
      <c r="B8521"/>
      <c r="I8521" s="33"/>
      <c r="J8521" s="21"/>
    </row>
    <row r="8522" spans="1:10" x14ac:dyDescent="0.25">
      <c r="A8522"/>
      <c r="B8522"/>
      <c r="I8522" s="33"/>
      <c r="J8522" s="21"/>
    </row>
    <row r="8523" spans="1:10" x14ac:dyDescent="0.25">
      <c r="A8523"/>
      <c r="B8523"/>
      <c r="I8523" s="33"/>
      <c r="J8523" s="21"/>
    </row>
    <row r="8524" spans="1:10" x14ac:dyDescent="0.25">
      <c r="A8524"/>
      <c r="B8524"/>
      <c r="I8524" s="33"/>
      <c r="J8524" s="21"/>
    </row>
    <row r="8525" spans="1:10" x14ac:dyDescent="0.25">
      <c r="A8525"/>
      <c r="B8525"/>
      <c r="I8525" s="33"/>
      <c r="J8525" s="21"/>
    </row>
    <row r="8526" spans="1:10" x14ac:dyDescent="0.25">
      <c r="A8526"/>
      <c r="B8526"/>
      <c r="I8526" s="33"/>
      <c r="J8526" s="21"/>
    </row>
    <row r="8527" spans="1:10" x14ac:dyDescent="0.25">
      <c r="A8527"/>
      <c r="B8527"/>
      <c r="I8527" s="33"/>
      <c r="J8527" s="21"/>
    </row>
    <row r="8528" spans="1:10" x14ac:dyDescent="0.25">
      <c r="A8528"/>
      <c r="B8528"/>
      <c r="I8528" s="33"/>
      <c r="J8528" s="21"/>
    </row>
    <row r="8529" spans="1:10" x14ac:dyDescent="0.25">
      <c r="A8529"/>
      <c r="B8529"/>
      <c r="I8529" s="33"/>
      <c r="J8529" s="21"/>
    </row>
    <row r="8530" spans="1:10" x14ac:dyDescent="0.25">
      <c r="A8530"/>
      <c r="B8530"/>
      <c r="I8530" s="33"/>
      <c r="J8530" s="21"/>
    </row>
    <row r="8531" spans="1:10" x14ac:dyDescent="0.25">
      <c r="A8531"/>
      <c r="B8531"/>
      <c r="I8531" s="33"/>
      <c r="J8531" s="21"/>
    </row>
    <row r="8532" spans="1:10" x14ac:dyDescent="0.25">
      <c r="A8532"/>
      <c r="B8532"/>
      <c r="I8532" s="33"/>
      <c r="J8532" s="21"/>
    </row>
    <row r="8533" spans="1:10" x14ac:dyDescent="0.25">
      <c r="A8533"/>
      <c r="B8533"/>
      <c r="I8533" s="33"/>
      <c r="J8533" s="21"/>
    </row>
    <row r="8534" spans="1:10" x14ac:dyDescent="0.25">
      <c r="A8534"/>
      <c r="B8534"/>
      <c r="I8534" s="33"/>
      <c r="J8534" s="21"/>
    </row>
    <row r="8535" spans="1:10" x14ac:dyDescent="0.25">
      <c r="A8535"/>
      <c r="B8535"/>
      <c r="I8535" s="33"/>
      <c r="J8535" s="21"/>
    </row>
    <row r="8536" spans="1:10" x14ac:dyDescent="0.25">
      <c r="A8536"/>
      <c r="B8536"/>
      <c r="I8536" s="33"/>
      <c r="J8536" s="21"/>
    </row>
    <row r="8537" spans="1:10" x14ac:dyDescent="0.25">
      <c r="A8537"/>
      <c r="B8537"/>
      <c r="I8537" s="33"/>
      <c r="J8537" s="21"/>
    </row>
    <row r="8538" spans="1:10" x14ac:dyDescent="0.25">
      <c r="A8538"/>
      <c r="B8538"/>
      <c r="I8538" s="33"/>
      <c r="J8538" s="21"/>
    </row>
    <row r="8539" spans="1:10" x14ac:dyDescent="0.25">
      <c r="A8539"/>
      <c r="B8539"/>
      <c r="I8539" s="33"/>
      <c r="J8539" s="21"/>
    </row>
    <row r="8540" spans="1:10" x14ac:dyDescent="0.25">
      <c r="A8540"/>
      <c r="B8540"/>
      <c r="I8540" s="33"/>
      <c r="J8540" s="21"/>
    </row>
    <row r="8541" spans="1:10" x14ac:dyDescent="0.25">
      <c r="A8541"/>
      <c r="B8541"/>
      <c r="I8541" s="33"/>
      <c r="J8541" s="21"/>
    </row>
    <row r="8542" spans="1:10" x14ac:dyDescent="0.25">
      <c r="A8542"/>
      <c r="B8542"/>
      <c r="I8542" s="33"/>
      <c r="J8542" s="21"/>
    </row>
    <row r="8543" spans="1:10" x14ac:dyDescent="0.25">
      <c r="A8543"/>
      <c r="B8543"/>
      <c r="I8543" s="33"/>
      <c r="J8543" s="21"/>
    </row>
    <row r="8544" spans="1:10" x14ac:dyDescent="0.25">
      <c r="A8544"/>
      <c r="B8544"/>
      <c r="I8544" s="33"/>
      <c r="J8544" s="21"/>
    </row>
    <row r="8545" spans="1:10" x14ac:dyDescent="0.25">
      <c r="A8545"/>
      <c r="B8545"/>
      <c r="I8545" s="33"/>
      <c r="J8545" s="21"/>
    </row>
    <row r="8546" spans="1:10" x14ac:dyDescent="0.25">
      <c r="A8546"/>
      <c r="B8546"/>
      <c r="I8546" s="33"/>
      <c r="J8546" s="21"/>
    </row>
    <row r="8547" spans="1:10" x14ac:dyDescent="0.25">
      <c r="A8547"/>
      <c r="B8547"/>
      <c r="I8547" s="33"/>
      <c r="J8547" s="21"/>
    </row>
    <row r="8548" spans="1:10" x14ac:dyDescent="0.25">
      <c r="A8548"/>
      <c r="B8548"/>
      <c r="I8548" s="33"/>
      <c r="J8548" s="21"/>
    </row>
    <row r="8549" spans="1:10" x14ac:dyDescent="0.25">
      <c r="A8549"/>
      <c r="B8549"/>
      <c r="I8549" s="33"/>
      <c r="J8549" s="21"/>
    </row>
    <row r="8550" spans="1:10" x14ac:dyDescent="0.25">
      <c r="A8550"/>
      <c r="B8550"/>
      <c r="I8550" s="33"/>
      <c r="J8550" s="21"/>
    </row>
    <row r="8551" spans="1:10" x14ac:dyDescent="0.25">
      <c r="A8551"/>
      <c r="B8551"/>
      <c r="I8551" s="33"/>
      <c r="J8551" s="21"/>
    </row>
    <row r="8552" spans="1:10" x14ac:dyDescent="0.25">
      <c r="A8552"/>
      <c r="B8552"/>
      <c r="I8552" s="33"/>
      <c r="J8552" s="21"/>
    </row>
    <row r="8553" spans="1:10" x14ac:dyDescent="0.25">
      <c r="A8553"/>
      <c r="B8553"/>
      <c r="I8553" s="33"/>
      <c r="J8553" s="21"/>
    </row>
    <row r="8554" spans="1:10" x14ac:dyDescent="0.25">
      <c r="A8554"/>
      <c r="B8554"/>
      <c r="I8554" s="33"/>
      <c r="J8554" s="21"/>
    </row>
    <row r="8555" spans="1:10" x14ac:dyDescent="0.25">
      <c r="A8555"/>
      <c r="B8555"/>
      <c r="I8555" s="33"/>
      <c r="J8555" s="21"/>
    </row>
    <row r="8556" spans="1:10" x14ac:dyDescent="0.25">
      <c r="A8556"/>
      <c r="B8556"/>
      <c r="I8556" s="33"/>
      <c r="J8556" s="21"/>
    </row>
    <row r="8557" spans="1:10" x14ac:dyDescent="0.25">
      <c r="A8557"/>
      <c r="B8557"/>
      <c r="I8557" s="33"/>
      <c r="J8557" s="21"/>
    </row>
    <row r="8558" spans="1:10" x14ac:dyDescent="0.25">
      <c r="A8558"/>
      <c r="B8558"/>
      <c r="I8558" s="33"/>
      <c r="J8558" s="21"/>
    </row>
    <row r="8559" spans="1:10" x14ac:dyDescent="0.25">
      <c r="A8559"/>
      <c r="B8559"/>
      <c r="I8559" s="33"/>
      <c r="J8559" s="21"/>
    </row>
    <row r="8560" spans="1:10" x14ac:dyDescent="0.25">
      <c r="A8560"/>
      <c r="B8560"/>
      <c r="I8560" s="33"/>
      <c r="J8560" s="21"/>
    </row>
    <row r="8561" spans="1:10" x14ac:dyDescent="0.25">
      <c r="A8561"/>
      <c r="B8561"/>
      <c r="I8561" s="33"/>
      <c r="J8561" s="21"/>
    </row>
    <row r="8562" spans="1:10" x14ac:dyDescent="0.25">
      <c r="A8562"/>
      <c r="B8562"/>
      <c r="I8562" s="33"/>
      <c r="J8562" s="21"/>
    </row>
    <row r="8563" spans="1:10" x14ac:dyDescent="0.25">
      <c r="A8563"/>
      <c r="B8563"/>
      <c r="I8563" s="33"/>
      <c r="J8563" s="21"/>
    </row>
    <row r="8564" spans="1:10" x14ac:dyDescent="0.25">
      <c r="A8564"/>
      <c r="B8564"/>
      <c r="I8564" s="33"/>
      <c r="J8564" s="21"/>
    </row>
    <row r="8565" spans="1:10" x14ac:dyDescent="0.25">
      <c r="A8565"/>
      <c r="B8565"/>
      <c r="I8565" s="33"/>
      <c r="J8565" s="21"/>
    </row>
    <row r="8566" spans="1:10" x14ac:dyDescent="0.25">
      <c r="A8566"/>
      <c r="B8566"/>
      <c r="I8566" s="33"/>
      <c r="J8566" s="21"/>
    </row>
    <row r="8567" spans="1:10" x14ac:dyDescent="0.25">
      <c r="A8567"/>
      <c r="B8567"/>
      <c r="I8567" s="33"/>
      <c r="J8567" s="21"/>
    </row>
    <row r="8568" spans="1:10" x14ac:dyDescent="0.25">
      <c r="A8568"/>
      <c r="B8568"/>
      <c r="I8568" s="33"/>
      <c r="J8568" s="21"/>
    </row>
    <row r="8569" spans="1:10" x14ac:dyDescent="0.25">
      <c r="A8569"/>
      <c r="B8569"/>
      <c r="I8569" s="33"/>
      <c r="J8569" s="21"/>
    </row>
    <row r="8570" spans="1:10" x14ac:dyDescent="0.25">
      <c r="A8570"/>
      <c r="B8570"/>
      <c r="I8570" s="33"/>
      <c r="J8570" s="21"/>
    </row>
    <row r="8571" spans="1:10" x14ac:dyDescent="0.25">
      <c r="A8571"/>
      <c r="B8571"/>
      <c r="I8571" s="33"/>
      <c r="J8571" s="21"/>
    </row>
    <row r="8572" spans="1:10" x14ac:dyDescent="0.25">
      <c r="A8572"/>
      <c r="B8572"/>
      <c r="I8572" s="33"/>
      <c r="J8572" s="21"/>
    </row>
    <row r="8573" spans="1:10" x14ac:dyDescent="0.25">
      <c r="A8573"/>
      <c r="B8573"/>
      <c r="I8573" s="33"/>
      <c r="J8573" s="21"/>
    </row>
    <row r="8574" spans="1:10" x14ac:dyDescent="0.25">
      <c r="A8574"/>
      <c r="B8574"/>
      <c r="I8574" s="33"/>
      <c r="J8574" s="21"/>
    </row>
    <row r="8575" spans="1:10" x14ac:dyDescent="0.25">
      <c r="A8575"/>
      <c r="B8575"/>
      <c r="I8575" s="33"/>
      <c r="J8575" s="21"/>
    </row>
    <row r="8576" spans="1:10" x14ac:dyDescent="0.25">
      <c r="A8576"/>
      <c r="B8576"/>
      <c r="I8576" s="33"/>
      <c r="J8576" s="21"/>
    </row>
    <row r="8577" spans="1:10" x14ac:dyDescent="0.25">
      <c r="A8577"/>
      <c r="B8577"/>
      <c r="I8577" s="33"/>
      <c r="J8577" s="21"/>
    </row>
    <row r="8578" spans="1:10" x14ac:dyDescent="0.25">
      <c r="A8578"/>
      <c r="B8578"/>
      <c r="I8578" s="33"/>
      <c r="J8578" s="21"/>
    </row>
    <row r="8579" spans="1:10" x14ac:dyDescent="0.25">
      <c r="A8579"/>
      <c r="B8579"/>
      <c r="I8579" s="33"/>
      <c r="J8579" s="21"/>
    </row>
    <row r="8580" spans="1:10" x14ac:dyDescent="0.25">
      <c r="A8580"/>
      <c r="B8580"/>
      <c r="I8580" s="33"/>
      <c r="J8580" s="21"/>
    </row>
    <row r="8581" spans="1:10" x14ac:dyDescent="0.25">
      <c r="A8581"/>
      <c r="B8581"/>
      <c r="I8581" s="33"/>
      <c r="J8581" s="21"/>
    </row>
    <row r="8582" spans="1:10" x14ac:dyDescent="0.25">
      <c r="A8582"/>
      <c r="B8582"/>
      <c r="I8582" s="33"/>
      <c r="J8582" s="21"/>
    </row>
    <row r="8583" spans="1:10" x14ac:dyDescent="0.25">
      <c r="A8583"/>
      <c r="B8583"/>
      <c r="I8583" s="33"/>
      <c r="J8583" s="21"/>
    </row>
    <row r="8584" spans="1:10" x14ac:dyDescent="0.25">
      <c r="A8584"/>
      <c r="B8584"/>
      <c r="I8584" s="33"/>
      <c r="J8584" s="21"/>
    </row>
    <row r="8585" spans="1:10" x14ac:dyDescent="0.25">
      <c r="A8585"/>
      <c r="B8585"/>
      <c r="I8585" s="33"/>
      <c r="J8585" s="21"/>
    </row>
    <row r="8586" spans="1:10" x14ac:dyDescent="0.25">
      <c r="A8586"/>
      <c r="B8586"/>
      <c r="I8586" s="33"/>
      <c r="J8586" s="21"/>
    </row>
    <row r="8587" spans="1:10" x14ac:dyDescent="0.25">
      <c r="A8587"/>
      <c r="B8587"/>
      <c r="I8587" s="33"/>
      <c r="J8587" s="21"/>
    </row>
    <row r="8588" spans="1:10" x14ac:dyDescent="0.25">
      <c r="A8588"/>
      <c r="B8588"/>
      <c r="I8588" s="33"/>
      <c r="J8588" s="21"/>
    </row>
    <row r="8589" spans="1:10" x14ac:dyDescent="0.25">
      <c r="A8589"/>
      <c r="B8589"/>
      <c r="I8589" s="33"/>
      <c r="J8589" s="21"/>
    </row>
    <row r="8590" spans="1:10" x14ac:dyDescent="0.25">
      <c r="A8590"/>
      <c r="B8590"/>
      <c r="I8590" s="33"/>
      <c r="J8590" s="21"/>
    </row>
    <row r="8591" spans="1:10" x14ac:dyDescent="0.25">
      <c r="A8591"/>
      <c r="B8591"/>
      <c r="I8591" s="33"/>
      <c r="J8591" s="21"/>
    </row>
    <row r="8592" spans="1:10" x14ac:dyDescent="0.25">
      <c r="A8592"/>
      <c r="B8592"/>
      <c r="I8592" s="33"/>
      <c r="J8592" s="21"/>
    </row>
    <row r="8593" spans="1:10" x14ac:dyDescent="0.25">
      <c r="A8593"/>
      <c r="B8593"/>
      <c r="I8593" s="33"/>
      <c r="J8593" s="21"/>
    </row>
    <row r="8594" spans="1:10" x14ac:dyDescent="0.25">
      <c r="A8594"/>
      <c r="B8594"/>
      <c r="I8594" s="33"/>
      <c r="J8594" s="21"/>
    </row>
    <row r="8595" spans="1:10" x14ac:dyDescent="0.25">
      <c r="A8595"/>
      <c r="B8595"/>
      <c r="I8595" s="33"/>
      <c r="J8595" s="21"/>
    </row>
    <row r="8596" spans="1:10" x14ac:dyDescent="0.25">
      <c r="A8596"/>
      <c r="B8596"/>
      <c r="I8596" s="33"/>
      <c r="J8596" s="21"/>
    </row>
    <row r="8597" spans="1:10" x14ac:dyDescent="0.25">
      <c r="A8597"/>
      <c r="B8597"/>
      <c r="I8597" s="33"/>
      <c r="J8597" s="21"/>
    </row>
    <row r="8598" spans="1:10" x14ac:dyDescent="0.25">
      <c r="A8598"/>
      <c r="B8598"/>
      <c r="I8598" s="33"/>
      <c r="J8598" s="21"/>
    </row>
    <row r="8599" spans="1:10" x14ac:dyDescent="0.25">
      <c r="A8599"/>
      <c r="B8599"/>
      <c r="I8599" s="33"/>
      <c r="J8599" s="21"/>
    </row>
    <row r="8600" spans="1:10" x14ac:dyDescent="0.25">
      <c r="A8600"/>
      <c r="B8600"/>
      <c r="I8600" s="33"/>
      <c r="J8600" s="21"/>
    </row>
    <row r="8601" spans="1:10" x14ac:dyDescent="0.25">
      <c r="A8601"/>
      <c r="B8601"/>
      <c r="I8601" s="33"/>
      <c r="J8601" s="21"/>
    </row>
    <row r="8602" spans="1:10" x14ac:dyDescent="0.25">
      <c r="A8602"/>
      <c r="B8602"/>
      <c r="I8602" s="33"/>
      <c r="J8602" s="21"/>
    </row>
    <row r="8603" spans="1:10" x14ac:dyDescent="0.25">
      <c r="A8603"/>
      <c r="B8603"/>
      <c r="I8603" s="33"/>
      <c r="J8603" s="21"/>
    </row>
    <row r="8604" spans="1:10" x14ac:dyDescent="0.25">
      <c r="A8604"/>
      <c r="B8604"/>
      <c r="I8604" s="33"/>
      <c r="J8604" s="21"/>
    </row>
    <row r="8605" spans="1:10" x14ac:dyDescent="0.25">
      <c r="A8605"/>
      <c r="B8605"/>
      <c r="I8605" s="33"/>
      <c r="J8605" s="21"/>
    </row>
    <row r="8606" spans="1:10" x14ac:dyDescent="0.25">
      <c r="A8606"/>
      <c r="B8606"/>
      <c r="I8606" s="33"/>
      <c r="J8606" s="21"/>
    </row>
    <row r="8607" spans="1:10" x14ac:dyDescent="0.25">
      <c r="A8607"/>
      <c r="B8607"/>
      <c r="I8607" s="33"/>
      <c r="J8607" s="21"/>
    </row>
    <row r="8608" spans="1:10" x14ac:dyDescent="0.25">
      <c r="A8608"/>
      <c r="B8608"/>
      <c r="I8608" s="33"/>
      <c r="J8608" s="21"/>
    </row>
    <row r="8609" spans="1:10" x14ac:dyDescent="0.25">
      <c r="A8609"/>
      <c r="B8609"/>
      <c r="I8609" s="33"/>
      <c r="J8609" s="21"/>
    </row>
    <row r="8610" spans="1:10" x14ac:dyDescent="0.25">
      <c r="A8610"/>
      <c r="B8610"/>
      <c r="I8610" s="33"/>
      <c r="J8610" s="21"/>
    </row>
    <row r="8611" spans="1:10" x14ac:dyDescent="0.25">
      <c r="A8611"/>
      <c r="B8611"/>
      <c r="I8611" s="33"/>
      <c r="J8611" s="21"/>
    </row>
    <row r="8612" spans="1:10" x14ac:dyDescent="0.25">
      <c r="A8612"/>
      <c r="B8612"/>
      <c r="I8612" s="33"/>
      <c r="J8612" s="21"/>
    </row>
    <row r="8613" spans="1:10" x14ac:dyDescent="0.25">
      <c r="A8613"/>
      <c r="B8613"/>
      <c r="I8613" s="33"/>
      <c r="J8613" s="21"/>
    </row>
    <row r="8614" spans="1:10" x14ac:dyDescent="0.25">
      <c r="A8614"/>
      <c r="B8614"/>
      <c r="I8614" s="33"/>
      <c r="J8614" s="21"/>
    </row>
    <row r="8615" spans="1:10" x14ac:dyDescent="0.25">
      <c r="A8615"/>
      <c r="B8615"/>
      <c r="I8615" s="33"/>
      <c r="J8615" s="21"/>
    </row>
    <row r="8616" spans="1:10" x14ac:dyDescent="0.25">
      <c r="A8616"/>
      <c r="B8616"/>
      <c r="I8616" s="33"/>
      <c r="J8616" s="21"/>
    </row>
    <row r="8617" spans="1:10" x14ac:dyDescent="0.25">
      <c r="A8617"/>
      <c r="B8617"/>
      <c r="I8617" s="33"/>
      <c r="J8617" s="21"/>
    </row>
    <row r="8618" spans="1:10" x14ac:dyDescent="0.25">
      <c r="A8618"/>
      <c r="B8618"/>
      <c r="I8618" s="33"/>
      <c r="J8618" s="21"/>
    </row>
    <row r="8619" spans="1:10" x14ac:dyDescent="0.25">
      <c r="A8619"/>
      <c r="B8619"/>
      <c r="I8619" s="33"/>
      <c r="J8619" s="21"/>
    </row>
    <row r="8620" spans="1:10" x14ac:dyDescent="0.25">
      <c r="A8620"/>
      <c r="B8620"/>
      <c r="I8620" s="33"/>
      <c r="J8620" s="21"/>
    </row>
    <row r="8621" spans="1:10" x14ac:dyDescent="0.25">
      <c r="A8621"/>
      <c r="B8621"/>
      <c r="I8621" s="33"/>
      <c r="J8621" s="21"/>
    </row>
    <row r="8622" spans="1:10" x14ac:dyDescent="0.25">
      <c r="A8622"/>
      <c r="B8622"/>
      <c r="I8622" s="33"/>
      <c r="J8622" s="21"/>
    </row>
    <row r="8623" spans="1:10" x14ac:dyDescent="0.25">
      <c r="A8623"/>
      <c r="B8623"/>
      <c r="I8623" s="33"/>
      <c r="J8623" s="21"/>
    </row>
    <row r="8624" spans="1:10" x14ac:dyDescent="0.25">
      <c r="A8624"/>
      <c r="B8624"/>
      <c r="I8624" s="33"/>
      <c r="J8624" s="21"/>
    </row>
    <row r="8625" spans="1:10" x14ac:dyDescent="0.25">
      <c r="A8625"/>
      <c r="B8625"/>
      <c r="I8625" s="33"/>
      <c r="J8625" s="21"/>
    </row>
    <row r="8626" spans="1:10" x14ac:dyDescent="0.25">
      <c r="A8626"/>
      <c r="B8626"/>
      <c r="I8626" s="33"/>
      <c r="J8626" s="21"/>
    </row>
    <row r="8627" spans="1:10" x14ac:dyDescent="0.25">
      <c r="A8627"/>
      <c r="B8627"/>
      <c r="I8627" s="33"/>
      <c r="J8627" s="21"/>
    </row>
    <row r="8628" spans="1:10" x14ac:dyDescent="0.25">
      <c r="A8628"/>
      <c r="B8628"/>
      <c r="I8628" s="33"/>
      <c r="J8628" s="21"/>
    </row>
    <row r="8629" spans="1:10" x14ac:dyDescent="0.25">
      <c r="A8629"/>
      <c r="B8629"/>
      <c r="I8629" s="33"/>
      <c r="J8629" s="21"/>
    </row>
    <row r="8630" spans="1:10" x14ac:dyDescent="0.25">
      <c r="A8630"/>
      <c r="B8630"/>
      <c r="I8630" s="33"/>
      <c r="J8630" s="21"/>
    </row>
    <row r="8631" spans="1:10" x14ac:dyDescent="0.25">
      <c r="A8631"/>
      <c r="B8631"/>
      <c r="I8631" s="33"/>
      <c r="J8631" s="21"/>
    </row>
    <row r="8632" spans="1:10" x14ac:dyDescent="0.25">
      <c r="A8632"/>
      <c r="B8632"/>
      <c r="I8632" s="33"/>
      <c r="J8632" s="21"/>
    </row>
    <row r="8633" spans="1:10" x14ac:dyDescent="0.25">
      <c r="A8633"/>
      <c r="B8633"/>
      <c r="I8633" s="33"/>
      <c r="J8633" s="21"/>
    </row>
    <row r="8634" spans="1:10" x14ac:dyDescent="0.25">
      <c r="A8634"/>
      <c r="B8634"/>
      <c r="I8634" s="33"/>
      <c r="J8634" s="21"/>
    </row>
    <row r="8635" spans="1:10" x14ac:dyDescent="0.25">
      <c r="A8635"/>
      <c r="B8635"/>
      <c r="I8635" s="33"/>
      <c r="J8635" s="21"/>
    </row>
    <row r="8636" spans="1:10" x14ac:dyDescent="0.25">
      <c r="A8636"/>
      <c r="B8636"/>
      <c r="I8636" s="33"/>
      <c r="J8636" s="21"/>
    </row>
    <row r="8637" spans="1:10" x14ac:dyDescent="0.25">
      <c r="A8637"/>
      <c r="B8637"/>
      <c r="I8637" s="33"/>
      <c r="J8637" s="21"/>
    </row>
    <row r="8638" spans="1:10" x14ac:dyDescent="0.25">
      <c r="A8638"/>
      <c r="B8638"/>
      <c r="I8638" s="33"/>
      <c r="J8638" s="21"/>
    </row>
    <row r="8639" spans="1:10" x14ac:dyDescent="0.25">
      <c r="A8639"/>
      <c r="B8639"/>
      <c r="I8639" s="33"/>
      <c r="J8639" s="21"/>
    </row>
    <row r="8640" spans="1:10" x14ac:dyDescent="0.25">
      <c r="A8640"/>
      <c r="B8640"/>
      <c r="I8640" s="33"/>
      <c r="J8640" s="21"/>
    </row>
    <row r="8641" spans="1:10" x14ac:dyDescent="0.25">
      <c r="A8641"/>
      <c r="B8641"/>
      <c r="I8641" s="33"/>
      <c r="J8641" s="21"/>
    </row>
    <row r="8642" spans="1:10" x14ac:dyDescent="0.25">
      <c r="A8642"/>
      <c r="B8642"/>
      <c r="I8642" s="33"/>
      <c r="J8642" s="21"/>
    </row>
    <row r="8643" spans="1:10" x14ac:dyDescent="0.25">
      <c r="A8643"/>
      <c r="B8643"/>
      <c r="I8643" s="33"/>
      <c r="J8643" s="21"/>
    </row>
    <row r="8644" spans="1:10" x14ac:dyDescent="0.25">
      <c r="A8644"/>
      <c r="B8644"/>
      <c r="I8644" s="33"/>
      <c r="J8644" s="21"/>
    </row>
    <row r="8645" spans="1:10" x14ac:dyDescent="0.25">
      <c r="A8645"/>
      <c r="B8645"/>
      <c r="I8645" s="33"/>
      <c r="J8645" s="21"/>
    </row>
    <row r="8646" spans="1:10" x14ac:dyDescent="0.25">
      <c r="A8646"/>
      <c r="B8646"/>
      <c r="I8646" s="33"/>
      <c r="J8646" s="21"/>
    </row>
    <row r="8647" spans="1:10" x14ac:dyDescent="0.25">
      <c r="A8647"/>
      <c r="B8647"/>
      <c r="I8647" s="33"/>
      <c r="J8647" s="21"/>
    </row>
    <row r="8648" spans="1:10" x14ac:dyDescent="0.25">
      <c r="A8648"/>
      <c r="B8648"/>
      <c r="I8648" s="33"/>
      <c r="J8648" s="21"/>
    </row>
    <row r="8649" spans="1:10" x14ac:dyDescent="0.25">
      <c r="A8649"/>
      <c r="B8649"/>
      <c r="I8649" s="33"/>
      <c r="J8649" s="21"/>
    </row>
    <row r="8650" spans="1:10" x14ac:dyDescent="0.25">
      <c r="A8650"/>
      <c r="B8650"/>
      <c r="I8650" s="33"/>
      <c r="J8650" s="21"/>
    </row>
    <row r="8651" spans="1:10" x14ac:dyDescent="0.25">
      <c r="A8651"/>
      <c r="B8651"/>
      <c r="I8651" s="33"/>
      <c r="J8651" s="21"/>
    </row>
    <row r="8652" spans="1:10" x14ac:dyDescent="0.25">
      <c r="A8652"/>
      <c r="B8652"/>
      <c r="I8652" s="33"/>
      <c r="J8652" s="21"/>
    </row>
    <row r="8653" spans="1:10" x14ac:dyDescent="0.25">
      <c r="A8653"/>
      <c r="B8653"/>
      <c r="I8653" s="33"/>
      <c r="J8653" s="21"/>
    </row>
    <row r="8654" spans="1:10" x14ac:dyDescent="0.25">
      <c r="A8654"/>
      <c r="B8654"/>
      <c r="I8654" s="33"/>
      <c r="J8654" s="21"/>
    </row>
    <row r="8655" spans="1:10" x14ac:dyDescent="0.25">
      <c r="A8655"/>
      <c r="B8655"/>
      <c r="I8655" s="33"/>
      <c r="J8655" s="21"/>
    </row>
    <row r="8656" spans="1:10" x14ac:dyDescent="0.25">
      <c r="A8656"/>
      <c r="B8656"/>
      <c r="I8656" s="33"/>
      <c r="J8656" s="21"/>
    </row>
    <row r="8657" spans="1:10" x14ac:dyDescent="0.25">
      <c r="A8657"/>
      <c r="B8657"/>
      <c r="I8657" s="33"/>
      <c r="J8657" s="21"/>
    </row>
    <row r="8658" spans="1:10" x14ac:dyDescent="0.25">
      <c r="A8658"/>
      <c r="B8658"/>
      <c r="I8658" s="33"/>
      <c r="J8658" s="21"/>
    </row>
    <row r="8659" spans="1:10" x14ac:dyDescent="0.25">
      <c r="A8659"/>
      <c r="B8659"/>
      <c r="I8659" s="33"/>
      <c r="J8659" s="21"/>
    </row>
    <row r="8660" spans="1:10" x14ac:dyDescent="0.25">
      <c r="A8660"/>
      <c r="B8660"/>
      <c r="I8660" s="33"/>
      <c r="J8660" s="21"/>
    </row>
    <row r="8661" spans="1:10" x14ac:dyDescent="0.25">
      <c r="A8661"/>
      <c r="B8661"/>
      <c r="I8661" s="33"/>
      <c r="J8661" s="21"/>
    </row>
    <row r="8662" spans="1:10" x14ac:dyDescent="0.25">
      <c r="A8662"/>
      <c r="B8662"/>
      <c r="I8662" s="33"/>
      <c r="J8662" s="21"/>
    </row>
    <row r="8663" spans="1:10" x14ac:dyDescent="0.25">
      <c r="A8663"/>
      <c r="B8663"/>
      <c r="I8663" s="33"/>
      <c r="J8663" s="21"/>
    </row>
    <row r="8664" spans="1:10" x14ac:dyDescent="0.25">
      <c r="A8664"/>
      <c r="B8664"/>
      <c r="I8664" s="33"/>
      <c r="J8664" s="21"/>
    </row>
    <row r="8665" spans="1:10" x14ac:dyDescent="0.25">
      <c r="A8665"/>
      <c r="B8665"/>
      <c r="I8665" s="33"/>
      <c r="J8665" s="21"/>
    </row>
    <row r="8666" spans="1:10" x14ac:dyDescent="0.25">
      <c r="A8666"/>
      <c r="B8666"/>
      <c r="I8666" s="33"/>
      <c r="J8666" s="21"/>
    </row>
    <row r="8667" spans="1:10" x14ac:dyDescent="0.25">
      <c r="A8667"/>
      <c r="B8667"/>
      <c r="I8667" s="33"/>
      <c r="J8667" s="21"/>
    </row>
    <row r="8668" spans="1:10" x14ac:dyDescent="0.25">
      <c r="A8668"/>
      <c r="B8668"/>
      <c r="I8668" s="33"/>
      <c r="J8668" s="21"/>
    </row>
    <row r="8669" spans="1:10" x14ac:dyDescent="0.25">
      <c r="A8669"/>
      <c r="B8669"/>
      <c r="I8669" s="33"/>
      <c r="J8669" s="21"/>
    </row>
    <row r="8670" spans="1:10" x14ac:dyDescent="0.25">
      <c r="A8670"/>
      <c r="B8670"/>
      <c r="I8670" s="33"/>
      <c r="J8670" s="21"/>
    </row>
    <row r="8671" spans="1:10" x14ac:dyDescent="0.25">
      <c r="A8671"/>
      <c r="B8671"/>
      <c r="I8671" s="33"/>
      <c r="J8671" s="21"/>
    </row>
    <row r="8672" spans="1:10" x14ac:dyDescent="0.25">
      <c r="A8672"/>
      <c r="B8672"/>
      <c r="I8672" s="33"/>
      <c r="J8672" s="21"/>
    </row>
    <row r="8673" spans="1:10" x14ac:dyDescent="0.25">
      <c r="A8673"/>
      <c r="B8673"/>
      <c r="I8673" s="33"/>
      <c r="J8673" s="21"/>
    </row>
    <row r="8674" spans="1:10" x14ac:dyDescent="0.25">
      <c r="A8674"/>
      <c r="B8674"/>
      <c r="I8674" s="33"/>
      <c r="J8674" s="21"/>
    </row>
    <row r="8675" spans="1:10" x14ac:dyDescent="0.25">
      <c r="A8675"/>
      <c r="B8675"/>
      <c r="I8675" s="33"/>
      <c r="J8675" s="21"/>
    </row>
    <row r="8676" spans="1:10" x14ac:dyDescent="0.25">
      <c r="A8676"/>
      <c r="B8676"/>
      <c r="I8676" s="33"/>
      <c r="J8676" s="21"/>
    </row>
    <row r="8677" spans="1:10" x14ac:dyDescent="0.25">
      <c r="A8677"/>
      <c r="B8677"/>
      <c r="I8677" s="33"/>
      <c r="J8677" s="21"/>
    </row>
    <row r="8678" spans="1:10" x14ac:dyDescent="0.25">
      <c r="A8678"/>
      <c r="B8678"/>
      <c r="I8678" s="33"/>
      <c r="J8678" s="21"/>
    </row>
    <row r="8679" spans="1:10" x14ac:dyDescent="0.25">
      <c r="A8679"/>
      <c r="B8679"/>
      <c r="I8679" s="33"/>
      <c r="J8679" s="21"/>
    </row>
    <row r="8680" spans="1:10" x14ac:dyDescent="0.25">
      <c r="A8680"/>
      <c r="B8680"/>
      <c r="I8680" s="33"/>
      <c r="J8680" s="21"/>
    </row>
    <row r="8681" spans="1:10" x14ac:dyDescent="0.25">
      <c r="A8681"/>
      <c r="B8681"/>
      <c r="I8681" s="33"/>
      <c r="J8681" s="21"/>
    </row>
    <row r="8682" spans="1:10" x14ac:dyDescent="0.25">
      <c r="A8682"/>
      <c r="B8682"/>
      <c r="I8682" s="33"/>
      <c r="J8682" s="21"/>
    </row>
    <row r="8683" spans="1:10" x14ac:dyDescent="0.25">
      <c r="A8683"/>
      <c r="B8683"/>
      <c r="I8683" s="33"/>
      <c r="J8683" s="21"/>
    </row>
    <row r="8684" spans="1:10" x14ac:dyDescent="0.25">
      <c r="A8684"/>
      <c r="B8684"/>
      <c r="I8684" s="33"/>
      <c r="J8684" s="21"/>
    </row>
    <row r="8685" spans="1:10" x14ac:dyDescent="0.25">
      <c r="A8685"/>
      <c r="B8685"/>
      <c r="I8685" s="33"/>
      <c r="J8685" s="21"/>
    </row>
    <row r="8686" spans="1:10" x14ac:dyDescent="0.25">
      <c r="A8686"/>
      <c r="B8686"/>
      <c r="I8686" s="33"/>
      <c r="J8686" s="21"/>
    </row>
    <row r="8687" spans="1:10" x14ac:dyDescent="0.25">
      <c r="A8687"/>
      <c r="B8687"/>
      <c r="I8687" s="33"/>
      <c r="J8687" s="21"/>
    </row>
    <row r="8688" spans="1:10" x14ac:dyDescent="0.25">
      <c r="A8688"/>
      <c r="B8688"/>
      <c r="I8688" s="33"/>
      <c r="J8688" s="21"/>
    </row>
    <row r="8689" spans="1:10" x14ac:dyDescent="0.25">
      <c r="A8689"/>
      <c r="B8689"/>
      <c r="I8689" s="33"/>
      <c r="J8689" s="21"/>
    </row>
    <row r="8690" spans="1:10" x14ac:dyDescent="0.25">
      <c r="A8690"/>
      <c r="B8690"/>
      <c r="I8690" s="33"/>
      <c r="J8690" s="21"/>
    </row>
    <row r="8691" spans="1:10" x14ac:dyDescent="0.25">
      <c r="A8691"/>
      <c r="B8691"/>
      <c r="I8691" s="33"/>
      <c r="J8691" s="21"/>
    </row>
    <row r="8692" spans="1:10" x14ac:dyDescent="0.25">
      <c r="A8692"/>
      <c r="B8692"/>
      <c r="I8692" s="33"/>
      <c r="J8692" s="21"/>
    </row>
    <row r="8693" spans="1:10" x14ac:dyDescent="0.25">
      <c r="A8693"/>
      <c r="B8693"/>
      <c r="I8693" s="33"/>
      <c r="J8693" s="21"/>
    </row>
    <row r="8694" spans="1:10" x14ac:dyDescent="0.25">
      <c r="A8694"/>
      <c r="B8694"/>
      <c r="I8694" s="33"/>
      <c r="J8694" s="21"/>
    </row>
    <row r="8695" spans="1:10" x14ac:dyDescent="0.25">
      <c r="A8695"/>
      <c r="B8695"/>
      <c r="I8695" s="33"/>
      <c r="J8695" s="21"/>
    </row>
    <row r="8696" spans="1:10" x14ac:dyDescent="0.25">
      <c r="A8696"/>
      <c r="B8696"/>
      <c r="I8696" s="33"/>
      <c r="J8696" s="21"/>
    </row>
    <row r="8697" spans="1:10" x14ac:dyDescent="0.25">
      <c r="A8697"/>
      <c r="B8697"/>
      <c r="I8697" s="33"/>
      <c r="J8697" s="21"/>
    </row>
    <row r="8698" spans="1:10" x14ac:dyDescent="0.25">
      <c r="A8698"/>
      <c r="B8698"/>
      <c r="I8698" s="33"/>
      <c r="J8698" s="21"/>
    </row>
    <row r="8699" spans="1:10" x14ac:dyDescent="0.25">
      <c r="A8699"/>
      <c r="B8699"/>
      <c r="I8699" s="33"/>
      <c r="J8699" s="21"/>
    </row>
    <row r="8700" spans="1:10" x14ac:dyDescent="0.25">
      <c r="A8700"/>
      <c r="B8700"/>
      <c r="I8700" s="33"/>
      <c r="J8700" s="21"/>
    </row>
    <row r="8701" spans="1:10" x14ac:dyDescent="0.25">
      <c r="A8701"/>
      <c r="B8701"/>
      <c r="I8701" s="33"/>
      <c r="J8701" s="21"/>
    </row>
    <row r="8702" spans="1:10" x14ac:dyDescent="0.25">
      <c r="A8702"/>
      <c r="B8702"/>
      <c r="I8702" s="33"/>
      <c r="J8702" s="21"/>
    </row>
    <row r="8703" spans="1:10" x14ac:dyDescent="0.25">
      <c r="A8703"/>
      <c r="B8703"/>
      <c r="I8703" s="33"/>
      <c r="J8703" s="21"/>
    </row>
    <row r="8704" spans="1:10" x14ac:dyDescent="0.25">
      <c r="A8704"/>
      <c r="B8704"/>
      <c r="I8704" s="33"/>
      <c r="J8704" s="21"/>
    </row>
    <row r="8705" spans="1:10" x14ac:dyDescent="0.25">
      <c r="A8705"/>
      <c r="B8705"/>
      <c r="I8705" s="33"/>
      <c r="J8705" s="21"/>
    </row>
    <row r="8706" spans="1:10" x14ac:dyDescent="0.25">
      <c r="A8706"/>
      <c r="B8706"/>
      <c r="I8706" s="33"/>
      <c r="J8706" s="21"/>
    </row>
    <row r="8707" spans="1:10" x14ac:dyDescent="0.25">
      <c r="A8707"/>
      <c r="B8707"/>
      <c r="I8707" s="33"/>
      <c r="J8707" s="21"/>
    </row>
    <row r="8708" spans="1:10" x14ac:dyDescent="0.25">
      <c r="A8708"/>
      <c r="B8708"/>
      <c r="I8708" s="33"/>
      <c r="J8708" s="21"/>
    </row>
    <row r="8709" spans="1:10" x14ac:dyDescent="0.25">
      <c r="A8709"/>
      <c r="B8709"/>
      <c r="I8709" s="33"/>
      <c r="J8709" s="21"/>
    </row>
    <row r="8710" spans="1:10" x14ac:dyDescent="0.25">
      <c r="A8710"/>
      <c r="B8710"/>
      <c r="I8710" s="33"/>
      <c r="J8710" s="21"/>
    </row>
    <row r="8711" spans="1:10" x14ac:dyDescent="0.25">
      <c r="A8711"/>
      <c r="B8711"/>
      <c r="I8711" s="33"/>
      <c r="J8711" s="21"/>
    </row>
    <row r="8712" spans="1:10" x14ac:dyDescent="0.25">
      <c r="A8712"/>
      <c r="B8712"/>
      <c r="I8712" s="33"/>
      <c r="J8712" s="21"/>
    </row>
    <row r="8713" spans="1:10" x14ac:dyDescent="0.25">
      <c r="A8713"/>
      <c r="B8713"/>
      <c r="I8713" s="33"/>
      <c r="J8713" s="21"/>
    </row>
    <row r="8714" spans="1:10" x14ac:dyDescent="0.25">
      <c r="A8714"/>
      <c r="B8714"/>
      <c r="I8714" s="33"/>
      <c r="J8714" s="21"/>
    </row>
    <row r="8715" spans="1:10" x14ac:dyDescent="0.25">
      <c r="A8715"/>
      <c r="B8715"/>
      <c r="I8715" s="33"/>
      <c r="J8715" s="21"/>
    </row>
    <row r="8716" spans="1:10" x14ac:dyDescent="0.25">
      <c r="A8716"/>
      <c r="B8716"/>
      <c r="I8716" s="33"/>
      <c r="J8716" s="21"/>
    </row>
    <row r="8717" spans="1:10" x14ac:dyDescent="0.25">
      <c r="A8717"/>
      <c r="B8717"/>
      <c r="I8717" s="33"/>
      <c r="J8717" s="21"/>
    </row>
    <row r="8718" spans="1:10" x14ac:dyDescent="0.25">
      <c r="A8718"/>
      <c r="B8718"/>
      <c r="I8718" s="33"/>
      <c r="J8718" s="21"/>
    </row>
    <row r="8719" spans="1:10" x14ac:dyDescent="0.25">
      <c r="A8719"/>
      <c r="B8719"/>
      <c r="I8719" s="33"/>
      <c r="J8719" s="21"/>
    </row>
    <row r="8720" spans="1:10" x14ac:dyDescent="0.25">
      <c r="A8720"/>
      <c r="B8720"/>
      <c r="I8720" s="33"/>
      <c r="J8720" s="21"/>
    </row>
    <row r="8721" spans="1:10" x14ac:dyDescent="0.25">
      <c r="A8721"/>
      <c r="B8721"/>
      <c r="I8721" s="33"/>
      <c r="J8721" s="21"/>
    </row>
    <row r="8722" spans="1:10" x14ac:dyDescent="0.25">
      <c r="A8722"/>
      <c r="B8722"/>
      <c r="I8722" s="33"/>
      <c r="J8722" s="21"/>
    </row>
    <row r="8723" spans="1:10" x14ac:dyDescent="0.25">
      <c r="A8723"/>
      <c r="B8723"/>
      <c r="I8723" s="33"/>
      <c r="J8723" s="21"/>
    </row>
    <row r="8724" spans="1:10" x14ac:dyDescent="0.25">
      <c r="A8724"/>
      <c r="B8724"/>
      <c r="I8724" s="33"/>
      <c r="J8724" s="21"/>
    </row>
    <row r="8725" spans="1:10" x14ac:dyDescent="0.25">
      <c r="A8725"/>
      <c r="B8725"/>
      <c r="I8725" s="33"/>
      <c r="J8725" s="21"/>
    </row>
    <row r="8726" spans="1:10" x14ac:dyDescent="0.25">
      <c r="A8726"/>
      <c r="B8726"/>
      <c r="I8726" s="33"/>
      <c r="J8726" s="21"/>
    </row>
    <row r="8727" spans="1:10" x14ac:dyDescent="0.25">
      <c r="A8727"/>
      <c r="B8727"/>
      <c r="I8727" s="33"/>
      <c r="J8727" s="21"/>
    </row>
    <row r="8728" spans="1:10" x14ac:dyDescent="0.25">
      <c r="A8728"/>
      <c r="B8728"/>
      <c r="I8728" s="33"/>
      <c r="J8728" s="21"/>
    </row>
    <row r="8729" spans="1:10" x14ac:dyDescent="0.25">
      <c r="A8729"/>
      <c r="B8729"/>
      <c r="I8729" s="33"/>
      <c r="J8729" s="21"/>
    </row>
    <row r="8730" spans="1:10" x14ac:dyDescent="0.25">
      <c r="A8730"/>
      <c r="B8730"/>
      <c r="I8730" s="33"/>
      <c r="J8730" s="21"/>
    </row>
    <row r="8731" spans="1:10" x14ac:dyDescent="0.25">
      <c r="A8731"/>
      <c r="B8731"/>
      <c r="I8731" s="33"/>
      <c r="J8731" s="21"/>
    </row>
    <row r="8732" spans="1:10" x14ac:dyDescent="0.25">
      <c r="A8732"/>
      <c r="B8732"/>
      <c r="I8732" s="33"/>
      <c r="J8732" s="21"/>
    </row>
    <row r="8733" spans="1:10" x14ac:dyDescent="0.25">
      <c r="A8733"/>
      <c r="B8733"/>
      <c r="I8733" s="33"/>
      <c r="J8733" s="21"/>
    </row>
    <row r="8734" spans="1:10" x14ac:dyDescent="0.25">
      <c r="A8734"/>
      <c r="B8734"/>
      <c r="I8734" s="33"/>
      <c r="J8734" s="21"/>
    </row>
    <row r="8735" spans="1:10" x14ac:dyDescent="0.25">
      <c r="A8735"/>
      <c r="B8735"/>
      <c r="I8735" s="33"/>
      <c r="J8735" s="21"/>
    </row>
    <row r="8736" spans="1:10" x14ac:dyDescent="0.25">
      <c r="A8736"/>
      <c r="B8736"/>
      <c r="I8736" s="33"/>
      <c r="J8736" s="21"/>
    </row>
    <row r="8737" spans="1:10" x14ac:dyDescent="0.25">
      <c r="A8737"/>
      <c r="B8737"/>
      <c r="I8737" s="33"/>
      <c r="J8737" s="21"/>
    </row>
    <row r="8738" spans="1:10" x14ac:dyDescent="0.25">
      <c r="A8738"/>
      <c r="B8738"/>
      <c r="I8738" s="33"/>
      <c r="J8738" s="21"/>
    </row>
    <row r="8739" spans="1:10" x14ac:dyDescent="0.25">
      <c r="A8739"/>
      <c r="B8739"/>
      <c r="I8739" s="33"/>
      <c r="J8739" s="21"/>
    </row>
    <row r="8740" spans="1:10" x14ac:dyDescent="0.25">
      <c r="A8740"/>
      <c r="B8740"/>
      <c r="I8740" s="33"/>
      <c r="J8740" s="21"/>
    </row>
    <row r="8741" spans="1:10" x14ac:dyDescent="0.25">
      <c r="A8741"/>
      <c r="B8741"/>
      <c r="I8741" s="33"/>
      <c r="J8741" s="21"/>
    </row>
    <row r="8742" spans="1:10" x14ac:dyDescent="0.25">
      <c r="A8742"/>
      <c r="B8742"/>
      <c r="I8742" s="33"/>
      <c r="J8742" s="21"/>
    </row>
    <row r="8743" spans="1:10" x14ac:dyDescent="0.25">
      <c r="A8743"/>
      <c r="B8743"/>
      <c r="I8743" s="33"/>
      <c r="J8743" s="21"/>
    </row>
    <row r="8744" spans="1:10" x14ac:dyDescent="0.25">
      <c r="A8744"/>
      <c r="B8744"/>
      <c r="I8744" s="33"/>
      <c r="J8744" s="21"/>
    </row>
    <row r="8745" spans="1:10" x14ac:dyDescent="0.25">
      <c r="A8745"/>
      <c r="B8745"/>
      <c r="I8745" s="33"/>
      <c r="J8745" s="21"/>
    </row>
    <row r="8746" spans="1:10" x14ac:dyDescent="0.25">
      <c r="A8746"/>
      <c r="B8746"/>
      <c r="I8746" s="33"/>
      <c r="J8746" s="21"/>
    </row>
    <row r="8747" spans="1:10" x14ac:dyDescent="0.25">
      <c r="A8747"/>
      <c r="B8747"/>
      <c r="I8747" s="33"/>
      <c r="J8747" s="21"/>
    </row>
    <row r="8748" spans="1:10" x14ac:dyDescent="0.25">
      <c r="A8748"/>
      <c r="B8748"/>
      <c r="I8748" s="33"/>
      <c r="J8748" s="21"/>
    </row>
    <row r="8749" spans="1:10" x14ac:dyDescent="0.25">
      <c r="A8749"/>
      <c r="B8749"/>
      <c r="I8749" s="33"/>
      <c r="J8749" s="21"/>
    </row>
    <row r="8750" spans="1:10" x14ac:dyDescent="0.25">
      <c r="A8750"/>
      <c r="B8750"/>
      <c r="I8750" s="33"/>
      <c r="J8750" s="21"/>
    </row>
    <row r="8751" spans="1:10" x14ac:dyDescent="0.25">
      <c r="A8751"/>
      <c r="B8751"/>
      <c r="I8751" s="33"/>
      <c r="J8751" s="21"/>
    </row>
    <row r="8752" spans="1:10" x14ac:dyDescent="0.25">
      <c r="A8752"/>
      <c r="B8752"/>
      <c r="I8752" s="33"/>
      <c r="J8752" s="21"/>
    </row>
    <row r="8753" spans="1:10" x14ac:dyDescent="0.25">
      <c r="A8753"/>
      <c r="B8753"/>
      <c r="I8753" s="33"/>
      <c r="J8753" s="21"/>
    </row>
    <row r="8754" spans="1:10" x14ac:dyDescent="0.25">
      <c r="A8754"/>
      <c r="B8754"/>
      <c r="I8754" s="33"/>
      <c r="J8754" s="21"/>
    </row>
    <row r="8755" spans="1:10" x14ac:dyDescent="0.25">
      <c r="A8755"/>
      <c r="B8755"/>
      <c r="I8755" s="33"/>
      <c r="J8755" s="21"/>
    </row>
    <row r="8756" spans="1:10" x14ac:dyDescent="0.25">
      <c r="A8756"/>
      <c r="B8756"/>
      <c r="I8756" s="33"/>
      <c r="J8756" s="21"/>
    </row>
    <row r="8757" spans="1:10" x14ac:dyDescent="0.25">
      <c r="A8757"/>
      <c r="B8757"/>
      <c r="I8757" s="33"/>
      <c r="J8757" s="21"/>
    </row>
    <row r="8758" spans="1:10" x14ac:dyDescent="0.25">
      <c r="A8758"/>
      <c r="B8758"/>
      <c r="I8758" s="33"/>
      <c r="J8758" s="21"/>
    </row>
    <row r="8759" spans="1:10" x14ac:dyDescent="0.25">
      <c r="A8759"/>
      <c r="B8759"/>
      <c r="I8759" s="33"/>
      <c r="J8759" s="21"/>
    </row>
    <row r="8760" spans="1:10" x14ac:dyDescent="0.25">
      <c r="A8760"/>
      <c r="B8760"/>
      <c r="I8760" s="33"/>
      <c r="J8760" s="21"/>
    </row>
    <row r="8761" spans="1:10" x14ac:dyDescent="0.25">
      <c r="A8761"/>
      <c r="B8761"/>
      <c r="I8761" s="33"/>
      <c r="J8761" s="21"/>
    </row>
    <row r="8762" spans="1:10" x14ac:dyDescent="0.25">
      <c r="A8762"/>
      <c r="B8762"/>
      <c r="I8762" s="33"/>
      <c r="J8762" s="21"/>
    </row>
    <row r="8763" spans="1:10" x14ac:dyDescent="0.25">
      <c r="A8763"/>
      <c r="B8763"/>
      <c r="I8763" s="33"/>
      <c r="J8763" s="21"/>
    </row>
    <row r="8764" spans="1:10" x14ac:dyDescent="0.25">
      <c r="A8764"/>
      <c r="B8764"/>
      <c r="I8764" s="33"/>
      <c r="J8764" s="21"/>
    </row>
    <row r="8765" spans="1:10" x14ac:dyDescent="0.25">
      <c r="A8765"/>
      <c r="B8765"/>
      <c r="I8765" s="33"/>
      <c r="J8765" s="21"/>
    </row>
    <row r="8766" spans="1:10" x14ac:dyDescent="0.25">
      <c r="A8766"/>
      <c r="B8766"/>
      <c r="I8766" s="33"/>
      <c r="J8766" s="21"/>
    </row>
    <row r="8767" spans="1:10" x14ac:dyDescent="0.25">
      <c r="A8767"/>
      <c r="B8767"/>
      <c r="I8767" s="33"/>
      <c r="J8767" s="21"/>
    </row>
    <row r="8768" spans="1:10" x14ac:dyDescent="0.25">
      <c r="A8768"/>
      <c r="B8768"/>
      <c r="I8768" s="33"/>
      <c r="J8768" s="21"/>
    </row>
    <row r="8769" spans="1:10" x14ac:dyDescent="0.25">
      <c r="A8769"/>
      <c r="B8769"/>
      <c r="I8769" s="33"/>
      <c r="J8769" s="21"/>
    </row>
    <row r="8770" spans="1:10" x14ac:dyDescent="0.25">
      <c r="A8770"/>
      <c r="B8770"/>
      <c r="I8770" s="33"/>
      <c r="J8770" s="21"/>
    </row>
    <row r="8771" spans="1:10" x14ac:dyDescent="0.25">
      <c r="A8771"/>
      <c r="B8771"/>
      <c r="I8771" s="33"/>
      <c r="J8771" s="21"/>
    </row>
    <row r="8772" spans="1:10" x14ac:dyDescent="0.25">
      <c r="A8772"/>
      <c r="B8772"/>
      <c r="I8772" s="33"/>
      <c r="J8772" s="21"/>
    </row>
    <row r="8773" spans="1:10" x14ac:dyDescent="0.25">
      <c r="A8773"/>
      <c r="B8773"/>
      <c r="I8773" s="33"/>
      <c r="J8773" s="21"/>
    </row>
    <row r="8774" spans="1:10" x14ac:dyDescent="0.25">
      <c r="A8774"/>
      <c r="B8774"/>
      <c r="I8774" s="33"/>
      <c r="J8774" s="21"/>
    </row>
    <row r="8775" spans="1:10" x14ac:dyDescent="0.25">
      <c r="A8775"/>
      <c r="B8775"/>
      <c r="I8775" s="33"/>
      <c r="J8775" s="21"/>
    </row>
    <row r="8776" spans="1:10" x14ac:dyDescent="0.25">
      <c r="A8776"/>
      <c r="B8776"/>
      <c r="I8776" s="33"/>
      <c r="J8776" s="21"/>
    </row>
    <row r="8777" spans="1:10" x14ac:dyDescent="0.25">
      <c r="A8777"/>
      <c r="B8777"/>
      <c r="I8777" s="33"/>
      <c r="J8777" s="21"/>
    </row>
    <row r="8778" spans="1:10" x14ac:dyDescent="0.25">
      <c r="A8778"/>
      <c r="B8778"/>
      <c r="I8778" s="33"/>
      <c r="J8778" s="21"/>
    </row>
    <row r="8779" spans="1:10" x14ac:dyDescent="0.25">
      <c r="A8779"/>
      <c r="B8779"/>
      <c r="I8779" s="33"/>
      <c r="J8779" s="21"/>
    </row>
    <row r="8780" spans="1:10" x14ac:dyDescent="0.25">
      <c r="A8780"/>
      <c r="B8780"/>
      <c r="I8780" s="33"/>
      <c r="J8780" s="21"/>
    </row>
    <row r="8781" spans="1:10" x14ac:dyDescent="0.25">
      <c r="A8781"/>
      <c r="B8781"/>
      <c r="I8781" s="33"/>
      <c r="J8781" s="21"/>
    </row>
    <row r="8782" spans="1:10" x14ac:dyDescent="0.25">
      <c r="A8782"/>
      <c r="B8782"/>
      <c r="I8782" s="33"/>
      <c r="J8782" s="21"/>
    </row>
    <row r="8783" spans="1:10" x14ac:dyDescent="0.25">
      <c r="A8783"/>
      <c r="B8783"/>
      <c r="I8783" s="33"/>
      <c r="J8783" s="21"/>
    </row>
    <row r="8784" spans="1:10" x14ac:dyDescent="0.25">
      <c r="A8784"/>
      <c r="B8784"/>
      <c r="I8784" s="33"/>
      <c r="J8784" s="21"/>
    </row>
    <row r="8785" spans="1:10" x14ac:dyDescent="0.25">
      <c r="A8785"/>
      <c r="B8785"/>
      <c r="I8785" s="33"/>
      <c r="J8785" s="21"/>
    </row>
    <row r="8786" spans="1:10" x14ac:dyDescent="0.25">
      <c r="A8786"/>
      <c r="B8786"/>
      <c r="I8786" s="33"/>
      <c r="J8786" s="21"/>
    </row>
    <row r="8787" spans="1:10" x14ac:dyDescent="0.25">
      <c r="A8787"/>
      <c r="B8787"/>
      <c r="I8787" s="33"/>
      <c r="J8787" s="21"/>
    </row>
    <row r="8788" spans="1:10" x14ac:dyDescent="0.25">
      <c r="A8788"/>
      <c r="B8788"/>
      <c r="I8788" s="33"/>
      <c r="J8788" s="21"/>
    </row>
    <row r="8789" spans="1:10" x14ac:dyDescent="0.25">
      <c r="A8789"/>
      <c r="B8789"/>
      <c r="I8789" s="33"/>
      <c r="J8789" s="21"/>
    </row>
    <row r="8790" spans="1:10" x14ac:dyDescent="0.25">
      <c r="A8790"/>
      <c r="B8790"/>
      <c r="I8790" s="33"/>
      <c r="J8790" s="21"/>
    </row>
    <row r="8791" spans="1:10" x14ac:dyDescent="0.25">
      <c r="A8791"/>
      <c r="B8791"/>
      <c r="I8791" s="33"/>
      <c r="J8791" s="21"/>
    </row>
    <row r="8792" spans="1:10" x14ac:dyDescent="0.25">
      <c r="A8792"/>
      <c r="B8792"/>
      <c r="I8792" s="33"/>
      <c r="J8792" s="21"/>
    </row>
    <row r="8793" spans="1:10" x14ac:dyDescent="0.25">
      <c r="A8793"/>
      <c r="B8793"/>
      <c r="I8793" s="33"/>
      <c r="J8793" s="21"/>
    </row>
    <row r="8794" spans="1:10" x14ac:dyDescent="0.25">
      <c r="A8794"/>
      <c r="B8794"/>
      <c r="I8794" s="33"/>
      <c r="J8794" s="21"/>
    </row>
    <row r="8795" spans="1:10" x14ac:dyDescent="0.25">
      <c r="A8795"/>
      <c r="B8795"/>
      <c r="I8795" s="33"/>
      <c r="J8795" s="21"/>
    </row>
    <row r="8796" spans="1:10" x14ac:dyDescent="0.25">
      <c r="A8796"/>
      <c r="B8796"/>
      <c r="I8796" s="33"/>
      <c r="J8796" s="21"/>
    </row>
    <row r="8797" spans="1:10" x14ac:dyDescent="0.25">
      <c r="A8797"/>
      <c r="B8797"/>
      <c r="I8797" s="33"/>
      <c r="J8797" s="21"/>
    </row>
    <row r="8798" spans="1:10" x14ac:dyDescent="0.25">
      <c r="A8798"/>
      <c r="B8798"/>
      <c r="I8798" s="33"/>
      <c r="J8798" s="21"/>
    </row>
    <row r="8799" spans="1:10" x14ac:dyDescent="0.25">
      <c r="A8799"/>
      <c r="B8799"/>
      <c r="I8799" s="33"/>
      <c r="J8799" s="21"/>
    </row>
    <row r="8800" spans="1:10" x14ac:dyDescent="0.25">
      <c r="A8800"/>
      <c r="B8800"/>
      <c r="I8800" s="33"/>
      <c r="J8800" s="21"/>
    </row>
    <row r="8801" spans="1:10" x14ac:dyDescent="0.25">
      <c r="A8801"/>
      <c r="B8801"/>
      <c r="I8801" s="33"/>
      <c r="J8801" s="21"/>
    </row>
    <row r="8802" spans="1:10" x14ac:dyDescent="0.25">
      <c r="A8802"/>
      <c r="B8802"/>
      <c r="I8802" s="33"/>
      <c r="J8802" s="21"/>
    </row>
    <row r="8803" spans="1:10" x14ac:dyDescent="0.25">
      <c r="A8803"/>
      <c r="B8803"/>
      <c r="I8803" s="33"/>
      <c r="J8803" s="21"/>
    </row>
    <row r="8804" spans="1:10" x14ac:dyDescent="0.25">
      <c r="A8804"/>
      <c r="B8804"/>
      <c r="I8804" s="33"/>
      <c r="J8804" s="21"/>
    </row>
    <row r="8805" spans="1:10" x14ac:dyDescent="0.25">
      <c r="A8805"/>
      <c r="B8805"/>
      <c r="I8805" s="33"/>
      <c r="J8805" s="21"/>
    </row>
    <row r="8806" spans="1:10" x14ac:dyDescent="0.25">
      <c r="A8806"/>
      <c r="B8806"/>
      <c r="I8806" s="33"/>
      <c r="J8806" s="21"/>
    </row>
    <row r="8807" spans="1:10" x14ac:dyDescent="0.25">
      <c r="A8807"/>
      <c r="B8807"/>
      <c r="I8807" s="33"/>
      <c r="J8807" s="21"/>
    </row>
    <row r="8808" spans="1:10" x14ac:dyDescent="0.25">
      <c r="A8808"/>
      <c r="B8808"/>
      <c r="I8808" s="33"/>
      <c r="J8808" s="21"/>
    </row>
    <row r="8809" spans="1:10" x14ac:dyDescent="0.25">
      <c r="A8809"/>
      <c r="B8809"/>
      <c r="I8809" s="33"/>
      <c r="J8809" s="21"/>
    </row>
    <row r="8810" spans="1:10" x14ac:dyDescent="0.25">
      <c r="A8810"/>
      <c r="B8810"/>
      <c r="I8810" s="33"/>
      <c r="J8810" s="21"/>
    </row>
    <row r="8811" spans="1:10" x14ac:dyDescent="0.25">
      <c r="A8811"/>
      <c r="B8811"/>
      <c r="I8811" s="33"/>
      <c r="J8811" s="21"/>
    </row>
    <row r="8812" spans="1:10" x14ac:dyDescent="0.25">
      <c r="A8812"/>
      <c r="B8812"/>
      <c r="I8812" s="33"/>
      <c r="J8812" s="21"/>
    </row>
    <row r="8813" spans="1:10" x14ac:dyDescent="0.25">
      <c r="A8813"/>
      <c r="B8813"/>
      <c r="I8813" s="33"/>
      <c r="J8813" s="21"/>
    </row>
    <row r="8814" spans="1:10" x14ac:dyDescent="0.25">
      <c r="A8814"/>
      <c r="B8814"/>
      <c r="I8814" s="33"/>
      <c r="J8814" s="21"/>
    </row>
    <row r="8815" spans="1:10" x14ac:dyDescent="0.25">
      <c r="A8815"/>
      <c r="B8815"/>
      <c r="I8815" s="33"/>
      <c r="J8815" s="21"/>
    </row>
    <row r="8816" spans="1:10" x14ac:dyDescent="0.25">
      <c r="A8816"/>
      <c r="B8816"/>
      <c r="I8816" s="33"/>
      <c r="J8816" s="21"/>
    </row>
    <row r="8817" spans="1:10" x14ac:dyDescent="0.25">
      <c r="A8817"/>
      <c r="B8817"/>
      <c r="I8817" s="33"/>
      <c r="J8817" s="21"/>
    </row>
    <row r="8818" spans="1:10" x14ac:dyDescent="0.25">
      <c r="A8818"/>
      <c r="B8818"/>
      <c r="I8818" s="33"/>
      <c r="J8818" s="21"/>
    </row>
    <row r="8819" spans="1:10" x14ac:dyDescent="0.25">
      <c r="A8819"/>
      <c r="B8819"/>
      <c r="I8819" s="33"/>
      <c r="J8819" s="21"/>
    </row>
    <row r="8820" spans="1:10" x14ac:dyDescent="0.25">
      <c r="A8820"/>
      <c r="B8820"/>
      <c r="I8820" s="33"/>
      <c r="J8820" s="21"/>
    </row>
    <row r="8821" spans="1:10" x14ac:dyDescent="0.25">
      <c r="A8821"/>
      <c r="B8821"/>
      <c r="I8821" s="33"/>
      <c r="J8821" s="21"/>
    </row>
    <row r="8822" spans="1:10" x14ac:dyDescent="0.25">
      <c r="A8822"/>
      <c r="B8822"/>
      <c r="I8822" s="33"/>
      <c r="J8822" s="21"/>
    </row>
    <row r="8823" spans="1:10" x14ac:dyDescent="0.25">
      <c r="A8823"/>
      <c r="B8823"/>
      <c r="I8823" s="33"/>
      <c r="J8823" s="21"/>
    </row>
    <row r="8824" spans="1:10" x14ac:dyDescent="0.25">
      <c r="A8824"/>
      <c r="B8824"/>
      <c r="I8824" s="33"/>
      <c r="J8824" s="21"/>
    </row>
    <row r="8825" spans="1:10" x14ac:dyDescent="0.25">
      <c r="A8825"/>
      <c r="B8825"/>
      <c r="I8825" s="33"/>
      <c r="J8825" s="21"/>
    </row>
    <row r="8826" spans="1:10" x14ac:dyDescent="0.25">
      <c r="A8826"/>
      <c r="B8826"/>
      <c r="I8826" s="33"/>
      <c r="J8826" s="21"/>
    </row>
    <row r="8827" spans="1:10" x14ac:dyDescent="0.25">
      <c r="A8827"/>
      <c r="B8827"/>
      <c r="I8827" s="33"/>
      <c r="J8827" s="21"/>
    </row>
    <row r="8828" spans="1:10" x14ac:dyDescent="0.25">
      <c r="A8828"/>
      <c r="B8828"/>
      <c r="I8828" s="33"/>
      <c r="J8828" s="21"/>
    </row>
    <row r="8829" spans="1:10" x14ac:dyDescent="0.25">
      <c r="A8829"/>
      <c r="B8829"/>
      <c r="I8829" s="33"/>
      <c r="J8829" s="21"/>
    </row>
    <row r="8830" spans="1:10" x14ac:dyDescent="0.25">
      <c r="A8830"/>
      <c r="B8830"/>
      <c r="I8830" s="33"/>
      <c r="J8830" s="21"/>
    </row>
    <row r="8831" spans="1:10" x14ac:dyDescent="0.25">
      <c r="A8831"/>
      <c r="B8831"/>
      <c r="I8831" s="33"/>
      <c r="J8831" s="21"/>
    </row>
    <row r="8832" spans="1:10" x14ac:dyDescent="0.25">
      <c r="A8832"/>
      <c r="B8832"/>
      <c r="I8832" s="33"/>
      <c r="J8832" s="21"/>
    </row>
    <row r="8833" spans="1:10" x14ac:dyDescent="0.25">
      <c r="A8833"/>
      <c r="B8833"/>
      <c r="I8833" s="33"/>
      <c r="J8833" s="21"/>
    </row>
    <row r="8834" spans="1:10" x14ac:dyDescent="0.25">
      <c r="A8834"/>
      <c r="B8834"/>
      <c r="I8834" s="33"/>
      <c r="J8834" s="21"/>
    </row>
    <row r="8835" spans="1:10" x14ac:dyDescent="0.25">
      <c r="A8835"/>
      <c r="B8835"/>
      <c r="I8835" s="33"/>
      <c r="J8835" s="21"/>
    </row>
    <row r="8836" spans="1:10" x14ac:dyDescent="0.25">
      <c r="A8836"/>
      <c r="B8836"/>
      <c r="I8836" s="33"/>
      <c r="J8836" s="21"/>
    </row>
    <row r="8837" spans="1:10" x14ac:dyDescent="0.25">
      <c r="A8837"/>
      <c r="B8837"/>
      <c r="I8837" s="33"/>
      <c r="J8837" s="21"/>
    </row>
    <row r="8838" spans="1:10" x14ac:dyDescent="0.25">
      <c r="A8838"/>
      <c r="B8838"/>
      <c r="I8838" s="33"/>
      <c r="J8838" s="21"/>
    </row>
    <row r="8839" spans="1:10" x14ac:dyDescent="0.25">
      <c r="A8839"/>
      <c r="B8839"/>
      <c r="I8839" s="33"/>
      <c r="J8839" s="21"/>
    </row>
    <row r="8840" spans="1:10" x14ac:dyDescent="0.25">
      <c r="A8840"/>
      <c r="B8840"/>
      <c r="I8840" s="33"/>
      <c r="J8840" s="21"/>
    </row>
    <row r="8841" spans="1:10" x14ac:dyDescent="0.25">
      <c r="A8841"/>
      <c r="B8841"/>
      <c r="I8841" s="33"/>
      <c r="J8841" s="21"/>
    </row>
    <row r="8842" spans="1:10" x14ac:dyDescent="0.25">
      <c r="A8842"/>
      <c r="B8842"/>
      <c r="I8842" s="33"/>
      <c r="J8842" s="21"/>
    </row>
    <row r="8843" spans="1:10" x14ac:dyDescent="0.25">
      <c r="A8843"/>
      <c r="B8843"/>
      <c r="I8843" s="33"/>
      <c r="J8843" s="21"/>
    </row>
    <row r="8844" spans="1:10" x14ac:dyDescent="0.25">
      <c r="A8844"/>
      <c r="B8844"/>
      <c r="I8844" s="33"/>
      <c r="J8844" s="21"/>
    </row>
    <row r="8845" spans="1:10" x14ac:dyDescent="0.25">
      <c r="A8845"/>
      <c r="B8845"/>
      <c r="I8845" s="33"/>
      <c r="J8845" s="21"/>
    </row>
    <row r="8846" spans="1:10" x14ac:dyDescent="0.25">
      <c r="A8846"/>
      <c r="B8846"/>
      <c r="I8846" s="33"/>
      <c r="J8846" s="21"/>
    </row>
    <row r="8847" spans="1:10" x14ac:dyDescent="0.25">
      <c r="A8847"/>
      <c r="B8847"/>
      <c r="I8847" s="33"/>
      <c r="J8847" s="21"/>
    </row>
    <row r="8848" spans="1:10" x14ac:dyDescent="0.25">
      <c r="A8848"/>
      <c r="B8848"/>
      <c r="I8848" s="33"/>
      <c r="J8848" s="21"/>
    </row>
    <row r="8849" spans="1:10" x14ac:dyDescent="0.25">
      <c r="A8849"/>
      <c r="B8849"/>
      <c r="I8849" s="33"/>
      <c r="J8849" s="21"/>
    </row>
    <row r="8850" spans="1:10" x14ac:dyDescent="0.25">
      <c r="A8850"/>
      <c r="B8850"/>
      <c r="I8850" s="33"/>
      <c r="J8850" s="21"/>
    </row>
    <row r="8851" spans="1:10" x14ac:dyDescent="0.25">
      <c r="A8851"/>
      <c r="B8851"/>
      <c r="I8851" s="33"/>
      <c r="J8851" s="21"/>
    </row>
    <row r="8852" spans="1:10" x14ac:dyDescent="0.25">
      <c r="A8852"/>
      <c r="B8852"/>
      <c r="I8852" s="33"/>
      <c r="J8852" s="21"/>
    </row>
    <row r="8853" spans="1:10" x14ac:dyDescent="0.25">
      <c r="A8853"/>
      <c r="B8853"/>
      <c r="I8853" s="33"/>
      <c r="J8853" s="21"/>
    </row>
    <row r="8854" spans="1:10" x14ac:dyDescent="0.25">
      <c r="A8854"/>
      <c r="B8854"/>
      <c r="I8854" s="33"/>
      <c r="J8854" s="21"/>
    </row>
    <row r="8855" spans="1:10" x14ac:dyDescent="0.25">
      <c r="A8855"/>
      <c r="B8855"/>
      <c r="I8855" s="33"/>
      <c r="J8855" s="21"/>
    </row>
    <row r="8856" spans="1:10" x14ac:dyDescent="0.25">
      <c r="A8856"/>
      <c r="B8856"/>
      <c r="I8856" s="33"/>
      <c r="J8856" s="21"/>
    </row>
    <row r="8857" spans="1:10" x14ac:dyDescent="0.25">
      <c r="A8857"/>
      <c r="B8857"/>
      <c r="I8857" s="33"/>
      <c r="J8857" s="21"/>
    </row>
    <row r="8858" spans="1:10" x14ac:dyDescent="0.25">
      <c r="A8858"/>
      <c r="B8858"/>
      <c r="I8858" s="33"/>
      <c r="J8858" s="21"/>
    </row>
    <row r="8859" spans="1:10" x14ac:dyDescent="0.25">
      <c r="A8859"/>
      <c r="B8859"/>
      <c r="I8859" s="33"/>
      <c r="J8859" s="21"/>
    </row>
    <row r="8860" spans="1:10" x14ac:dyDescent="0.25">
      <c r="A8860"/>
      <c r="B8860"/>
      <c r="I8860" s="33"/>
      <c r="J8860" s="21"/>
    </row>
    <row r="8861" spans="1:10" x14ac:dyDescent="0.25">
      <c r="A8861"/>
      <c r="B8861"/>
      <c r="I8861" s="33"/>
      <c r="J8861" s="21"/>
    </row>
    <row r="8862" spans="1:10" x14ac:dyDescent="0.25">
      <c r="A8862"/>
      <c r="B8862"/>
      <c r="I8862" s="33"/>
      <c r="J8862" s="21"/>
    </row>
    <row r="8863" spans="1:10" x14ac:dyDescent="0.25">
      <c r="A8863"/>
      <c r="B8863"/>
      <c r="I8863" s="33"/>
      <c r="J8863" s="21"/>
    </row>
    <row r="8864" spans="1:10" x14ac:dyDescent="0.25">
      <c r="A8864"/>
      <c r="B8864"/>
      <c r="I8864" s="33"/>
      <c r="J8864" s="21"/>
    </row>
    <row r="8865" spans="1:10" x14ac:dyDescent="0.25">
      <c r="A8865"/>
      <c r="B8865"/>
      <c r="I8865" s="33"/>
      <c r="J8865" s="21"/>
    </row>
    <row r="8866" spans="1:10" x14ac:dyDescent="0.25">
      <c r="A8866"/>
      <c r="B8866"/>
      <c r="I8866" s="33"/>
      <c r="J8866" s="21"/>
    </row>
    <row r="8867" spans="1:10" x14ac:dyDescent="0.25">
      <c r="A8867"/>
      <c r="B8867"/>
      <c r="I8867" s="33"/>
      <c r="J8867" s="21"/>
    </row>
    <row r="8868" spans="1:10" x14ac:dyDescent="0.25">
      <c r="A8868"/>
      <c r="B8868"/>
      <c r="I8868" s="33"/>
      <c r="J8868" s="21"/>
    </row>
    <row r="8869" spans="1:10" x14ac:dyDescent="0.25">
      <c r="A8869"/>
      <c r="B8869"/>
      <c r="I8869" s="33"/>
      <c r="J8869" s="21"/>
    </row>
    <row r="8870" spans="1:10" x14ac:dyDescent="0.25">
      <c r="A8870"/>
      <c r="B8870"/>
      <c r="I8870" s="33"/>
      <c r="J8870" s="21"/>
    </row>
    <row r="8871" spans="1:10" x14ac:dyDescent="0.25">
      <c r="A8871"/>
      <c r="B8871"/>
      <c r="I8871" s="33"/>
      <c r="J8871" s="21"/>
    </row>
    <row r="8872" spans="1:10" x14ac:dyDescent="0.25">
      <c r="A8872"/>
      <c r="B8872"/>
      <c r="I8872" s="33"/>
      <c r="J8872" s="21"/>
    </row>
    <row r="8873" spans="1:10" x14ac:dyDescent="0.25">
      <c r="A8873"/>
      <c r="B8873"/>
      <c r="I8873" s="33"/>
      <c r="J8873" s="21"/>
    </row>
    <row r="8874" spans="1:10" x14ac:dyDescent="0.25">
      <c r="A8874"/>
      <c r="B8874"/>
      <c r="I8874" s="33"/>
      <c r="J8874" s="21"/>
    </row>
    <row r="8875" spans="1:10" x14ac:dyDescent="0.25">
      <c r="A8875"/>
      <c r="B8875"/>
      <c r="I8875" s="33"/>
      <c r="J8875" s="21"/>
    </row>
    <row r="8876" spans="1:10" x14ac:dyDescent="0.25">
      <c r="A8876"/>
      <c r="B8876"/>
      <c r="I8876" s="33"/>
      <c r="J8876" s="21"/>
    </row>
    <row r="8877" spans="1:10" x14ac:dyDescent="0.25">
      <c r="A8877"/>
      <c r="B8877"/>
      <c r="I8877" s="33"/>
      <c r="J8877" s="21"/>
    </row>
    <row r="8878" spans="1:10" x14ac:dyDescent="0.25">
      <c r="A8878"/>
      <c r="B8878"/>
      <c r="I8878" s="33"/>
      <c r="J8878" s="21"/>
    </row>
    <row r="8879" spans="1:10" x14ac:dyDescent="0.25">
      <c r="A8879"/>
      <c r="B8879"/>
      <c r="I8879" s="33"/>
      <c r="J8879" s="21"/>
    </row>
    <row r="8880" spans="1:10" x14ac:dyDescent="0.25">
      <c r="A8880"/>
      <c r="B8880"/>
      <c r="I8880" s="33"/>
      <c r="J8880" s="21"/>
    </row>
    <row r="8881" spans="1:10" x14ac:dyDescent="0.25">
      <c r="A8881"/>
      <c r="B8881"/>
      <c r="I8881" s="33"/>
      <c r="J8881" s="21"/>
    </row>
    <row r="8882" spans="1:10" x14ac:dyDescent="0.25">
      <c r="A8882"/>
      <c r="B8882"/>
      <c r="I8882" s="33"/>
      <c r="J8882" s="21"/>
    </row>
    <row r="8883" spans="1:10" x14ac:dyDescent="0.25">
      <c r="A8883"/>
      <c r="B8883"/>
      <c r="I8883" s="33"/>
      <c r="J8883" s="21"/>
    </row>
    <row r="8884" spans="1:10" x14ac:dyDescent="0.25">
      <c r="A8884"/>
      <c r="B8884"/>
      <c r="I8884" s="33"/>
      <c r="J8884" s="21"/>
    </row>
    <row r="8885" spans="1:10" x14ac:dyDescent="0.25">
      <c r="A8885"/>
      <c r="B8885"/>
      <c r="I8885" s="33"/>
      <c r="J8885" s="21"/>
    </row>
    <row r="8886" spans="1:10" x14ac:dyDescent="0.25">
      <c r="A8886"/>
      <c r="B8886"/>
      <c r="I8886" s="33"/>
      <c r="J8886" s="21"/>
    </row>
    <row r="8887" spans="1:10" x14ac:dyDescent="0.25">
      <c r="A8887"/>
      <c r="B8887"/>
      <c r="I8887" s="33"/>
      <c r="J8887" s="21"/>
    </row>
    <row r="8888" spans="1:10" x14ac:dyDescent="0.25">
      <c r="A8888"/>
      <c r="B8888"/>
      <c r="I8888" s="33"/>
      <c r="J8888" s="21"/>
    </row>
    <row r="8889" spans="1:10" x14ac:dyDescent="0.25">
      <c r="A8889"/>
      <c r="B8889"/>
      <c r="I8889" s="33"/>
      <c r="J8889" s="21"/>
    </row>
    <row r="8890" spans="1:10" x14ac:dyDescent="0.25">
      <c r="A8890"/>
      <c r="B8890"/>
      <c r="I8890" s="33"/>
      <c r="J8890" s="21"/>
    </row>
    <row r="8891" spans="1:10" x14ac:dyDescent="0.25">
      <c r="A8891"/>
      <c r="B8891"/>
      <c r="I8891" s="33"/>
      <c r="J8891" s="21"/>
    </row>
    <row r="8892" spans="1:10" x14ac:dyDescent="0.25">
      <c r="A8892"/>
      <c r="B8892"/>
      <c r="I8892" s="33"/>
      <c r="J8892" s="21"/>
    </row>
    <row r="8893" spans="1:10" x14ac:dyDescent="0.25">
      <c r="A8893"/>
      <c r="B8893"/>
      <c r="I8893" s="33"/>
      <c r="J8893" s="21"/>
    </row>
    <row r="8894" spans="1:10" x14ac:dyDescent="0.25">
      <c r="A8894"/>
      <c r="B8894"/>
      <c r="I8894" s="33"/>
      <c r="J8894" s="21"/>
    </row>
    <row r="8895" spans="1:10" x14ac:dyDescent="0.25">
      <c r="A8895"/>
      <c r="B8895"/>
      <c r="I8895" s="33"/>
      <c r="J8895" s="21"/>
    </row>
    <row r="8896" spans="1:10" x14ac:dyDescent="0.25">
      <c r="A8896"/>
      <c r="B8896"/>
      <c r="I8896" s="33"/>
      <c r="J8896" s="21"/>
    </row>
    <row r="8897" spans="1:10" x14ac:dyDescent="0.25">
      <c r="A8897"/>
      <c r="B8897"/>
      <c r="I8897" s="33"/>
      <c r="J8897" s="21"/>
    </row>
    <row r="8898" spans="1:10" x14ac:dyDescent="0.25">
      <c r="A8898"/>
      <c r="B8898"/>
      <c r="I8898" s="33"/>
      <c r="J8898" s="21"/>
    </row>
    <row r="8899" spans="1:10" x14ac:dyDescent="0.25">
      <c r="A8899"/>
      <c r="B8899"/>
      <c r="I8899" s="33"/>
      <c r="J8899" s="21"/>
    </row>
    <row r="8900" spans="1:10" x14ac:dyDescent="0.25">
      <c r="A8900"/>
      <c r="B8900"/>
      <c r="I8900" s="33"/>
      <c r="J8900" s="21"/>
    </row>
    <row r="8901" spans="1:10" x14ac:dyDescent="0.25">
      <c r="A8901"/>
      <c r="B8901"/>
      <c r="I8901" s="33"/>
      <c r="J8901" s="21"/>
    </row>
    <row r="8902" spans="1:10" x14ac:dyDescent="0.25">
      <c r="A8902"/>
      <c r="B8902"/>
      <c r="I8902" s="33"/>
      <c r="J8902" s="21"/>
    </row>
    <row r="8903" spans="1:10" x14ac:dyDescent="0.25">
      <c r="A8903"/>
      <c r="B8903"/>
      <c r="I8903" s="33"/>
      <c r="J8903" s="21"/>
    </row>
    <row r="8904" spans="1:10" x14ac:dyDescent="0.25">
      <c r="A8904"/>
      <c r="B8904"/>
      <c r="I8904" s="33"/>
      <c r="J8904" s="21"/>
    </row>
    <row r="8905" spans="1:10" x14ac:dyDescent="0.25">
      <c r="A8905"/>
      <c r="B8905"/>
      <c r="I8905" s="33"/>
      <c r="J8905" s="21"/>
    </row>
    <row r="8906" spans="1:10" x14ac:dyDescent="0.25">
      <c r="A8906"/>
      <c r="B8906"/>
      <c r="I8906" s="33"/>
      <c r="J8906" s="21"/>
    </row>
    <row r="8907" spans="1:10" x14ac:dyDescent="0.25">
      <c r="A8907"/>
      <c r="B8907"/>
      <c r="I8907" s="33"/>
      <c r="J8907" s="21"/>
    </row>
    <row r="8908" spans="1:10" x14ac:dyDescent="0.25">
      <c r="A8908"/>
      <c r="B8908"/>
      <c r="I8908" s="33"/>
      <c r="J8908" s="21"/>
    </row>
    <row r="8909" spans="1:10" x14ac:dyDescent="0.25">
      <c r="A8909"/>
      <c r="B8909"/>
      <c r="I8909" s="33"/>
      <c r="J8909" s="21"/>
    </row>
    <row r="8910" spans="1:10" x14ac:dyDescent="0.25">
      <c r="A8910"/>
      <c r="B8910"/>
      <c r="I8910" s="33"/>
      <c r="J8910" s="21"/>
    </row>
    <row r="8911" spans="1:10" x14ac:dyDescent="0.25">
      <c r="A8911"/>
      <c r="B8911"/>
      <c r="I8911" s="33"/>
      <c r="J8911" s="21"/>
    </row>
    <row r="8912" spans="1:10" x14ac:dyDescent="0.25">
      <c r="A8912"/>
      <c r="B8912"/>
      <c r="I8912" s="33"/>
      <c r="J8912" s="21"/>
    </row>
    <row r="8913" spans="1:10" x14ac:dyDescent="0.25">
      <c r="A8913"/>
      <c r="B8913"/>
      <c r="I8913" s="33"/>
      <c r="J8913" s="21"/>
    </row>
    <row r="8914" spans="1:10" x14ac:dyDescent="0.25">
      <c r="A8914"/>
      <c r="B8914"/>
      <c r="I8914" s="33"/>
      <c r="J8914" s="21"/>
    </row>
    <row r="8915" spans="1:10" x14ac:dyDescent="0.25">
      <c r="A8915"/>
      <c r="B8915"/>
      <c r="I8915" s="33"/>
      <c r="J8915" s="21"/>
    </row>
    <row r="8916" spans="1:10" x14ac:dyDescent="0.25">
      <c r="A8916"/>
      <c r="B8916"/>
      <c r="I8916" s="33"/>
      <c r="J8916" s="21"/>
    </row>
    <row r="8917" spans="1:10" x14ac:dyDescent="0.25">
      <c r="A8917"/>
      <c r="B8917"/>
      <c r="I8917" s="33"/>
      <c r="J8917" s="21"/>
    </row>
    <row r="8918" spans="1:10" x14ac:dyDescent="0.25">
      <c r="A8918"/>
      <c r="B8918"/>
      <c r="I8918" s="33"/>
      <c r="J8918" s="21"/>
    </row>
    <row r="8919" spans="1:10" x14ac:dyDescent="0.25">
      <c r="A8919"/>
      <c r="B8919"/>
      <c r="I8919" s="33"/>
      <c r="J8919" s="21"/>
    </row>
    <row r="8920" spans="1:10" x14ac:dyDescent="0.25">
      <c r="A8920"/>
      <c r="B8920"/>
      <c r="I8920" s="33"/>
      <c r="J8920" s="21"/>
    </row>
    <row r="8921" spans="1:10" x14ac:dyDescent="0.25">
      <c r="A8921"/>
      <c r="B8921"/>
      <c r="I8921" s="33"/>
      <c r="J8921" s="21"/>
    </row>
    <row r="8922" spans="1:10" x14ac:dyDescent="0.25">
      <c r="A8922"/>
      <c r="B8922"/>
      <c r="I8922" s="33"/>
      <c r="J8922" s="21"/>
    </row>
    <row r="8923" spans="1:10" x14ac:dyDescent="0.25">
      <c r="A8923"/>
      <c r="B8923"/>
      <c r="I8923" s="33"/>
      <c r="J8923" s="21"/>
    </row>
    <row r="8924" spans="1:10" x14ac:dyDescent="0.25">
      <c r="A8924"/>
      <c r="B8924"/>
      <c r="I8924" s="33"/>
      <c r="J8924" s="21"/>
    </row>
    <row r="8925" spans="1:10" x14ac:dyDescent="0.25">
      <c r="A8925"/>
      <c r="B8925"/>
      <c r="I8925" s="33"/>
      <c r="J8925" s="21"/>
    </row>
    <row r="8926" spans="1:10" x14ac:dyDescent="0.25">
      <c r="A8926"/>
      <c r="B8926"/>
      <c r="I8926" s="33"/>
      <c r="J8926" s="21"/>
    </row>
    <row r="8927" spans="1:10" x14ac:dyDescent="0.25">
      <c r="A8927"/>
      <c r="B8927"/>
      <c r="I8927" s="33"/>
      <c r="J8927" s="21"/>
    </row>
    <row r="8928" spans="1:10" x14ac:dyDescent="0.25">
      <c r="A8928"/>
      <c r="B8928"/>
      <c r="I8928" s="33"/>
      <c r="J8928" s="21"/>
    </row>
    <row r="8929" spans="1:10" x14ac:dyDescent="0.25">
      <c r="A8929"/>
      <c r="B8929"/>
      <c r="I8929" s="33"/>
      <c r="J8929" s="21"/>
    </row>
    <row r="8930" spans="1:10" x14ac:dyDescent="0.25">
      <c r="A8930"/>
      <c r="B8930"/>
      <c r="I8930" s="33"/>
      <c r="J8930" s="21"/>
    </row>
    <row r="8931" spans="1:10" x14ac:dyDescent="0.25">
      <c r="A8931"/>
      <c r="B8931"/>
      <c r="I8931" s="33"/>
      <c r="J8931" s="21"/>
    </row>
    <row r="8932" spans="1:10" x14ac:dyDescent="0.25">
      <c r="A8932"/>
      <c r="B8932"/>
      <c r="I8932" s="33"/>
      <c r="J8932" s="21"/>
    </row>
    <row r="8933" spans="1:10" x14ac:dyDescent="0.25">
      <c r="A8933"/>
      <c r="B8933"/>
      <c r="I8933" s="33"/>
      <c r="J8933" s="21"/>
    </row>
    <row r="8934" spans="1:10" x14ac:dyDescent="0.25">
      <c r="A8934"/>
      <c r="B8934"/>
      <c r="I8934" s="33"/>
      <c r="J8934" s="21"/>
    </row>
    <row r="8935" spans="1:10" x14ac:dyDescent="0.25">
      <c r="A8935"/>
      <c r="B8935"/>
      <c r="I8935" s="33"/>
      <c r="J8935" s="21"/>
    </row>
    <row r="8936" spans="1:10" x14ac:dyDescent="0.25">
      <c r="A8936"/>
      <c r="B8936"/>
      <c r="I8936" s="33"/>
      <c r="J8936" s="21"/>
    </row>
    <row r="8937" spans="1:10" x14ac:dyDescent="0.25">
      <c r="A8937"/>
      <c r="B8937"/>
      <c r="I8937" s="33"/>
      <c r="J8937" s="21"/>
    </row>
    <row r="8938" spans="1:10" x14ac:dyDescent="0.25">
      <c r="A8938"/>
      <c r="B8938"/>
      <c r="I8938" s="33"/>
      <c r="J8938" s="21"/>
    </row>
    <row r="8939" spans="1:10" x14ac:dyDescent="0.25">
      <c r="A8939"/>
      <c r="B8939"/>
      <c r="I8939" s="33"/>
      <c r="J8939" s="21"/>
    </row>
    <row r="8940" spans="1:10" x14ac:dyDescent="0.25">
      <c r="A8940"/>
      <c r="B8940"/>
      <c r="I8940" s="33"/>
      <c r="J8940" s="21"/>
    </row>
    <row r="8941" spans="1:10" x14ac:dyDescent="0.25">
      <c r="A8941"/>
      <c r="B8941"/>
      <c r="I8941" s="33"/>
      <c r="J8941" s="21"/>
    </row>
    <row r="8942" spans="1:10" x14ac:dyDescent="0.25">
      <c r="A8942"/>
      <c r="B8942"/>
      <c r="I8942" s="33"/>
      <c r="J8942" s="21"/>
    </row>
    <row r="8943" spans="1:10" x14ac:dyDescent="0.25">
      <c r="A8943"/>
      <c r="B8943"/>
      <c r="I8943" s="33"/>
      <c r="J8943" s="21"/>
    </row>
    <row r="8944" spans="1:10" x14ac:dyDescent="0.25">
      <c r="A8944"/>
      <c r="B8944"/>
      <c r="I8944" s="33"/>
      <c r="J8944" s="21"/>
    </row>
    <row r="8945" spans="1:10" x14ac:dyDescent="0.25">
      <c r="A8945"/>
      <c r="B8945"/>
      <c r="I8945" s="33"/>
      <c r="J8945" s="21"/>
    </row>
    <row r="8946" spans="1:10" x14ac:dyDescent="0.25">
      <c r="A8946"/>
      <c r="B8946"/>
      <c r="I8946" s="33"/>
      <c r="J8946" s="21"/>
    </row>
    <row r="8947" spans="1:10" x14ac:dyDescent="0.25">
      <c r="A8947"/>
      <c r="B8947"/>
      <c r="I8947" s="33"/>
      <c r="J8947" s="21"/>
    </row>
    <row r="8948" spans="1:10" x14ac:dyDescent="0.25">
      <c r="A8948"/>
      <c r="B8948"/>
      <c r="I8948" s="33"/>
      <c r="J8948" s="21"/>
    </row>
    <row r="8949" spans="1:10" x14ac:dyDescent="0.25">
      <c r="A8949"/>
      <c r="B8949"/>
      <c r="I8949" s="33"/>
      <c r="J8949" s="21"/>
    </row>
    <row r="8950" spans="1:10" x14ac:dyDescent="0.25">
      <c r="A8950"/>
      <c r="B8950"/>
      <c r="I8950" s="33"/>
      <c r="J8950" s="21"/>
    </row>
    <row r="8951" spans="1:10" x14ac:dyDescent="0.25">
      <c r="A8951"/>
      <c r="B8951"/>
      <c r="I8951" s="33"/>
      <c r="J8951" s="21"/>
    </row>
    <row r="8952" spans="1:10" x14ac:dyDescent="0.25">
      <c r="A8952"/>
      <c r="B8952"/>
      <c r="I8952" s="33"/>
      <c r="J8952" s="21"/>
    </row>
    <row r="8953" spans="1:10" x14ac:dyDescent="0.25">
      <c r="A8953"/>
      <c r="B8953"/>
      <c r="I8953" s="33"/>
      <c r="J8953" s="21"/>
    </row>
    <row r="8954" spans="1:10" x14ac:dyDescent="0.25">
      <c r="A8954"/>
      <c r="B8954"/>
      <c r="I8954" s="33"/>
      <c r="J8954" s="21"/>
    </row>
    <row r="8955" spans="1:10" x14ac:dyDescent="0.25">
      <c r="A8955"/>
      <c r="B8955"/>
      <c r="I8955" s="33"/>
      <c r="J8955" s="21"/>
    </row>
    <row r="8956" spans="1:10" x14ac:dyDescent="0.25">
      <c r="A8956"/>
      <c r="B8956"/>
      <c r="I8956" s="33"/>
      <c r="J8956" s="21"/>
    </row>
    <row r="8957" spans="1:10" x14ac:dyDescent="0.25">
      <c r="A8957"/>
      <c r="B8957"/>
      <c r="I8957" s="33"/>
      <c r="J8957" s="21"/>
    </row>
    <row r="8958" spans="1:10" x14ac:dyDescent="0.25">
      <c r="A8958"/>
      <c r="B8958"/>
      <c r="I8958" s="33"/>
      <c r="J8958" s="21"/>
    </row>
    <row r="8959" spans="1:10" x14ac:dyDescent="0.25">
      <c r="A8959"/>
      <c r="B8959"/>
      <c r="I8959" s="33"/>
      <c r="J8959" s="21"/>
    </row>
    <row r="8960" spans="1:10" x14ac:dyDescent="0.25">
      <c r="A8960"/>
      <c r="B8960"/>
      <c r="I8960" s="33"/>
      <c r="J8960" s="21"/>
    </row>
    <row r="8961" spans="1:10" x14ac:dyDescent="0.25">
      <c r="A8961"/>
      <c r="B8961"/>
      <c r="I8961" s="33"/>
      <c r="J8961" s="21"/>
    </row>
    <row r="8962" spans="1:10" x14ac:dyDescent="0.25">
      <c r="A8962"/>
      <c r="B8962"/>
      <c r="I8962" s="33"/>
      <c r="J8962" s="21"/>
    </row>
    <row r="8963" spans="1:10" x14ac:dyDescent="0.25">
      <c r="A8963"/>
      <c r="B8963"/>
      <c r="I8963" s="33"/>
      <c r="J8963" s="21"/>
    </row>
    <row r="8964" spans="1:10" x14ac:dyDescent="0.25">
      <c r="A8964"/>
      <c r="B8964"/>
      <c r="I8964" s="33"/>
      <c r="J8964" s="21"/>
    </row>
    <row r="8965" spans="1:10" x14ac:dyDescent="0.25">
      <c r="A8965"/>
      <c r="B8965"/>
      <c r="I8965" s="33"/>
      <c r="J8965" s="21"/>
    </row>
    <row r="8966" spans="1:10" x14ac:dyDescent="0.25">
      <c r="A8966"/>
      <c r="B8966"/>
      <c r="I8966" s="33"/>
      <c r="J8966" s="21"/>
    </row>
    <row r="8967" spans="1:10" x14ac:dyDescent="0.25">
      <c r="A8967"/>
      <c r="B8967"/>
      <c r="I8967" s="33"/>
      <c r="J8967" s="21"/>
    </row>
    <row r="8968" spans="1:10" x14ac:dyDescent="0.25">
      <c r="A8968"/>
      <c r="B8968"/>
      <c r="I8968" s="33"/>
      <c r="J8968" s="21"/>
    </row>
    <row r="8969" spans="1:10" x14ac:dyDescent="0.25">
      <c r="A8969"/>
      <c r="B8969"/>
      <c r="I8969" s="33"/>
      <c r="J8969" s="21"/>
    </row>
    <row r="8970" spans="1:10" x14ac:dyDescent="0.25">
      <c r="A8970"/>
      <c r="B8970"/>
      <c r="I8970" s="33"/>
      <c r="J8970" s="21"/>
    </row>
    <row r="8971" spans="1:10" x14ac:dyDescent="0.25">
      <c r="A8971"/>
      <c r="B8971"/>
      <c r="I8971" s="33"/>
      <c r="J8971" s="21"/>
    </row>
    <row r="8972" spans="1:10" x14ac:dyDescent="0.25">
      <c r="A8972"/>
      <c r="B8972"/>
      <c r="I8972" s="33"/>
      <c r="J8972" s="21"/>
    </row>
    <row r="8973" spans="1:10" x14ac:dyDescent="0.25">
      <c r="A8973"/>
      <c r="B8973"/>
      <c r="I8973" s="33"/>
      <c r="J8973" s="21"/>
    </row>
    <row r="8974" spans="1:10" x14ac:dyDescent="0.25">
      <c r="A8974"/>
      <c r="B8974"/>
      <c r="I8974" s="33"/>
      <c r="J8974" s="21"/>
    </row>
    <row r="8975" spans="1:10" x14ac:dyDescent="0.25">
      <c r="A8975"/>
      <c r="B8975"/>
      <c r="I8975" s="33"/>
      <c r="J8975" s="21"/>
    </row>
    <row r="8976" spans="1:10" x14ac:dyDescent="0.25">
      <c r="A8976"/>
      <c r="B8976"/>
      <c r="I8976" s="33"/>
      <c r="J8976" s="21"/>
    </row>
    <row r="8977" spans="1:10" x14ac:dyDescent="0.25">
      <c r="A8977"/>
      <c r="B8977"/>
      <c r="I8977" s="33"/>
      <c r="J8977" s="21"/>
    </row>
    <row r="8978" spans="1:10" x14ac:dyDescent="0.25">
      <c r="A8978"/>
      <c r="B8978"/>
      <c r="I8978" s="33"/>
      <c r="J8978" s="21"/>
    </row>
    <row r="8979" spans="1:10" x14ac:dyDescent="0.25">
      <c r="A8979"/>
      <c r="B8979"/>
      <c r="I8979" s="33"/>
      <c r="J8979" s="21"/>
    </row>
    <row r="8980" spans="1:10" x14ac:dyDescent="0.25">
      <c r="A8980"/>
      <c r="B8980"/>
      <c r="I8980" s="33"/>
      <c r="J8980" s="21"/>
    </row>
    <row r="8981" spans="1:10" x14ac:dyDescent="0.25">
      <c r="A8981"/>
      <c r="B8981"/>
      <c r="I8981" s="33"/>
      <c r="J8981" s="21"/>
    </row>
    <row r="8982" spans="1:10" x14ac:dyDescent="0.25">
      <c r="A8982"/>
      <c r="B8982"/>
      <c r="I8982" s="33"/>
      <c r="J8982" s="21"/>
    </row>
    <row r="8983" spans="1:10" x14ac:dyDescent="0.25">
      <c r="A8983"/>
      <c r="B8983"/>
      <c r="I8983" s="33"/>
      <c r="J8983" s="21"/>
    </row>
    <row r="8984" spans="1:10" x14ac:dyDescent="0.25">
      <c r="A8984"/>
      <c r="B8984"/>
      <c r="I8984" s="33"/>
      <c r="J8984" s="21"/>
    </row>
    <row r="8985" spans="1:10" x14ac:dyDescent="0.25">
      <c r="A8985"/>
      <c r="B8985"/>
      <c r="I8985" s="33"/>
      <c r="J8985" s="21"/>
    </row>
    <row r="8986" spans="1:10" x14ac:dyDescent="0.25">
      <c r="A8986"/>
      <c r="B8986"/>
      <c r="I8986" s="33"/>
      <c r="J8986" s="21"/>
    </row>
    <row r="8987" spans="1:10" x14ac:dyDescent="0.25">
      <c r="A8987"/>
      <c r="B8987"/>
      <c r="I8987" s="33"/>
      <c r="J8987" s="21"/>
    </row>
    <row r="8988" spans="1:10" x14ac:dyDescent="0.25">
      <c r="A8988"/>
      <c r="B8988"/>
      <c r="I8988" s="33"/>
      <c r="J8988" s="21"/>
    </row>
    <row r="8989" spans="1:10" x14ac:dyDescent="0.25">
      <c r="A8989"/>
      <c r="B8989"/>
      <c r="I8989" s="33"/>
      <c r="J8989" s="21"/>
    </row>
    <row r="8990" spans="1:10" x14ac:dyDescent="0.25">
      <c r="A8990"/>
      <c r="B8990"/>
      <c r="I8990" s="33"/>
      <c r="J8990" s="21"/>
    </row>
    <row r="8991" spans="1:10" x14ac:dyDescent="0.25">
      <c r="A8991"/>
      <c r="B8991"/>
      <c r="I8991" s="33"/>
      <c r="J8991" s="21"/>
    </row>
    <row r="8992" spans="1:10" x14ac:dyDescent="0.25">
      <c r="A8992"/>
      <c r="B8992"/>
      <c r="I8992" s="33"/>
      <c r="J8992" s="21"/>
    </row>
    <row r="8993" spans="1:10" x14ac:dyDescent="0.25">
      <c r="A8993"/>
      <c r="B8993"/>
      <c r="I8993" s="33"/>
      <c r="J8993" s="21"/>
    </row>
    <row r="8994" spans="1:10" x14ac:dyDescent="0.25">
      <c r="A8994"/>
      <c r="B8994"/>
      <c r="I8994" s="33"/>
      <c r="J8994" s="21"/>
    </row>
    <row r="8995" spans="1:10" x14ac:dyDescent="0.25">
      <c r="A8995"/>
      <c r="B8995"/>
      <c r="I8995" s="33"/>
      <c r="J8995" s="21"/>
    </row>
    <row r="8996" spans="1:10" x14ac:dyDescent="0.25">
      <c r="A8996"/>
      <c r="B8996"/>
      <c r="I8996" s="33"/>
      <c r="J8996" s="21"/>
    </row>
    <row r="8997" spans="1:10" x14ac:dyDescent="0.25">
      <c r="A8997"/>
      <c r="B8997"/>
      <c r="I8997" s="33"/>
      <c r="J8997" s="21"/>
    </row>
    <row r="8998" spans="1:10" x14ac:dyDescent="0.25">
      <c r="A8998"/>
      <c r="B8998"/>
      <c r="I8998" s="33"/>
      <c r="J8998" s="21"/>
    </row>
    <row r="8999" spans="1:10" x14ac:dyDescent="0.25">
      <c r="A8999"/>
      <c r="B8999"/>
      <c r="I8999" s="33"/>
      <c r="J8999" s="21"/>
    </row>
    <row r="9000" spans="1:10" x14ac:dyDescent="0.25">
      <c r="A9000"/>
      <c r="B9000"/>
      <c r="I9000" s="33"/>
      <c r="J9000" s="21"/>
    </row>
    <row r="9001" spans="1:10" x14ac:dyDescent="0.25">
      <c r="A9001"/>
      <c r="B9001"/>
      <c r="I9001" s="33"/>
      <c r="J9001" s="21"/>
    </row>
    <row r="9002" spans="1:10" x14ac:dyDescent="0.25">
      <c r="A9002"/>
      <c r="B9002"/>
      <c r="I9002" s="33"/>
      <c r="J9002" s="21"/>
    </row>
    <row r="9003" spans="1:10" x14ac:dyDescent="0.25">
      <c r="A9003"/>
      <c r="B9003"/>
      <c r="I9003" s="33"/>
      <c r="J9003" s="21"/>
    </row>
    <row r="9004" spans="1:10" x14ac:dyDescent="0.25">
      <c r="A9004"/>
      <c r="B9004"/>
      <c r="I9004" s="33"/>
      <c r="J9004" s="21"/>
    </row>
    <row r="9005" spans="1:10" x14ac:dyDescent="0.25">
      <c r="A9005"/>
      <c r="B9005"/>
      <c r="I9005" s="33"/>
      <c r="J9005" s="21"/>
    </row>
    <row r="9006" spans="1:10" x14ac:dyDescent="0.25">
      <c r="A9006"/>
      <c r="B9006"/>
      <c r="I9006" s="33"/>
      <c r="J9006" s="21"/>
    </row>
    <row r="9007" spans="1:10" x14ac:dyDescent="0.25">
      <c r="A9007"/>
      <c r="B9007"/>
      <c r="I9007" s="33"/>
      <c r="J9007" s="21"/>
    </row>
    <row r="9008" spans="1:10" x14ac:dyDescent="0.25">
      <c r="A9008"/>
      <c r="B9008"/>
      <c r="I9008" s="33"/>
      <c r="J9008" s="21"/>
    </row>
    <row r="9009" spans="1:10" x14ac:dyDescent="0.25">
      <c r="A9009"/>
      <c r="B9009"/>
      <c r="I9009" s="33"/>
      <c r="J9009" s="21"/>
    </row>
    <row r="9010" spans="1:10" x14ac:dyDescent="0.25">
      <c r="A9010"/>
      <c r="B9010"/>
      <c r="I9010" s="33"/>
      <c r="J9010" s="21"/>
    </row>
    <row r="9011" spans="1:10" x14ac:dyDescent="0.25">
      <c r="A9011"/>
      <c r="B9011"/>
      <c r="I9011" s="33"/>
      <c r="J9011" s="21"/>
    </row>
    <row r="9012" spans="1:10" x14ac:dyDescent="0.25">
      <c r="A9012"/>
      <c r="B9012"/>
      <c r="I9012" s="33"/>
      <c r="J9012" s="21"/>
    </row>
    <row r="9013" spans="1:10" x14ac:dyDescent="0.25">
      <c r="A9013"/>
      <c r="B9013"/>
      <c r="I9013" s="33"/>
      <c r="J9013" s="21"/>
    </row>
    <row r="9014" spans="1:10" x14ac:dyDescent="0.25">
      <c r="A9014"/>
      <c r="B9014"/>
      <c r="I9014" s="33"/>
      <c r="J9014" s="21"/>
    </row>
    <row r="9015" spans="1:10" x14ac:dyDescent="0.25">
      <c r="A9015"/>
      <c r="B9015"/>
      <c r="I9015" s="33"/>
      <c r="J9015" s="21"/>
    </row>
    <row r="9016" spans="1:10" x14ac:dyDescent="0.25">
      <c r="A9016"/>
      <c r="B9016"/>
      <c r="I9016" s="33"/>
      <c r="J9016" s="21"/>
    </row>
    <row r="9017" spans="1:10" x14ac:dyDescent="0.25">
      <c r="A9017"/>
      <c r="B9017"/>
      <c r="I9017" s="33"/>
      <c r="J9017" s="21"/>
    </row>
    <row r="9018" spans="1:10" x14ac:dyDescent="0.25">
      <c r="A9018"/>
      <c r="B9018"/>
      <c r="I9018" s="33"/>
      <c r="J9018" s="21"/>
    </row>
    <row r="9019" spans="1:10" x14ac:dyDescent="0.25">
      <c r="A9019"/>
      <c r="B9019"/>
      <c r="I9019" s="33"/>
      <c r="J9019" s="21"/>
    </row>
    <row r="9020" spans="1:10" x14ac:dyDescent="0.25">
      <c r="A9020"/>
      <c r="B9020"/>
      <c r="I9020" s="33"/>
      <c r="J9020" s="21"/>
    </row>
    <row r="9021" spans="1:10" x14ac:dyDescent="0.25">
      <c r="A9021"/>
      <c r="B9021"/>
      <c r="I9021" s="33"/>
      <c r="J9021" s="21"/>
    </row>
    <row r="9022" spans="1:10" x14ac:dyDescent="0.25">
      <c r="A9022"/>
      <c r="B9022"/>
      <c r="I9022" s="33"/>
      <c r="J9022" s="21"/>
    </row>
    <row r="9023" spans="1:10" x14ac:dyDescent="0.25">
      <c r="A9023"/>
      <c r="B9023"/>
      <c r="I9023" s="33"/>
      <c r="J9023" s="21"/>
    </row>
    <row r="9024" spans="1:10" x14ac:dyDescent="0.25">
      <c r="A9024"/>
      <c r="B9024"/>
      <c r="I9024" s="33"/>
      <c r="J9024" s="21"/>
    </row>
    <row r="9025" spans="1:10" x14ac:dyDescent="0.25">
      <c r="A9025"/>
      <c r="B9025"/>
      <c r="I9025" s="33"/>
      <c r="J9025" s="21"/>
    </row>
    <row r="9026" spans="1:10" x14ac:dyDescent="0.25">
      <c r="A9026"/>
      <c r="B9026"/>
      <c r="I9026" s="33"/>
      <c r="J9026" s="21"/>
    </row>
    <row r="9027" spans="1:10" x14ac:dyDescent="0.25">
      <c r="A9027"/>
      <c r="B9027"/>
      <c r="I9027" s="33"/>
      <c r="J9027" s="21"/>
    </row>
    <row r="9028" spans="1:10" x14ac:dyDescent="0.25">
      <c r="A9028"/>
      <c r="B9028"/>
      <c r="I9028" s="33"/>
      <c r="J9028" s="21"/>
    </row>
    <row r="9029" spans="1:10" x14ac:dyDescent="0.25">
      <c r="A9029"/>
      <c r="B9029"/>
      <c r="I9029" s="33"/>
      <c r="J9029" s="21"/>
    </row>
    <row r="9030" spans="1:10" x14ac:dyDescent="0.25">
      <c r="A9030"/>
      <c r="B9030"/>
      <c r="I9030" s="33"/>
      <c r="J9030" s="21"/>
    </row>
    <row r="9031" spans="1:10" x14ac:dyDescent="0.25">
      <c r="A9031"/>
      <c r="B9031"/>
      <c r="I9031" s="33"/>
      <c r="J9031" s="21"/>
    </row>
    <row r="9032" spans="1:10" x14ac:dyDescent="0.25">
      <c r="A9032"/>
      <c r="B9032"/>
      <c r="I9032" s="33"/>
      <c r="J9032" s="21"/>
    </row>
    <row r="9033" spans="1:10" x14ac:dyDescent="0.25">
      <c r="A9033"/>
      <c r="B9033"/>
      <c r="I9033" s="33"/>
      <c r="J9033" s="21"/>
    </row>
    <row r="9034" spans="1:10" x14ac:dyDescent="0.25">
      <c r="A9034"/>
      <c r="B9034"/>
      <c r="I9034" s="33"/>
      <c r="J9034" s="21"/>
    </row>
    <row r="9035" spans="1:10" x14ac:dyDescent="0.25">
      <c r="A9035"/>
      <c r="B9035"/>
      <c r="I9035" s="33"/>
      <c r="J9035" s="21"/>
    </row>
    <row r="9036" spans="1:10" x14ac:dyDescent="0.25">
      <c r="A9036"/>
      <c r="B9036"/>
      <c r="I9036" s="33"/>
      <c r="J9036" s="21"/>
    </row>
    <row r="9037" spans="1:10" x14ac:dyDescent="0.25">
      <c r="A9037"/>
      <c r="B9037"/>
      <c r="I9037" s="33"/>
      <c r="J9037" s="21"/>
    </row>
    <row r="9038" spans="1:10" x14ac:dyDescent="0.25">
      <c r="A9038"/>
      <c r="B9038"/>
      <c r="I9038" s="33"/>
      <c r="J9038" s="21"/>
    </row>
    <row r="9039" spans="1:10" x14ac:dyDescent="0.25">
      <c r="A9039"/>
      <c r="B9039"/>
      <c r="I9039" s="33"/>
      <c r="J9039" s="21"/>
    </row>
    <row r="9040" spans="1:10" x14ac:dyDescent="0.25">
      <c r="A9040"/>
      <c r="B9040"/>
      <c r="I9040" s="33"/>
      <c r="J9040" s="21"/>
    </row>
    <row r="9041" spans="1:10" x14ac:dyDescent="0.25">
      <c r="A9041"/>
      <c r="B9041"/>
      <c r="I9041" s="33"/>
      <c r="J9041" s="21"/>
    </row>
    <row r="9042" spans="1:10" x14ac:dyDescent="0.25">
      <c r="A9042"/>
      <c r="B9042"/>
      <c r="I9042" s="33"/>
      <c r="J9042" s="21"/>
    </row>
    <row r="9043" spans="1:10" x14ac:dyDescent="0.25">
      <c r="A9043"/>
      <c r="B9043"/>
      <c r="I9043" s="33"/>
      <c r="J9043" s="21"/>
    </row>
    <row r="9044" spans="1:10" x14ac:dyDescent="0.25">
      <c r="A9044"/>
      <c r="B9044"/>
      <c r="I9044" s="33"/>
      <c r="J9044" s="21"/>
    </row>
    <row r="9045" spans="1:10" x14ac:dyDescent="0.25">
      <c r="A9045"/>
      <c r="B9045"/>
      <c r="I9045" s="33"/>
      <c r="J9045" s="21"/>
    </row>
    <row r="9046" spans="1:10" x14ac:dyDescent="0.25">
      <c r="A9046"/>
      <c r="B9046"/>
      <c r="I9046" s="33"/>
      <c r="J9046" s="21"/>
    </row>
    <row r="9047" spans="1:10" x14ac:dyDescent="0.25">
      <c r="A9047"/>
      <c r="B9047"/>
      <c r="I9047" s="33"/>
      <c r="J9047" s="21"/>
    </row>
    <row r="9048" spans="1:10" x14ac:dyDescent="0.25">
      <c r="A9048"/>
      <c r="B9048"/>
      <c r="I9048" s="33"/>
      <c r="J9048" s="21"/>
    </row>
    <row r="9049" spans="1:10" x14ac:dyDescent="0.25">
      <c r="A9049"/>
      <c r="B9049"/>
      <c r="I9049" s="33"/>
      <c r="J9049" s="21"/>
    </row>
    <row r="9050" spans="1:10" x14ac:dyDescent="0.25">
      <c r="A9050"/>
      <c r="B9050"/>
      <c r="I9050" s="33"/>
      <c r="J9050" s="21"/>
    </row>
    <row r="9051" spans="1:10" x14ac:dyDescent="0.25">
      <c r="A9051"/>
      <c r="B9051"/>
      <c r="I9051" s="33"/>
      <c r="J9051" s="21"/>
    </row>
    <row r="9052" spans="1:10" x14ac:dyDescent="0.25">
      <c r="A9052"/>
      <c r="B9052"/>
      <c r="I9052" s="33"/>
      <c r="J9052" s="21"/>
    </row>
    <row r="9053" spans="1:10" x14ac:dyDescent="0.25">
      <c r="A9053"/>
      <c r="B9053"/>
      <c r="I9053" s="33"/>
      <c r="J9053" s="21"/>
    </row>
    <row r="9054" spans="1:10" x14ac:dyDescent="0.25">
      <c r="A9054"/>
      <c r="B9054"/>
      <c r="I9054" s="33"/>
      <c r="J9054" s="21"/>
    </row>
    <row r="9055" spans="1:10" x14ac:dyDescent="0.25">
      <c r="A9055"/>
      <c r="B9055"/>
      <c r="I9055" s="33"/>
      <c r="J9055" s="21"/>
    </row>
    <row r="9056" spans="1:10" x14ac:dyDescent="0.25">
      <c r="A9056"/>
      <c r="B9056"/>
      <c r="I9056" s="33"/>
      <c r="J9056" s="21"/>
    </row>
    <row r="9057" spans="1:10" x14ac:dyDescent="0.25">
      <c r="A9057"/>
      <c r="B9057"/>
      <c r="I9057" s="33"/>
      <c r="J9057" s="21"/>
    </row>
    <row r="9058" spans="1:10" x14ac:dyDescent="0.25">
      <c r="A9058"/>
      <c r="B9058"/>
      <c r="I9058" s="33"/>
      <c r="J9058" s="21"/>
    </row>
    <row r="9059" spans="1:10" x14ac:dyDescent="0.25">
      <c r="A9059"/>
      <c r="B9059"/>
      <c r="I9059" s="33"/>
      <c r="J9059" s="21"/>
    </row>
    <row r="9060" spans="1:10" x14ac:dyDescent="0.25">
      <c r="A9060"/>
      <c r="B9060"/>
      <c r="I9060" s="33"/>
      <c r="J9060" s="21"/>
    </row>
    <row r="9061" spans="1:10" x14ac:dyDescent="0.25">
      <c r="A9061"/>
      <c r="B9061"/>
      <c r="I9061" s="33"/>
      <c r="J9061" s="21"/>
    </row>
    <row r="9062" spans="1:10" x14ac:dyDescent="0.25">
      <c r="A9062"/>
      <c r="B9062"/>
      <c r="I9062" s="33"/>
      <c r="J9062" s="21"/>
    </row>
    <row r="9063" spans="1:10" x14ac:dyDescent="0.25">
      <c r="A9063"/>
      <c r="B9063"/>
      <c r="I9063" s="33"/>
      <c r="J9063" s="21"/>
    </row>
    <row r="9064" spans="1:10" x14ac:dyDescent="0.25">
      <c r="A9064"/>
      <c r="B9064"/>
      <c r="I9064" s="33"/>
      <c r="J9064" s="21"/>
    </row>
    <row r="9065" spans="1:10" x14ac:dyDescent="0.25">
      <c r="A9065"/>
      <c r="B9065"/>
      <c r="I9065" s="33"/>
      <c r="J9065" s="21"/>
    </row>
    <row r="9066" spans="1:10" x14ac:dyDescent="0.25">
      <c r="A9066"/>
      <c r="B9066"/>
      <c r="I9066" s="33"/>
      <c r="J9066" s="21"/>
    </row>
    <row r="9067" spans="1:10" x14ac:dyDescent="0.25">
      <c r="A9067"/>
      <c r="B9067"/>
      <c r="I9067" s="33"/>
      <c r="J9067" s="21"/>
    </row>
    <row r="9068" spans="1:10" x14ac:dyDescent="0.25">
      <c r="A9068"/>
      <c r="B9068"/>
      <c r="I9068" s="33"/>
      <c r="J9068" s="21"/>
    </row>
    <row r="9069" spans="1:10" x14ac:dyDescent="0.25">
      <c r="A9069"/>
      <c r="B9069"/>
      <c r="I9069" s="33"/>
      <c r="J9069" s="21"/>
    </row>
    <row r="9070" spans="1:10" x14ac:dyDescent="0.25">
      <c r="A9070"/>
      <c r="B9070"/>
      <c r="I9070" s="33"/>
      <c r="J9070" s="21"/>
    </row>
    <row r="9071" spans="1:10" x14ac:dyDescent="0.25">
      <c r="A9071"/>
      <c r="B9071"/>
      <c r="I9071" s="33"/>
      <c r="J9071" s="21"/>
    </row>
    <row r="9072" spans="1:10" x14ac:dyDescent="0.25">
      <c r="A9072"/>
      <c r="B9072"/>
      <c r="I9072" s="33"/>
      <c r="J9072" s="21"/>
    </row>
    <row r="9073" spans="1:10" x14ac:dyDescent="0.25">
      <c r="A9073"/>
      <c r="B9073"/>
      <c r="I9073" s="33"/>
      <c r="J9073" s="21"/>
    </row>
    <row r="9074" spans="1:10" x14ac:dyDescent="0.25">
      <c r="A9074"/>
      <c r="B9074"/>
      <c r="I9074" s="33"/>
      <c r="J9074" s="21"/>
    </row>
    <row r="9075" spans="1:10" x14ac:dyDescent="0.25">
      <c r="A9075"/>
      <c r="B9075"/>
      <c r="I9075" s="33"/>
      <c r="J9075" s="21"/>
    </row>
    <row r="9076" spans="1:10" x14ac:dyDescent="0.25">
      <c r="A9076"/>
      <c r="B9076"/>
      <c r="I9076" s="33"/>
      <c r="J9076" s="21"/>
    </row>
    <row r="9077" spans="1:10" x14ac:dyDescent="0.25">
      <c r="A9077"/>
      <c r="B9077"/>
      <c r="I9077" s="33"/>
      <c r="J9077" s="21"/>
    </row>
    <row r="9078" spans="1:10" x14ac:dyDescent="0.25">
      <c r="A9078"/>
      <c r="B9078"/>
      <c r="I9078" s="33"/>
      <c r="J9078" s="21"/>
    </row>
    <row r="9079" spans="1:10" x14ac:dyDescent="0.25">
      <c r="A9079"/>
      <c r="B9079"/>
      <c r="I9079" s="33"/>
      <c r="J9079" s="21"/>
    </row>
    <row r="9080" spans="1:10" x14ac:dyDescent="0.25">
      <c r="A9080"/>
      <c r="B9080"/>
      <c r="I9080" s="33"/>
      <c r="J9080" s="21"/>
    </row>
    <row r="9081" spans="1:10" x14ac:dyDescent="0.25">
      <c r="A9081"/>
      <c r="B9081"/>
      <c r="I9081" s="33"/>
      <c r="J9081" s="21"/>
    </row>
    <row r="9082" spans="1:10" x14ac:dyDescent="0.25">
      <c r="A9082"/>
      <c r="B9082"/>
      <c r="I9082" s="33"/>
      <c r="J9082" s="21"/>
    </row>
    <row r="9083" spans="1:10" x14ac:dyDescent="0.25">
      <c r="A9083"/>
      <c r="B9083"/>
      <c r="I9083" s="33"/>
      <c r="J9083" s="21"/>
    </row>
    <row r="9084" spans="1:10" x14ac:dyDescent="0.25">
      <c r="A9084"/>
      <c r="B9084"/>
      <c r="I9084" s="33"/>
      <c r="J9084" s="21"/>
    </row>
    <row r="9085" spans="1:10" x14ac:dyDescent="0.25">
      <c r="A9085"/>
      <c r="B9085"/>
      <c r="I9085" s="33"/>
      <c r="J9085" s="21"/>
    </row>
    <row r="9086" spans="1:10" x14ac:dyDescent="0.25">
      <c r="A9086"/>
      <c r="B9086"/>
      <c r="I9086" s="33"/>
      <c r="J9086" s="21"/>
    </row>
    <row r="9087" spans="1:10" x14ac:dyDescent="0.25">
      <c r="A9087"/>
      <c r="B9087"/>
      <c r="I9087" s="33"/>
      <c r="J9087" s="21"/>
    </row>
    <row r="9088" spans="1:10" x14ac:dyDescent="0.25">
      <c r="A9088"/>
      <c r="B9088"/>
      <c r="I9088" s="33"/>
      <c r="J9088" s="21"/>
    </row>
    <row r="9089" spans="1:10" x14ac:dyDescent="0.25">
      <c r="A9089"/>
      <c r="B9089"/>
      <c r="I9089" s="33"/>
      <c r="J9089" s="21"/>
    </row>
    <row r="9090" spans="1:10" x14ac:dyDescent="0.25">
      <c r="A9090"/>
      <c r="B9090"/>
      <c r="I9090" s="33"/>
      <c r="J9090" s="21"/>
    </row>
    <row r="9091" spans="1:10" x14ac:dyDescent="0.25">
      <c r="A9091"/>
      <c r="B9091"/>
      <c r="I9091" s="33"/>
      <c r="J9091" s="21"/>
    </row>
    <row r="9092" spans="1:10" x14ac:dyDescent="0.25">
      <c r="A9092"/>
      <c r="B9092"/>
      <c r="I9092" s="33"/>
      <c r="J9092" s="21"/>
    </row>
    <row r="9093" spans="1:10" x14ac:dyDescent="0.25">
      <c r="A9093"/>
      <c r="B9093"/>
      <c r="I9093" s="33"/>
      <c r="J9093" s="21"/>
    </row>
    <row r="9094" spans="1:10" x14ac:dyDescent="0.25">
      <c r="A9094"/>
      <c r="B9094"/>
      <c r="I9094" s="33"/>
      <c r="J9094" s="21"/>
    </row>
    <row r="9095" spans="1:10" x14ac:dyDescent="0.25">
      <c r="A9095"/>
      <c r="B9095"/>
      <c r="I9095" s="33"/>
      <c r="J9095" s="21"/>
    </row>
    <row r="9096" spans="1:10" x14ac:dyDescent="0.25">
      <c r="A9096"/>
      <c r="B9096"/>
      <c r="I9096" s="33"/>
      <c r="J9096" s="21"/>
    </row>
    <row r="9097" spans="1:10" x14ac:dyDescent="0.25">
      <c r="A9097"/>
      <c r="B9097"/>
      <c r="I9097" s="33"/>
      <c r="J9097" s="21"/>
    </row>
    <row r="9098" spans="1:10" x14ac:dyDescent="0.25">
      <c r="A9098"/>
      <c r="B9098"/>
      <c r="I9098" s="33"/>
      <c r="J9098" s="21"/>
    </row>
    <row r="9099" spans="1:10" x14ac:dyDescent="0.25">
      <c r="A9099"/>
      <c r="B9099"/>
      <c r="I9099" s="33"/>
      <c r="J9099" s="21"/>
    </row>
    <row r="9100" spans="1:10" x14ac:dyDescent="0.25">
      <c r="A9100"/>
      <c r="B9100"/>
      <c r="I9100" s="33"/>
      <c r="J9100" s="21"/>
    </row>
    <row r="9101" spans="1:10" x14ac:dyDescent="0.25">
      <c r="A9101"/>
      <c r="B9101"/>
      <c r="I9101" s="33"/>
      <c r="J9101" s="21"/>
    </row>
    <row r="9102" spans="1:10" x14ac:dyDescent="0.25">
      <c r="A9102"/>
      <c r="B9102"/>
      <c r="I9102" s="33"/>
      <c r="J9102" s="21"/>
    </row>
    <row r="9103" spans="1:10" x14ac:dyDescent="0.25">
      <c r="A9103"/>
      <c r="B9103"/>
      <c r="I9103" s="33"/>
      <c r="J9103" s="21"/>
    </row>
    <row r="9104" spans="1:10" x14ac:dyDescent="0.25">
      <c r="A9104"/>
      <c r="B9104"/>
      <c r="I9104" s="33"/>
      <c r="J9104" s="21"/>
    </row>
    <row r="9105" spans="1:10" x14ac:dyDescent="0.25">
      <c r="A9105"/>
      <c r="B9105"/>
      <c r="I9105" s="33"/>
      <c r="J9105" s="21"/>
    </row>
    <row r="9106" spans="1:10" x14ac:dyDescent="0.25">
      <c r="A9106"/>
      <c r="B9106"/>
      <c r="I9106" s="33"/>
      <c r="J9106" s="21"/>
    </row>
    <row r="9107" spans="1:10" x14ac:dyDescent="0.25">
      <c r="A9107"/>
      <c r="B9107"/>
      <c r="I9107" s="33"/>
      <c r="J9107" s="21"/>
    </row>
    <row r="9108" spans="1:10" x14ac:dyDescent="0.25">
      <c r="A9108"/>
      <c r="B9108"/>
      <c r="I9108" s="33"/>
      <c r="J9108" s="21"/>
    </row>
    <row r="9109" spans="1:10" x14ac:dyDescent="0.25">
      <c r="A9109"/>
      <c r="B9109"/>
      <c r="I9109" s="33"/>
      <c r="J9109" s="21"/>
    </row>
    <row r="9110" spans="1:10" x14ac:dyDescent="0.25">
      <c r="A9110"/>
      <c r="B9110"/>
      <c r="I9110" s="33"/>
      <c r="J9110" s="21"/>
    </row>
    <row r="9111" spans="1:10" x14ac:dyDescent="0.25">
      <c r="A9111"/>
      <c r="B9111"/>
      <c r="I9111" s="33"/>
      <c r="J9111" s="21"/>
    </row>
    <row r="9112" spans="1:10" x14ac:dyDescent="0.25">
      <c r="A9112"/>
      <c r="B9112"/>
      <c r="I9112" s="33"/>
      <c r="J9112" s="21"/>
    </row>
    <row r="9113" spans="1:10" x14ac:dyDescent="0.25">
      <c r="A9113"/>
      <c r="B9113"/>
      <c r="I9113" s="33"/>
      <c r="J9113" s="21"/>
    </row>
    <row r="9114" spans="1:10" x14ac:dyDescent="0.25">
      <c r="A9114"/>
      <c r="B9114"/>
      <c r="I9114" s="33"/>
      <c r="J9114" s="21"/>
    </row>
    <row r="9115" spans="1:10" x14ac:dyDescent="0.25">
      <c r="A9115"/>
      <c r="B9115"/>
      <c r="I9115" s="33"/>
      <c r="J9115" s="21"/>
    </row>
    <row r="9116" spans="1:10" x14ac:dyDescent="0.25">
      <c r="A9116"/>
      <c r="B9116"/>
      <c r="I9116" s="33"/>
      <c r="J9116" s="21"/>
    </row>
    <row r="9117" spans="1:10" x14ac:dyDescent="0.25">
      <c r="A9117"/>
      <c r="B9117"/>
      <c r="I9117" s="33"/>
      <c r="J9117" s="21"/>
    </row>
    <row r="9118" spans="1:10" x14ac:dyDescent="0.25">
      <c r="A9118"/>
      <c r="B9118"/>
      <c r="I9118" s="33"/>
      <c r="J9118" s="21"/>
    </row>
    <row r="9119" spans="1:10" x14ac:dyDescent="0.25">
      <c r="A9119"/>
      <c r="B9119"/>
      <c r="I9119" s="33"/>
      <c r="J9119" s="21"/>
    </row>
    <row r="9120" spans="1:10" x14ac:dyDescent="0.25">
      <c r="A9120"/>
      <c r="B9120"/>
      <c r="I9120" s="33"/>
      <c r="J9120" s="21"/>
    </row>
    <row r="9121" spans="1:10" x14ac:dyDescent="0.25">
      <c r="A9121"/>
      <c r="B9121"/>
      <c r="I9121" s="33"/>
      <c r="J9121" s="21"/>
    </row>
    <row r="9122" spans="1:10" x14ac:dyDescent="0.25">
      <c r="A9122"/>
      <c r="B9122"/>
      <c r="I9122" s="33"/>
      <c r="J9122" s="21"/>
    </row>
    <row r="9123" spans="1:10" x14ac:dyDescent="0.25">
      <c r="A9123"/>
      <c r="B9123"/>
      <c r="I9123" s="33"/>
      <c r="J9123" s="21"/>
    </row>
    <row r="9124" spans="1:10" x14ac:dyDescent="0.25">
      <c r="A9124"/>
      <c r="B9124"/>
      <c r="I9124" s="33"/>
      <c r="J9124" s="21"/>
    </row>
    <row r="9125" spans="1:10" x14ac:dyDescent="0.25">
      <c r="A9125"/>
      <c r="B9125"/>
      <c r="I9125" s="33"/>
      <c r="J9125" s="21"/>
    </row>
    <row r="9126" spans="1:10" x14ac:dyDescent="0.25">
      <c r="A9126"/>
      <c r="B9126"/>
      <c r="I9126" s="33"/>
      <c r="J9126" s="21"/>
    </row>
    <row r="9127" spans="1:10" x14ac:dyDescent="0.25">
      <c r="A9127"/>
      <c r="B9127"/>
      <c r="I9127" s="33"/>
      <c r="J9127" s="21"/>
    </row>
    <row r="9128" spans="1:10" x14ac:dyDescent="0.25">
      <c r="A9128"/>
      <c r="B9128"/>
      <c r="I9128" s="33"/>
      <c r="J9128" s="21"/>
    </row>
    <row r="9129" spans="1:10" x14ac:dyDescent="0.25">
      <c r="A9129"/>
      <c r="B9129"/>
      <c r="I9129" s="33"/>
      <c r="J9129" s="21"/>
    </row>
    <row r="9130" spans="1:10" x14ac:dyDescent="0.25">
      <c r="A9130"/>
      <c r="B9130"/>
      <c r="I9130" s="33"/>
      <c r="J9130" s="21"/>
    </row>
    <row r="9131" spans="1:10" x14ac:dyDescent="0.25">
      <c r="A9131"/>
      <c r="B9131"/>
      <c r="I9131" s="33"/>
      <c r="J9131" s="21"/>
    </row>
    <row r="9132" spans="1:10" x14ac:dyDescent="0.25">
      <c r="A9132"/>
      <c r="B9132"/>
      <c r="I9132" s="33"/>
      <c r="J9132" s="21"/>
    </row>
    <row r="9133" spans="1:10" x14ac:dyDescent="0.25">
      <c r="A9133"/>
      <c r="B9133"/>
      <c r="I9133" s="33"/>
      <c r="J9133" s="21"/>
    </row>
    <row r="9134" spans="1:10" x14ac:dyDescent="0.25">
      <c r="A9134"/>
      <c r="B9134"/>
      <c r="I9134" s="33"/>
      <c r="J9134" s="21"/>
    </row>
    <row r="9135" spans="1:10" x14ac:dyDescent="0.25">
      <c r="A9135"/>
      <c r="B9135"/>
      <c r="I9135" s="33"/>
      <c r="J9135" s="21"/>
    </row>
    <row r="9136" spans="1:10" x14ac:dyDescent="0.25">
      <c r="A9136"/>
      <c r="B9136"/>
      <c r="I9136" s="33"/>
      <c r="J9136" s="21"/>
    </row>
    <row r="9137" spans="1:10" x14ac:dyDescent="0.25">
      <c r="A9137"/>
      <c r="B9137"/>
      <c r="I9137" s="33"/>
      <c r="J9137" s="21"/>
    </row>
    <row r="9138" spans="1:10" x14ac:dyDescent="0.25">
      <c r="A9138"/>
      <c r="B9138"/>
      <c r="I9138" s="33"/>
      <c r="J9138" s="21"/>
    </row>
    <row r="9139" spans="1:10" x14ac:dyDescent="0.25">
      <c r="A9139"/>
      <c r="B9139"/>
      <c r="I9139" s="33"/>
      <c r="J9139" s="21"/>
    </row>
    <row r="9140" spans="1:10" x14ac:dyDescent="0.25">
      <c r="A9140"/>
      <c r="B9140"/>
      <c r="I9140" s="33"/>
      <c r="J9140" s="21"/>
    </row>
    <row r="9141" spans="1:10" x14ac:dyDescent="0.25">
      <c r="A9141"/>
      <c r="B9141"/>
      <c r="I9141" s="33"/>
      <c r="J9141" s="21"/>
    </row>
    <row r="9142" spans="1:10" x14ac:dyDescent="0.25">
      <c r="A9142"/>
      <c r="B9142"/>
      <c r="I9142" s="33"/>
      <c r="J9142" s="21"/>
    </row>
    <row r="9143" spans="1:10" x14ac:dyDescent="0.25">
      <c r="A9143"/>
      <c r="B9143"/>
      <c r="I9143" s="33"/>
      <c r="J9143" s="21"/>
    </row>
    <row r="9144" spans="1:10" x14ac:dyDescent="0.25">
      <c r="A9144"/>
      <c r="B9144"/>
      <c r="I9144" s="33"/>
      <c r="J9144" s="21"/>
    </row>
    <row r="9145" spans="1:10" x14ac:dyDescent="0.25">
      <c r="A9145"/>
      <c r="B9145"/>
      <c r="I9145" s="33"/>
      <c r="J9145" s="21"/>
    </row>
    <row r="9146" spans="1:10" x14ac:dyDescent="0.25">
      <c r="A9146"/>
      <c r="B9146"/>
      <c r="I9146" s="33"/>
      <c r="J9146" s="21"/>
    </row>
    <row r="9147" spans="1:10" x14ac:dyDescent="0.25">
      <c r="A9147"/>
      <c r="B9147"/>
      <c r="I9147" s="33"/>
      <c r="J9147" s="21"/>
    </row>
    <row r="9148" spans="1:10" x14ac:dyDescent="0.25">
      <c r="A9148"/>
      <c r="B9148"/>
      <c r="I9148" s="33"/>
      <c r="J9148" s="21"/>
    </row>
    <row r="9149" spans="1:10" x14ac:dyDescent="0.25">
      <c r="A9149"/>
      <c r="B9149"/>
      <c r="I9149" s="33"/>
      <c r="J9149" s="21"/>
    </row>
    <row r="9150" spans="1:10" x14ac:dyDescent="0.25">
      <c r="A9150"/>
      <c r="B9150"/>
      <c r="I9150" s="33"/>
      <c r="J9150" s="21"/>
    </row>
    <row r="9151" spans="1:10" x14ac:dyDescent="0.25">
      <c r="A9151"/>
      <c r="B9151"/>
      <c r="I9151" s="33"/>
      <c r="J9151" s="21"/>
    </row>
    <row r="9152" spans="1:10" x14ac:dyDescent="0.25">
      <c r="A9152"/>
      <c r="B9152"/>
      <c r="I9152" s="33"/>
      <c r="J9152" s="21"/>
    </row>
    <row r="9153" spans="1:10" x14ac:dyDescent="0.25">
      <c r="A9153"/>
      <c r="B9153"/>
      <c r="I9153" s="33"/>
      <c r="J9153" s="21"/>
    </row>
    <row r="9154" spans="1:10" x14ac:dyDescent="0.25">
      <c r="A9154"/>
      <c r="B9154"/>
      <c r="I9154" s="33"/>
      <c r="J9154" s="21"/>
    </row>
    <row r="9155" spans="1:10" x14ac:dyDescent="0.25">
      <c r="A9155"/>
      <c r="B9155"/>
      <c r="I9155" s="33"/>
      <c r="J9155" s="21"/>
    </row>
    <row r="9156" spans="1:10" x14ac:dyDescent="0.25">
      <c r="A9156"/>
      <c r="B9156"/>
      <c r="I9156" s="33"/>
      <c r="J9156" s="21"/>
    </row>
    <row r="9157" spans="1:10" x14ac:dyDescent="0.25">
      <c r="A9157"/>
      <c r="B9157"/>
      <c r="I9157" s="33"/>
      <c r="J9157" s="21"/>
    </row>
    <row r="9158" spans="1:10" x14ac:dyDescent="0.25">
      <c r="A9158"/>
      <c r="B9158"/>
      <c r="I9158" s="33"/>
      <c r="J9158" s="21"/>
    </row>
    <row r="9159" spans="1:10" x14ac:dyDescent="0.25">
      <c r="A9159"/>
      <c r="B9159"/>
      <c r="I9159" s="33"/>
      <c r="J9159" s="21"/>
    </row>
    <row r="9160" spans="1:10" x14ac:dyDescent="0.25">
      <c r="A9160"/>
      <c r="B9160"/>
      <c r="I9160" s="33"/>
      <c r="J9160" s="21"/>
    </row>
    <row r="9161" spans="1:10" x14ac:dyDescent="0.25">
      <c r="A9161"/>
      <c r="B9161"/>
      <c r="I9161" s="33"/>
      <c r="J9161" s="21"/>
    </row>
    <row r="9162" spans="1:10" x14ac:dyDescent="0.25">
      <c r="A9162"/>
      <c r="B9162"/>
      <c r="I9162" s="33"/>
      <c r="J9162" s="21"/>
    </row>
    <row r="9163" spans="1:10" x14ac:dyDescent="0.25">
      <c r="A9163"/>
      <c r="B9163"/>
      <c r="I9163" s="33"/>
      <c r="J9163" s="21"/>
    </row>
    <row r="9164" spans="1:10" x14ac:dyDescent="0.25">
      <c r="A9164"/>
      <c r="B9164"/>
      <c r="I9164" s="33"/>
      <c r="J9164" s="21"/>
    </row>
    <row r="9165" spans="1:10" x14ac:dyDescent="0.25">
      <c r="A9165"/>
      <c r="B9165"/>
      <c r="I9165" s="33"/>
      <c r="J9165" s="21"/>
    </row>
    <row r="9166" spans="1:10" x14ac:dyDescent="0.25">
      <c r="A9166"/>
      <c r="B9166"/>
      <c r="I9166" s="33"/>
      <c r="J9166" s="21"/>
    </row>
    <row r="9167" spans="1:10" x14ac:dyDescent="0.25">
      <c r="A9167"/>
      <c r="B9167"/>
      <c r="I9167" s="33"/>
      <c r="J9167" s="21"/>
    </row>
    <row r="9168" spans="1:10" x14ac:dyDescent="0.25">
      <c r="A9168"/>
      <c r="B9168"/>
      <c r="I9168" s="33"/>
      <c r="J9168" s="21"/>
    </row>
    <row r="9169" spans="1:10" x14ac:dyDescent="0.25">
      <c r="A9169"/>
      <c r="B9169"/>
      <c r="I9169" s="33"/>
      <c r="J9169" s="21"/>
    </row>
    <row r="9170" spans="1:10" x14ac:dyDescent="0.25">
      <c r="A9170"/>
      <c r="B9170"/>
      <c r="I9170" s="33"/>
      <c r="J9170" s="21"/>
    </row>
    <row r="9171" spans="1:10" x14ac:dyDescent="0.25">
      <c r="A9171"/>
      <c r="B9171"/>
      <c r="I9171" s="33"/>
      <c r="J9171" s="21"/>
    </row>
    <row r="9172" spans="1:10" x14ac:dyDescent="0.25">
      <c r="A9172"/>
      <c r="B9172"/>
      <c r="I9172" s="33"/>
      <c r="J9172" s="21"/>
    </row>
    <row r="9173" spans="1:10" x14ac:dyDescent="0.25">
      <c r="A9173"/>
      <c r="B9173"/>
      <c r="I9173" s="33"/>
      <c r="J9173" s="21"/>
    </row>
    <row r="9174" spans="1:10" x14ac:dyDescent="0.25">
      <c r="A9174"/>
      <c r="B9174"/>
      <c r="I9174" s="33"/>
      <c r="J9174" s="21"/>
    </row>
    <row r="9175" spans="1:10" x14ac:dyDescent="0.25">
      <c r="A9175"/>
      <c r="B9175"/>
      <c r="I9175" s="33"/>
      <c r="J9175" s="21"/>
    </row>
    <row r="9176" spans="1:10" x14ac:dyDescent="0.25">
      <c r="A9176"/>
      <c r="B9176"/>
      <c r="I9176" s="33"/>
      <c r="J9176" s="21"/>
    </row>
    <row r="9177" spans="1:10" x14ac:dyDescent="0.25">
      <c r="A9177"/>
      <c r="B9177"/>
      <c r="I9177" s="33"/>
      <c r="J9177" s="21"/>
    </row>
    <row r="9178" spans="1:10" x14ac:dyDescent="0.25">
      <c r="A9178"/>
      <c r="B9178"/>
      <c r="I9178" s="33"/>
      <c r="J9178" s="21"/>
    </row>
    <row r="9179" spans="1:10" x14ac:dyDescent="0.25">
      <c r="A9179"/>
      <c r="B9179"/>
      <c r="I9179" s="33"/>
      <c r="J9179" s="21"/>
    </row>
    <row r="9180" spans="1:10" x14ac:dyDescent="0.25">
      <c r="A9180"/>
      <c r="B9180"/>
      <c r="I9180" s="33"/>
      <c r="J9180" s="21"/>
    </row>
    <row r="9181" spans="1:10" x14ac:dyDescent="0.25">
      <c r="A9181"/>
      <c r="B9181"/>
      <c r="I9181" s="33"/>
      <c r="J9181" s="21"/>
    </row>
    <row r="9182" spans="1:10" x14ac:dyDescent="0.25">
      <c r="A9182"/>
      <c r="B9182"/>
      <c r="I9182" s="33"/>
      <c r="J9182" s="21"/>
    </row>
    <row r="9183" spans="1:10" x14ac:dyDescent="0.25">
      <c r="A9183"/>
      <c r="B9183"/>
      <c r="I9183" s="33"/>
      <c r="J9183" s="21"/>
    </row>
    <row r="9184" spans="1:10" x14ac:dyDescent="0.25">
      <c r="A9184"/>
      <c r="B9184"/>
      <c r="I9184" s="33"/>
      <c r="J9184" s="21"/>
    </row>
    <row r="9185" spans="1:10" x14ac:dyDescent="0.25">
      <c r="A9185"/>
      <c r="B9185"/>
      <c r="I9185" s="33"/>
      <c r="J9185" s="21"/>
    </row>
    <row r="9186" spans="1:10" x14ac:dyDescent="0.25">
      <c r="A9186"/>
      <c r="B9186"/>
      <c r="I9186" s="33"/>
      <c r="J9186" s="21"/>
    </row>
    <row r="9187" spans="1:10" x14ac:dyDescent="0.25">
      <c r="A9187"/>
      <c r="B9187"/>
      <c r="I9187" s="33"/>
      <c r="J9187" s="21"/>
    </row>
    <row r="9188" spans="1:10" x14ac:dyDescent="0.25">
      <c r="A9188"/>
      <c r="B9188"/>
      <c r="I9188" s="33"/>
      <c r="J9188" s="21"/>
    </row>
    <row r="9189" spans="1:10" x14ac:dyDescent="0.25">
      <c r="A9189"/>
      <c r="B9189"/>
      <c r="I9189" s="33"/>
      <c r="J9189" s="21"/>
    </row>
    <row r="9190" spans="1:10" x14ac:dyDescent="0.25">
      <c r="A9190"/>
      <c r="B9190"/>
      <c r="I9190" s="33"/>
      <c r="J9190" s="21"/>
    </row>
    <row r="9191" spans="1:10" x14ac:dyDescent="0.25">
      <c r="A9191"/>
      <c r="B9191"/>
      <c r="I9191" s="33"/>
      <c r="J9191" s="21"/>
    </row>
    <row r="9192" spans="1:10" x14ac:dyDescent="0.25">
      <c r="A9192"/>
      <c r="B9192"/>
      <c r="I9192" s="33"/>
      <c r="J9192" s="21"/>
    </row>
    <row r="9193" spans="1:10" x14ac:dyDescent="0.25">
      <c r="A9193"/>
      <c r="B9193"/>
      <c r="I9193" s="33"/>
      <c r="J9193" s="21"/>
    </row>
    <row r="9194" spans="1:10" x14ac:dyDescent="0.25">
      <c r="A9194"/>
      <c r="B9194"/>
      <c r="I9194" s="33"/>
      <c r="J9194" s="21"/>
    </row>
    <row r="9195" spans="1:10" x14ac:dyDescent="0.25">
      <c r="A9195"/>
      <c r="B9195"/>
      <c r="I9195" s="33"/>
      <c r="J9195" s="21"/>
    </row>
    <row r="9196" spans="1:10" x14ac:dyDescent="0.25">
      <c r="A9196"/>
      <c r="B9196"/>
      <c r="I9196" s="33"/>
      <c r="J9196" s="21"/>
    </row>
    <row r="9197" spans="1:10" x14ac:dyDescent="0.25">
      <c r="A9197"/>
      <c r="B9197"/>
      <c r="I9197" s="33"/>
      <c r="J9197" s="21"/>
    </row>
    <row r="9198" spans="1:10" x14ac:dyDescent="0.25">
      <c r="A9198"/>
      <c r="B9198"/>
      <c r="I9198" s="33"/>
      <c r="J9198" s="21"/>
    </row>
    <row r="9199" spans="1:10" x14ac:dyDescent="0.25">
      <c r="A9199"/>
      <c r="B9199"/>
      <c r="I9199" s="33"/>
      <c r="J9199" s="21"/>
    </row>
    <row r="9200" spans="1:10" x14ac:dyDescent="0.25">
      <c r="A9200"/>
      <c r="B9200"/>
      <c r="I9200" s="33"/>
      <c r="J9200" s="21"/>
    </row>
    <row r="9201" spans="1:10" x14ac:dyDescent="0.25">
      <c r="A9201"/>
      <c r="B9201"/>
      <c r="I9201" s="33"/>
      <c r="J9201" s="21"/>
    </row>
    <row r="9202" spans="1:10" x14ac:dyDescent="0.25">
      <c r="A9202"/>
      <c r="B9202"/>
      <c r="I9202" s="33"/>
      <c r="J9202" s="21"/>
    </row>
    <row r="9203" spans="1:10" x14ac:dyDescent="0.25">
      <c r="A9203"/>
      <c r="B9203"/>
      <c r="I9203" s="33"/>
      <c r="J9203" s="21"/>
    </row>
    <row r="9204" spans="1:10" x14ac:dyDescent="0.25">
      <c r="A9204"/>
      <c r="B9204"/>
      <c r="I9204" s="33"/>
      <c r="J9204" s="21"/>
    </row>
    <row r="9205" spans="1:10" x14ac:dyDescent="0.25">
      <c r="A9205"/>
      <c r="B9205"/>
      <c r="I9205" s="33"/>
      <c r="J9205" s="21"/>
    </row>
    <row r="9206" spans="1:10" x14ac:dyDescent="0.25">
      <c r="A9206"/>
      <c r="B9206"/>
      <c r="I9206" s="33"/>
      <c r="J9206" s="21"/>
    </row>
    <row r="9207" spans="1:10" x14ac:dyDescent="0.25">
      <c r="A9207"/>
      <c r="B9207"/>
      <c r="I9207" s="33"/>
      <c r="J9207" s="21"/>
    </row>
    <row r="9208" spans="1:10" x14ac:dyDescent="0.25">
      <c r="A9208"/>
      <c r="B9208"/>
      <c r="I9208" s="33"/>
      <c r="J9208" s="21"/>
    </row>
    <row r="9209" spans="1:10" x14ac:dyDescent="0.25">
      <c r="A9209"/>
      <c r="B9209"/>
      <c r="I9209" s="33"/>
      <c r="J9209" s="21"/>
    </row>
    <row r="9210" spans="1:10" x14ac:dyDescent="0.25">
      <c r="A9210"/>
      <c r="B9210"/>
      <c r="I9210" s="33"/>
      <c r="J9210" s="21"/>
    </row>
    <row r="9211" spans="1:10" x14ac:dyDescent="0.25">
      <c r="A9211"/>
      <c r="B9211"/>
      <c r="I9211" s="33"/>
      <c r="J9211" s="21"/>
    </row>
    <row r="9212" spans="1:10" x14ac:dyDescent="0.25">
      <c r="A9212"/>
      <c r="B9212"/>
      <c r="I9212" s="33"/>
      <c r="J9212" s="21"/>
    </row>
    <row r="9213" spans="1:10" x14ac:dyDescent="0.25">
      <c r="A9213"/>
      <c r="B9213"/>
      <c r="I9213" s="33"/>
      <c r="J9213" s="21"/>
    </row>
    <row r="9214" spans="1:10" x14ac:dyDescent="0.25">
      <c r="A9214"/>
      <c r="B9214"/>
      <c r="I9214" s="33"/>
      <c r="J9214" s="21"/>
    </row>
    <row r="9215" spans="1:10" x14ac:dyDescent="0.25">
      <c r="A9215"/>
      <c r="B9215"/>
      <c r="I9215" s="33"/>
      <c r="J9215" s="21"/>
    </row>
    <row r="9216" spans="1:10" x14ac:dyDescent="0.25">
      <c r="A9216"/>
      <c r="B9216"/>
      <c r="I9216" s="33"/>
      <c r="J9216" s="21"/>
    </row>
    <row r="9217" spans="1:10" x14ac:dyDescent="0.25">
      <c r="A9217"/>
      <c r="B9217"/>
      <c r="I9217" s="33"/>
      <c r="J9217" s="21"/>
    </row>
    <row r="9218" spans="1:10" x14ac:dyDescent="0.25">
      <c r="A9218"/>
      <c r="B9218"/>
      <c r="I9218" s="33"/>
      <c r="J9218" s="21"/>
    </row>
    <row r="9219" spans="1:10" x14ac:dyDescent="0.25">
      <c r="A9219"/>
      <c r="B9219"/>
      <c r="I9219" s="33"/>
      <c r="J9219" s="21"/>
    </row>
    <row r="9220" spans="1:10" x14ac:dyDescent="0.25">
      <c r="A9220"/>
      <c r="B9220"/>
      <c r="I9220" s="33"/>
      <c r="J9220" s="21"/>
    </row>
    <row r="9221" spans="1:10" x14ac:dyDescent="0.25">
      <c r="A9221"/>
      <c r="B9221"/>
      <c r="I9221" s="33"/>
      <c r="J9221" s="21"/>
    </row>
    <row r="9222" spans="1:10" x14ac:dyDescent="0.25">
      <c r="A9222"/>
      <c r="B9222"/>
      <c r="I9222" s="33"/>
      <c r="J9222" s="21"/>
    </row>
    <row r="9223" spans="1:10" x14ac:dyDescent="0.25">
      <c r="A9223"/>
      <c r="B9223"/>
      <c r="I9223" s="33"/>
      <c r="J9223" s="21"/>
    </row>
    <row r="9224" spans="1:10" x14ac:dyDescent="0.25">
      <c r="A9224"/>
      <c r="B9224"/>
      <c r="I9224" s="33"/>
      <c r="J9224" s="21"/>
    </row>
    <row r="9225" spans="1:10" x14ac:dyDescent="0.25">
      <c r="A9225"/>
      <c r="B9225"/>
      <c r="I9225" s="33"/>
      <c r="J9225" s="21"/>
    </row>
    <row r="9226" spans="1:10" x14ac:dyDescent="0.25">
      <c r="A9226"/>
      <c r="B9226"/>
      <c r="I9226" s="33"/>
      <c r="J9226" s="21"/>
    </row>
    <row r="9227" spans="1:10" x14ac:dyDescent="0.25">
      <c r="A9227"/>
      <c r="B9227"/>
      <c r="I9227" s="33"/>
      <c r="J9227" s="21"/>
    </row>
    <row r="9228" spans="1:10" x14ac:dyDescent="0.25">
      <c r="A9228"/>
      <c r="B9228"/>
      <c r="I9228" s="33"/>
      <c r="J9228" s="21"/>
    </row>
    <row r="9229" spans="1:10" x14ac:dyDescent="0.25">
      <c r="A9229"/>
      <c r="B9229"/>
      <c r="I9229" s="33"/>
      <c r="J9229" s="21"/>
    </row>
    <row r="9230" spans="1:10" x14ac:dyDescent="0.25">
      <c r="A9230"/>
      <c r="B9230"/>
      <c r="I9230" s="33"/>
      <c r="J9230" s="21"/>
    </row>
    <row r="9231" spans="1:10" x14ac:dyDescent="0.25">
      <c r="A9231"/>
      <c r="B9231"/>
      <c r="I9231" s="33"/>
      <c r="J9231" s="21"/>
    </row>
    <row r="9232" spans="1:10" x14ac:dyDescent="0.25">
      <c r="A9232"/>
      <c r="B9232"/>
      <c r="I9232" s="33"/>
      <c r="J9232" s="21"/>
    </row>
    <row r="9233" spans="1:10" x14ac:dyDescent="0.25">
      <c r="A9233"/>
      <c r="B9233"/>
      <c r="I9233" s="33"/>
      <c r="J9233" s="21"/>
    </row>
    <row r="9234" spans="1:10" x14ac:dyDescent="0.25">
      <c r="A9234"/>
      <c r="B9234"/>
      <c r="I9234" s="33"/>
      <c r="J9234" s="21"/>
    </row>
    <row r="9235" spans="1:10" x14ac:dyDescent="0.25">
      <c r="A9235"/>
      <c r="B9235"/>
      <c r="I9235" s="33"/>
      <c r="J9235" s="21"/>
    </row>
    <row r="9236" spans="1:10" x14ac:dyDescent="0.25">
      <c r="A9236"/>
      <c r="B9236"/>
      <c r="I9236" s="33"/>
      <c r="J9236" s="21"/>
    </row>
    <row r="9237" spans="1:10" x14ac:dyDescent="0.25">
      <c r="A9237"/>
      <c r="B9237"/>
      <c r="I9237" s="33"/>
      <c r="J9237" s="21"/>
    </row>
    <row r="9238" spans="1:10" x14ac:dyDescent="0.25">
      <c r="A9238"/>
      <c r="B9238"/>
      <c r="I9238" s="33"/>
      <c r="J9238" s="21"/>
    </row>
    <row r="9239" spans="1:10" x14ac:dyDescent="0.25">
      <c r="A9239"/>
      <c r="B9239"/>
      <c r="I9239" s="33"/>
      <c r="J9239" s="21"/>
    </row>
    <row r="9240" spans="1:10" x14ac:dyDescent="0.25">
      <c r="A9240"/>
      <c r="B9240"/>
      <c r="I9240" s="33"/>
      <c r="J9240" s="21"/>
    </row>
    <row r="9241" spans="1:10" x14ac:dyDescent="0.25">
      <c r="A9241"/>
      <c r="B9241"/>
      <c r="I9241" s="33"/>
      <c r="J9241" s="21"/>
    </row>
    <row r="9242" spans="1:10" x14ac:dyDescent="0.25">
      <c r="A9242"/>
      <c r="B9242"/>
      <c r="I9242" s="33"/>
      <c r="J9242" s="21"/>
    </row>
    <row r="9243" spans="1:10" x14ac:dyDescent="0.25">
      <c r="A9243"/>
      <c r="B9243"/>
      <c r="I9243" s="33"/>
      <c r="J9243" s="21"/>
    </row>
    <row r="9244" spans="1:10" x14ac:dyDescent="0.25">
      <c r="A9244"/>
      <c r="B9244"/>
      <c r="I9244" s="33"/>
      <c r="J9244" s="21"/>
    </row>
    <row r="9245" spans="1:10" x14ac:dyDescent="0.25">
      <c r="A9245"/>
      <c r="B9245"/>
      <c r="I9245" s="33"/>
      <c r="J9245" s="21"/>
    </row>
    <row r="9246" spans="1:10" x14ac:dyDescent="0.25">
      <c r="A9246"/>
      <c r="B9246"/>
      <c r="I9246" s="33"/>
      <c r="J9246" s="21"/>
    </row>
    <row r="9247" spans="1:10" x14ac:dyDescent="0.25">
      <c r="A9247"/>
      <c r="B9247"/>
      <c r="I9247" s="33"/>
      <c r="J9247" s="21"/>
    </row>
    <row r="9248" spans="1:10" x14ac:dyDescent="0.25">
      <c r="A9248"/>
      <c r="B9248"/>
      <c r="I9248" s="33"/>
      <c r="J9248" s="21"/>
    </row>
    <row r="9249" spans="1:10" x14ac:dyDescent="0.25">
      <c r="A9249"/>
      <c r="B9249"/>
      <c r="I9249" s="33"/>
      <c r="J9249" s="21"/>
    </row>
    <row r="9250" spans="1:10" x14ac:dyDescent="0.25">
      <c r="A9250"/>
      <c r="B9250"/>
      <c r="I9250" s="33"/>
      <c r="J9250" s="21"/>
    </row>
    <row r="9251" spans="1:10" x14ac:dyDescent="0.25">
      <c r="A9251"/>
      <c r="B9251"/>
      <c r="I9251" s="33"/>
      <c r="J9251" s="21"/>
    </row>
    <row r="9252" spans="1:10" x14ac:dyDescent="0.25">
      <c r="A9252"/>
      <c r="B9252"/>
      <c r="I9252" s="33"/>
      <c r="J9252" s="21"/>
    </row>
    <row r="9253" spans="1:10" x14ac:dyDescent="0.25">
      <c r="A9253"/>
      <c r="B9253"/>
      <c r="I9253" s="33"/>
      <c r="J9253" s="21"/>
    </row>
    <row r="9254" spans="1:10" x14ac:dyDescent="0.25">
      <c r="A9254"/>
      <c r="B9254"/>
      <c r="I9254" s="33"/>
      <c r="J9254" s="21"/>
    </row>
    <row r="9255" spans="1:10" x14ac:dyDescent="0.25">
      <c r="A9255"/>
      <c r="B9255"/>
      <c r="I9255" s="33"/>
      <c r="J9255" s="21"/>
    </row>
    <row r="9256" spans="1:10" x14ac:dyDescent="0.25">
      <c r="A9256"/>
      <c r="B9256"/>
      <c r="I9256" s="33"/>
      <c r="J9256" s="21"/>
    </row>
    <row r="9257" spans="1:10" x14ac:dyDescent="0.25">
      <c r="A9257"/>
      <c r="B9257"/>
      <c r="I9257" s="33"/>
      <c r="J9257" s="21"/>
    </row>
    <row r="9258" spans="1:10" x14ac:dyDescent="0.25">
      <c r="A9258"/>
      <c r="B9258"/>
      <c r="I9258" s="33"/>
      <c r="J9258" s="21"/>
    </row>
    <row r="9259" spans="1:10" x14ac:dyDescent="0.25">
      <c r="A9259"/>
      <c r="B9259"/>
      <c r="I9259" s="33"/>
      <c r="J9259" s="21"/>
    </row>
    <row r="9260" spans="1:10" x14ac:dyDescent="0.25">
      <c r="A9260"/>
      <c r="B9260"/>
      <c r="I9260" s="33"/>
      <c r="J9260" s="21"/>
    </row>
    <row r="9261" spans="1:10" x14ac:dyDescent="0.25">
      <c r="A9261"/>
      <c r="B9261"/>
      <c r="I9261" s="33"/>
      <c r="J9261" s="21"/>
    </row>
    <row r="9262" spans="1:10" x14ac:dyDescent="0.25">
      <c r="A9262"/>
      <c r="B9262"/>
      <c r="I9262" s="33"/>
      <c r="J9262" s="21"/>
    </row>
    <row r="9263" spans="1:10" x14ac:dyDescent="0.25">
      <c r="A9263"/>
      <c r="B9263"/>
      <c r="I9263" s="33"/>
      <c r="J9263" s="21"/>
    </row>
    <row r="9264" spans="1:10" x14ac:dyDescent="0.25">
      <c r="A9264"/>
      <c r="B9264"/>
      <c r="I9264" s="33"/>
      <c r="J9264" s="21"/>
    </row>
    <row r="9265" spans="1:10" x14ac:dyDescent="0.25">
      <c r="A9265"/>
      <c r="B9265"/>
      <c r="I9265" s="33"/>
      <c r="J9265" s="21"/>
    </row>
    <row r="9266" spans="1:10" x14ac:dyDescent="0.25">
      <c r="A9266"/>
      <c r="B9266"/>
      <c r="I9266" s="33"/>
      <c r="J9266" s="21"/>
    </row>
    <row r="9267" spans="1:10" x14ac:dyDescent="0.25">
      <c r="A9267"/>
      <c r="B9267"/>
      <c r="I9267" s="33"/>
      <c r="J9267" s="21"/>
    </row>
    <row r="9268" spans="1:10" x14ac:dyDescent="0.25">
      <c r="A9268"/>
      <c r="B9268"/>
      <c r="I9268" s="33"/>
      <c r="J9268" s="21"/>
    </row>
    <row r="9269" spans="1:10" x14ac:dyDescent="0.25">
      <c r="A9269"/>
      <c r="B9269"/>
      <c r="I9269" s="33"/>
      <c r="J9269" s="21"/>
    </row>
    <row r="9270" spans="1:10" x14ac:dyDescent="0.25">
      <c r="A9270"/>
      <c r="B9270"/>
      <c r="I9270" s="33"/>
      <c r="J9270" s="21"/>
    </row>
    <row r="9271" spans="1:10" x14ac:dyDescent="0.25">
      <c r="A9271"/>
      <c r="B9271"/>
      <c r="I9271" s="33"/>
      <c r="J9271" s="21"/>
    </row>
    <row r="9272" spans="1:10" x14ac:dyDescent="0.25">
      <c r="A9272"/>
      <c r="B9272"/>
      <c r="I9272" s="33"/>
      <c r="J9272" s="21"/>
    </row>
    <row r="9273" spans="1:10" x14ac:dyDescent="0.25">
      <c r="A9273"/>
      <c r="B9273"/>
      <c r="I9273" s="33"/>
      <c r="J9273" s="21"/>
    </row>
    <row r="9274" spans="1:10" x14ac:dyDescent="0.25">
      <c r="A9274"/>
      <c r="B9274"/>
      <c r="I9274" s="33"/>
      <c r="J9274" s="21"/>
    </row>
    <row r="9275" spans="1:10" x14ac:dyDescent="0.25">
      <c r="A9275"/>
      <c r="B9275"/>
      <c r="I9275" s="33"/>
      <c r="J9275" s="21"/>
    </row>
    <row r="9276" spans="1:10" x14ac:dyDescent="0.25">
      <c r="A9276"/>
      <c r="B9276"/>
      <c r="I9276" s="33"/>
      <c r="J9276" s="21"/>
    </row>
    <row r="9277" spans="1:10" x14ac:dyDescent="0.25">
      <c r="A9277"/>
      <c r="B9277"/>
      <c r="I9277" s="33"/>
      <c r="J9277" s="21"/>
    </row>
    <row r="9278" spans="1:10" x14ac:dyDescent="0.25">
      <c r="A9278"/>
      <c r="B9278"/>
      <c r="I9278" s="33"/>
      <c r="J9278" s="21"/>
    </row>
    <row r="9279" spans="1:10" x14ac:dyDescent="0.25">
      <c r="A9279"/>
      <c r="B9279"/>
      <c r="I9279" s="33"/>
      <c r="J9279" s="21"/>
    </row>
    <row r="9280" spans="1:10" x14ac:dyDescent="0.25">
      <c r="A9280"/>
      <c r="B9280"/>
      <c r="I9280" s="33"/>
      <c r="J9280" s="21"/>
    </row>
    <row r="9281" spans="1:10" x14ac:dyDescent="0.25">
      <c r="A9281"/>
      <c r="B9281"/>
      <c r="I9281" s="33"/>
      <c r="J9281" s="21"/>
    </row>
    <row r="9282" spans="1:10" x14ac:dyDescent="0.25">
      <c r="A9282"/>
      <c r="B9282"/>
      <c r="I9282" s="33"/>
      <c r="J9282" s="21"/>
    </row>
    <row r="9283" spans="1:10" x14ac:dyDescent="0.25">
      <c r="A9283"/>
      <c r="B9283"/>
      <c r="I9283" s="33"/>
      <c r="J9283" s="21"/>
    </row>
    <row r="9284" spans="1:10" x14ac:dyDescent="0.25">
      <c r="A9284"/>
      <c r="B9284"/>
      <c r="I9284" s="33"/>
      <c r="J9284" s="21"/>
    </row>
    <row r="9285" spans="1:10" x14ac:dyDescent="0.25">
      <c r="A9285"/>
      <c r="B9285"/>
      <c r="I9285" s="33"/>
      <c r="J9285" s="21"/>
    </row>
    <row r="9286" spans="1:10" x14ac:dyDescent="0.25">
      <c r="A9286"/>
      <c r="B9286"/>
      <c r="I9286" s="33"/>
      <c r="J9286" s="21"/>
    </row>
    <row r="9287" spans="1:10" x14ac:dyDescent="0.25">
      <c r="A9287"/>
      <c r="B9287"/>
      <c r="I9287" s="33"/>
      <c r="J9287" s="21"/>
    </row>
    <row r="9288" spans="1:10" x14ac:dyDescent="0.25">
      <c r="A9288"/>
      <c r="B9288"/>
      <c r="I9288" s="33"/>
      <c r="J9288" s="21"/>
    </row>
    <row r="9289" spans="1:10" x14ac:dyDescent="0.25">
      <c r="A9289"/>
      <c r="B9289"/>
      <c r="I9289" s="33"/>
      <c r="J9289" s="21"/>
    </row>
    <row r="9290" spans="1:10" x14ac:dyDescent="0.25">
      <c r="A9290"/>
      <c r="B9290"/>
      <c r="I9290" s="33"/>
      <c r="J9290" s="21"/>
    </row>
    <row r="9291" spans="1:10" x14ac:dyDescent="0.25">
      <c r="A9291"/>
      <c r="B9291"/>
      <c r="I9291" s="33"/>
      <c r="J9291" s="21"/>
    </row>
    <row r="9292" spans="1:10" x14ac:dyDescent="0.25">
      <c r="A9292"/>
      <c r="B9292"/>
      <c r="I9292" s="33"/>
      <c r="J9292" s="21"/>
    </row>
    <row r="9293" spans="1:10" x14ac:dyDescent="0.25">
      <c r="A9293"/>
      <c r="B9293"/>
      <c r="I9293" s="33"/>
      <c r="J9293" s="21"/>
    </row>
    <row r="9294" spans="1:10" x14ac:dyDescent="0.25">
      <c r="A9294"/>
      <c r="B9294"/>
      <c r="I9294" s="33"/>
      <c r="J9294" s="21"/>
    </row>
    <row r="9295" spans="1:10" x14ac:dyDescent="0.25">
      <c r="A9295"/>
      <c r="B9295"/>
      <c r="I9295" s="33"/>
      <c r="J9295" s="21"/>
    </row>
    <row r="9296" spans="1:10" x14ac:dyDescent="0.25">
      <c r="A9296"/>
      <c r="B9296"/>
      <c r="I9296" s="33"/>
      <c r="J9296" s="21"/>
    </row>
    <row r="9297" spans="1:10" x14ac:dyDescent="0.25">
      <c r="A9297"/>
      <c r="B9297"/>
      <c r="I9297" s="33"/>
      <c r="J9297" s="21"/>
    </row>
    <row r="9298" spans="1:10" x14ac:dyDescent="0.25">
      <c r="A9298"/>
      <c r="B9298"/>
      <c r="I9298" s="33"/>
      <c r="J9298" s="21"/>
    </row>
    <row r="9299" spans="1:10" x14ac:dyDescent="0.25">
      <c r="A9299"/>
      <c r="B9299"/>
      <c r="I9299" s="33"/>
      <c r="J9299" s="21"/>
    </row>
    <row r="9300" spans="1:10" x14ac:dyDescent="0.25">
      <c r="A9300"/>
      <c r="B9300"/>
      <c r="I9300" s="33"/>
      <c r="J9300" s="21"/>
    </row>
    <row r="9301" spans="1:10" x14ac:dyDescent="0.25">
      <c r="A9301"/>
      <c r="B9301"/>
      <c r="I9301" s="33"/>
      <c r="J9301" s="21"/>
    </row>
    <row r="9302" spans="1:10" x14ac:dyDescent="0.25">
      <c r="A9302"/>
      <c r="B9302"/>
      <c r="I9302" s="33"/>
      <c r="J9302" s="21"/>
    </row>
    <row r="9303" spans="1:10" x14ac:dyDescent="0.25">
      <c r="A9303"/>
      <c r="B9303"/>
      <c r="I9303" s="33"/>
      <c r="J9303" s="21"/>
    </row>
    <row r="9304" spans="1:10" x14ac:dyDescent="0.25">
      <c r="A9304"/>
      <c r="B9304"/>
      <c r="I9304" s="33"/>
      <c r="J9304" s="21"/>
    </row>
    <row r="9305" spans="1:10" x14ac:dyDescent="0.25">
      <c r="A9305"/>
      <c r="B9305"/>
      <c r="I9305" s="33"/>
      <c r="J9305" s="21"/>
    </row>
    <row r="9306" spans="1:10" x14ac:dyDescent="0.25">
      <c r="A9306"/>
      <c r="B9306"/>
      <c r="I9306" s="33"/>
      <c r="J9306" s="21"/>
    </row>
    <row r="9307" spans="1:10" x14ac:dyDescent="0.25">
      <c r="A9307"/>
      <c r="B9307"/>
      <c r="I9307" s="33"/>
      <c r="J9307" s="21"/>
    </row>
    <row r="9308" spans="1:10" x14ac:dyDescent="0.25">
      <c r="A9308"/>
      <c r="B9308"/>
      <c r="I9308" s="33"/>
      <c r="J9308" s="21"/>
    </row>
    <row r="9309" spans="1:10" x14ac:dyDescent="0.25">
      <c r="A9309"/>
      <c r="B9309"/>
      <c r="I9309" s="33"/>
      <c r="J9309" s="21"/>
    </row>
    <row r="9310" spans="1:10" x14ac:dyDescent="0.25">
      <c r="A9310"/>
      <c r="B9310"/>
      <c r="I9310" s="33"/>
      <c r="J9310" s="21"/>
    </row>
    <row r="9311" spans="1:10" x14ac:dyDescent="0.25">
      <c r="A9311"/>
      <c r="B9311"/>
      <c r="I9311" s="33"/>
      <c r="J9311" s="21"/>
    </row>
    <row r="9312" spans="1:10" x14ac:dyDescent="0.25">
      <c r="A9312"/>
      <c r="B9312"/>
      <c r="I9312" s="33"/>
      <c r="J9312" s="21"/>
    </row>
    <row r="9313" spans="1:10" x14ac:dyDescent="0.25">
      <c r="A9313"/>
      <c r="B9313"/>
      <c r="I9313" s="33"/>
      <c r="J9313" s="21"/>
    </row>
    <row r="9314" spans="1:10" x14ac:dyDescent="0.25">
      <c r="A9314"/>
      <c r="B9314"/>
      <c r="I9314" s="33"/>
      <c r="J9314" s="21"/>
    </row>
    <row r="9315" spans="1:10" x14ac:dyDescent="0.25">
      <c r="A9315"/>
      <c r="B9315"/>
      <c r="I9315" s="33"/>
      <c r="J9315" s="21"/>
    </row>
    <row r="9316" spans="1:10" x14ac:dyDescent="0.25">
      <c r="A9316"/>
      <c r="B9316"/>
      <c r="I9316" s="33"/>
      <c r="J9316" s="21"/>
    </row>
    <row r="9317" spans="1:10" x14ac:dyDescent="0.25">
      <c r="A9317"/>
      <c r="B9317"/>
      <c r="I9317" s="33"/>
      <c r="J9317" s="21"/>
    </row>
    <row r="9318" spans="1:10" x14ac:dyDescent="0.25">
      <c r="A9318"/>
      <c r="B9318"/>
      <c r="I9318" s="33"/>
      <c r="J9318" s="21"/>
    </row>
    <row r="9319" spans="1:10" x14ac:dyDescent="0.25">
      <c r="A9319"/>
      <c r="B9319"/>
      <c r="I9319" s="33"/>
      <c r="J9319" s="21"/>
    </row>
    <row r="9320" spans="1:10" x14ac:dyDescent="0.25">
      <c r="A9320"/>
      <c r="B9320"/>
      <c r="I9320" s="33"/>
      <c r="J9320" s="21"/>
    </row>
    <row r="9321" spans="1:10" x14ac:dyDescent="0.25">
      <c r="A9321"/>
      <c r="B9321"/>
      <c r="I9321" s="33"/>
      <c r="J9321" s="21"/>
    </row>
    <row r="9322" spans="1:10" x14ac:dyDescent="0.25">
      <c r="A9322"/>
      <c r="B9322"/>
      <c r="I9322" s="33"/>
      <c r="J9322" s="21"/>
    </row>
    <row r="9323" spans="1:10" x14ac:dyDescent="0.25">
      <c r="A9323"/>
      <c r="B9323"/>
      <c r="I9323" s="33"/>
      <c r="J9323" s="21"/>
    </row>
    <row r="9324" spans="1:10" x14ac:dyDescent="0.25">
      <c r="A9324"/>
      <c r="B9324"/>
      <c r="I9324" s="33"/>
      <c r="J9324" s="21"/>
    </row>
    <row r="9325" spans="1:10" x14ac:dyDescent="0.25">
      <c r="A9325"/>
      <c r="B9325"/>
      <c r="I9325" s="33"/>
      <c r="J9325" s="21"/>
    </row>
    <row r="9326" spans="1:10" x14ac:dyDescent="0.25">
      <c r="A9326"/>
      <c r="B9326"/>
      <c r="I9326" s="33"/>
      <c r="J9326" s="21"/>
    </row>
    <row r="9327" spans="1:10" x14ac:dyDescent="0.25">
      <c r="A9327"/>
      <c r="B9327"/>
      <c r="I9327" s="33"/>
      <c r="J9327" s="21"/>
    </row>
    <row r="9328" spans="1:10" x14ac:dyDescent="0.25">
      <c r="A9328"/>
      <c r="B9328"/>
      <c r="I9328" s="33"/>
      <c r="J9328" s="21"/>
    </row>
    <row r="9329" spans="1:10" x14ac:dyDescent="0.25">
      <c r="A9329"/>
      <c r="B9329"/>
      <c r="I9329" s="33"/>
      <c r="J9329" s="21"/>
    </row>
    <row r="9330" spans="1:10" x14ac:dyDescent="0.25">
      <c r="A9330"/>
      <c r="B9330"/>
      <c r="I9330" s="33"/>
      <c r="J9330" s="21"/>
    </row>
    <row r="9331" spans="1:10" x14ac:dyDescent="0.25">
      <c r="A9331"/>
      <c r="B9331"/>
      <c r="I9331" s="33"/>
      <c r="J9331" s="21"/>
    </row>
    <row r="9332" spans="1:10" x14ac:dyDescent="0.25">
      <c r="A9332"/>
      <c r="B9332"/>
      <c r="I9332" s="33"/>
      <c r="J9332" s="21"/>
    </row>
    <row r="9333" spans="1:10" x14ac:dyDescent="0.25">
      <c r="A9333"/>
      <c r="B9333"/>
      <c r="I9333" s="33"/>
      <c r="J9333" s="21"/>
    </row>
    <row r="9334" spans="1:10" x14ac:dyDescent="0.25">
      <c r="A9334"/>
      <c r="B9334"/>
      <c r="I9334" s="33"/>
      <c r="J9334" s="21"/>
    </row>
    <row r="9335" spans="1:10" x14ac:dyDescent="0.25">
      <c r="A9335"/>
      <c r="B9335"/>
      <c r="I9335" s="33"/>
      <c r="J9335" s="21"/>
    </row>
    <row r="9336" spans="1:10" x14ac:dyDescent="0.25">
      <c r="A9336"/>
      <c r="B9336"/>
      <c r="I9336" s="33"/>
      <c r="J9336" s="21"/>
    </row>
    <row r="9337" spans="1:10" x14ac:dyDescent="0.25">
      <c r="A9337"/>
      <c r="B9337"/>
      <c r="I9337" s="33"/>
      <c r="J9337" s="21"/>
    </row>
    <row r="9338" spans="1:10" x14ac:dyDescent="0.25">
      <c r="A9338"/>
      <c r="B9338"/>
      <c r="I9338" s="33"/>
      <c r="J9338" s="21"/>
    </row>
    <row r="9339" spans="1:10" x14ac:dyDescent="0.25">
      <c r="A9339"/>
      <c r="B9339"/>
      <c r="I9339" s="33"/>
      <c r="J9339" s="21"/>
    </row>
    <row r="9340" spans="1:10" x14ac:dyDescent="0.25">
      <c r="A9340"/>
      <c r="B9340"/>
      <c r="I9340" s="33"/>
      <c r="J9340" s="21"/>
    </row>
    <row r="9341" spans="1:10" x14ac:dyDescent="0.25">
      <c r="A9341"/>
      <c r="B9341"/>
      <c r="I9341" s="33"/>
      <c r="J9341" s="21"/>
    </row>
    <row r="9342" spans="1:10" x14ac:dyDescent="0.25">
      <c r="A9342"/>
      <c r="B9342"/>
      <c r="I9342" s="33"/>
      <c r="J9342" s="21"/>
    </row>
    <row r="9343" spans="1:10" x14ac:dyDescent="0.25">
      <c r="A9343"/>
      <c r="B9343"/>
      <c r="I9343" s="33"/>
      <c r="J9343" s="21"/>
    </row>
    <row r="9344" spans="1:10" x14ac:dyDescent="0.25">
      <c r="A9344"/>
      <c r="B9344"/>
      <c r="I9344" s="33"/>
      <c r="J9344" s="21"/>
    </row>
    <row r="9345" spans="1:10" x14ac:dyDescent="0.25">
      <c r="A9345"/>
      <c r="B9345"/>
      <c r="I9345" s="33"/>
      <c r="J9345" s="21"/>
    </row>
    <row r="9346" spans="1:10" x14ac:dyDescent="0.25">
      <c r="A9346"/>
      <c r="B9346"/>
      <c r="I9346" s="33"/>
      <c r="J9346" s="21"/>
    </row>
    <row r="9347" spans="1:10" x14ac:dyDescent="0.25">
      <c r="A9347"/>
      <c r="B9347"/>
      <c r="I9347" s="33"/>
      <c r="J9347" s="21"/>
    </row>
    <row r="9348" spans="1:10" x14ac:dyDescent="0.25">
      <c r="A9348"/>
      <c r="B9348"/>
      <c r="I9348" s="33"/>
      <c r="J9348" s="21"/>
    </row>
    <row r="9349" spans="1:10" x14ac:dyDescent="0.25">
      <c r="A9349"/>
      <c r="B9349"/>
      <c r="I9349" s="33"/>
      <c r="J9349" s="21"/>
    </row>
    <row r="9350" spans="1:10" x14ac:dyDescent="0.25">
      <c r="A9350"/>
      <c r="B9350"/>
      <c r="I9350" s="33"/>
      <c r="J9350" s="21"/>
    </row>
    <row r="9351" spans="1:10" x14ac:dyDescent="0.25">
      <c r="A9351"/>
      <c r="B9351"/>
      <c r="I9351" s="33"/>
      <c r="J9351" s="21"/>
    </row>
    <row r="9352" spans="1:10" x14ac:dyDescent="0.25">
      <c r="A9352"/>
      <c r="B9352"/>
      <c r="I9352" s="33"/>
      <c r="J9352" s="21"/>
    </row>
    <row r="9353" spans="1:10" x14ac:dyDescent="0.25">
      <c r="A9353"/>
      <c r="B9353"/>
      <c r="I9353" s="33"/>
      <c r="J9353" s="21"/>
    </row>
    <row r="9354" spans="1:10" x14ac:dyDescent="0.25">
      <c r="A9354"/>
      <c r="B9354"/>
      <c r="I9354" s="33"/>
      <c r="J9354" s="21"/>
    </row>
    <row r="9355" spans="1:10" x14ac:dyDescent="0.25">
      <c r="A9355"/>
      <c r="B9355"/>
      <c r="I9355" s="33"/>
      <c r="J9355" s="21"/>
    </row>
    <row r="9356" spans="1:10" x14ac:dyDescent="0.25">
      <c r="A9356"/>
      <c r="B9356"/>
      <c r="I9356" s="33"/>
      <c r="J9356" s="21"/>
    </row>
    <row r="9357" spans="1:10" x14ac:dyDescent="0.25">
      <c r="A9357"/>
      <c r="B9357"/>
      <c r="I9357" s="33"/>
      <c r="J9357" s="21"/>
    </row>
    <row r="9358" spans="1:10" x14ac:dyDescent="0.25">
      <c r="A9358"/>
      <c r="B9358"/>
      <c r="I9358" s="33"/>
      <c r="J9358" s="21"/>
    </row>
    <row r="9359" spans="1:10" x14ac:dyDescent="0.25">
      <c r="A9359"/>
      <c r="B9359"/>
      <c r="I9359" s="33"/>
      <c r="J9359" s="21"/>
    </row>
    <row r="9360" spans="1:10" x14ac:dyDescent="0.25">
      <c r="A9360"/>
      <c r="B9360"/>
      <c r="I9360" s="33"/>
      <c r="J9360" s="21"/>
    </row>
    <row r="9361" spans="1:10" x14ac:dyDescent="0.25">
      <c r="A9361"/>
      <c r="B9361"/>
      <c r="I9361" s="33"/>
      <c r="J9361" s="21"/>
    </row>
    <row r="9362" spans="1:10" x14ac:dyDescent="0.25">
      <c r="A9362"/>
      <c r="B9362"/>
      <c r="I9362" s="33"/>
      <c r="J9362" s="21"/>
    </row>
    <row r="9363" spans="1:10" x14ac:dyDescent="0.25">
      <c r="A9363"/>
      <c r="B9363"/>
      <c r="I9363" s="33"/>
      <c r="J9363" s="21"/>
    </row>
    <row r="9364" spans="1:10" x14ac:dyDescent="0.25">
      <c r="A9364"/>
      <c r="B9364"/>
      <c r="I9364" s="33"/>
      <c r="J9364" s="21"/>
    </row>
    <row r="9365" spans="1:10" x14ac:dyDescent="0.25">
      <c r="A9365"/>
      <c r="B9365"/>
      <c r="I9365" s="33"/>
      <c r="J9365" s="21"/>
    </row>
    <row r="9366" spans="1:10" x14ac:dyDescent="0.25">
      <c r="A9366"/>
      <c r="B9366"/>
      <c r="I9366" s="33"/>
      <c r="J9366" s="21"/>
    </row>
    <row r="9367" spans="1:10" x14ac:dyDescent="0.25">
      <c r="A9367"/>
      <c r="B9367"/>
      <c r="I9367" s="33"/>
      <c r="J9367" s="21"/>
    </row>
    <row r="9368" spans="1:10" x14ac:dyDescent="0.25">
      <c r="A9368"/>
      <c r="B9368"/>
      <c r="I9368" s="33"/>
      <c r="J9368" s="21"/>
    </row>
    <row r="9369" spans="1:10" x14ac:dyDescent="0.25">
      <c r="A9369"/>
      <c r="B9369"/>
      <c r="I9369" s="33"/>
      <c r="J9369" s="21"/>
    </row>
    <row r="9370" spans="1:10" x14ac:dyDescent="0.25">
      <c r="A9370"/>
      <c r="B9370"/>
      <c r="I9370" s="33"/>
      <c r="J9370" s="21"/>
    </row>
    <row r="9371" spans="1:10" x14ac:dyDescent="0.25">
      <c r="A9371"/>
      <c r="B9371"/>
      <c r="I9371" s="33"/>
      <c r="J9371" s="21"/>
    </row>
    <row r="9372" spans="1:10" x14ac:dyDescent="0.25">
      <c r="A9372"/>
      <c r="B9372"/>
      <c r="I9372" s="33"/>
      <c r="J9372" s="21"/>
    </row>
    <row r="9373" spans="1:10" x14ac:dyDescent="0.25">
      <c r="A9373"/>
      <c r="B9373"/>
      <c r="I9373" s="33"/>
      <c r="J9373" s="21"/>
    </row>
    <row r="9374" spans="1:10" x14ac:dyDescent="0.25">
      <c r="A9374"/>
      <c r="B9374"/>
      <c r="I9374" s="33"/>
      <c r="J9374" s="21"/>
    </row>
    <row r="9375" spans="1:10" x14ac:dyDescent="0.25">
      <c r="A9375"/>
      <c r="B9375"/>
      <c r="I9375" s="33"/>
      <c r="J9375" s="21"/>
    </row>
    <row r="9376" spans="1:10" x14ac:dyDescent="0.25">
      <c r="A9376"/>
      <c r="B9376"/>
      <c r="I9376" s="33"/>
      <c r="J9376" s="21"/>
    </row>
    <row r="9377" spans="1:10" x14ac:dyDescent="0.25">
      <c r="A9377"/>
      <c r="B9377"/>
      <c r="I9377" s="33"/>
      <c r="J9377" s="21"/>
    </row>
    <row r="9378" spans="1:10" x14ac:dyDescent="0.25">
      <c r="A9378"/>
      <c r="B9378"/>
      <c r="I9378" s="33"/>
      <c r="J9378" s="21"/>
    </row>
    <row r="9379" spans="1:10" x14ac:dyDescent="0.25">
      <c r="A9379"/>
      <c r="B9379"/>
      <c r="I9379" s="33"/>
      <c r="J9379" s="21"/>
    </row>
    <row r="9380" spans="1:10" x14ac:dyDescent="0.25">
      <c r="A9380"/>
      <c r="B9380"/>
      <c r="I9380" s="33"/>
      <c r="J9380" s="21"/>
    </row>
    <row r="9381" spans="1:10" x14ac:dyDescent="0.25">
      <c r="A9381"/>
      <c r="B9381"/>
      <c r="I9381" s="33"/>
      <c r="J9381" s="21"/>
    </row>
    <row r="9382" spans="1:10" x14ac:dyDescent="0.25">
      <c r="A9382"/>
      <c r="B9382"/>
      <c r="I9382" s="33"/>
      <c r="J9382" s="21"/>
    </row>
    <row r="9383" spans="1:10" x14ac:dyDescent="0.25">
      <c r="A9383"/>
      <c r="B9383"/>
      <c r="I9383" s="33"/>
      <c r="J9383" s="21"/>
    </row>
    <row r="9384" spans="1:10" x14ac:dyDescent="0.25">
      <c r="A9384"/>
      <c r="B9384"/>
      <c r="I9384" s="33"/>
      <c r="J9384" s="21"/>
    </row>
    <row r="9385" spans="1:10" x14ac:dyDescent="0.25">
      <c r="A9385"/>
      <c r="B9385"/>
      <c r="I9385" s="33"/>
      <c r="J9385" s="21"/>
    </row>
    <row r="9386" spans="1:10" x14ac:dyDescent="0.25">
      <c r="A9386"/>
      <c r="B9386"/>
      <c r="I9386" s="33"/>
      <c r="J9386" s="21"/>
    </row>
    <row r="9387" spans="1:10" x14ac:dyDescent="0.25">
      <c r="A9387"/>
      <c r="B9387"/>
      <c r="I9387" s="33"/>
      <c r="J9387" s="21"/>
    </row>
    <row r="9388" spans="1:10" x14ac:dyDescent="0.25">
      <c r="A9388"/>
      <c r="B9388"/>
      <c r="I9388" s="33"/>
      <c r="J9388" s="21"/>
    </row>
    <row r="9389" spans="1:10" x14ac:dyDescent="0.25">
      <c r="A9389"/>
      <c r="B9389"/>
      <c r="I9389" s="33"/>
      <c r="J9389" s="21"/>
    </row>
    <row r="9390" spans="1:10" x14ac:dyDescent="0.25">
      <c r="A9390"/>
      <c r="B9390"/>
      <c r="I9390" s="33"/>
      <c r="J9390" s="21"/>
    </row>
    <row r="9391" spans="1:10" x14ac:dyDescent="0.25">
      <c r="A9391"/>
      <c r="B9391"/>
      <c r="I9391" s="33"/>
      <c r="J9391" s="21"/>
    </row>
    <row r="9392" spans="1:10" x14ac:dyDescent="0.25">
      <c r="A9392"/>
      <c r="B9392"/>
      <c r="I9392" s="33"/>
      <c r="J9392" s="21"/>
    </row>
    <row r="9393" spans="1:10" x14ac:dyDescent="0.25">
      <c r="A9393"/>
      <c r="B9393"/>
      <c r="I9393" s="33"/>
      <c r="J9393" s="21"/>
    </row>
    <row r="9394" spans="1:10" x14ac:dyDescent="0.25">
      <c r="A9394"/>
      <c r="B9394"/>
      <c r="I9394" s="33"/>
      <c r="J9394" s="21"/>
    </row>
    <row r="9395" spans="1:10" x14ac:dyDescent="0.25">
      <c r="A9395"/>
      <c r="B9395"/>
      <c r="I9395" s="33"/>
      <c r="J9395" s="21"/>
    </row>
    <row r="9396" spans="1:10" x14ac:dyDescent="0.25">
      <c r="A9396"/>
      <c r="B9396"/>
      <c r="I9396" s="33"/>
      <c r="J9396" s="21"/>
    </row>
    <row r="9397" spans="1:10" x14ac:dyDescent="0.25">
      <c r="A9397"/>
      <c r="B9397"/>
      <c r="I9397" s="33"/>
      <c r="J9397" s="21"/>
    </row>
    <row r="9398" spans="1:10" x14ac:dyDescent="0.25">
      <c r="A9398"/>
      <c r="B9398"/>
      <c r="I9398" s="33"/>
      <c r="J9398" s="21"/>
    </row>
    <row r="9399" spans="1:10" x14ac:dyDescent="0.25">
      <c r="A9399"/>
      <c r="B9399"/>
      <c r="I9399" s="33"/>
      <c r="J9399" s="21"/>
    </row>
    <row r="9400" spans="1:10" x14ac:dyDescent="0.25">
      <c r="A9400"/>
      <c r="B9400"/>
      <c r="I9400" s="33"/>
      <c r="J9400" s="21"/>
    </row>
    <row r="9401" spans="1:10" x14ac:dyDescent="0.25">
      <c r="A9401"/>
      <c r="B9401"/>
      <c r="I9401" s="33"/>
      <c r="J9401" s="21"/>
    </row>
    <row r="9402" spans="1:10" x14ac:dyDescent="0.25">
      <c r="A9402"/>
      <c r="B9402"/>
      <c r="I9402" s="33"/>
      <c r="J9402" s="21"/>
    </row>
    <row r="9403" spans="1:10" x14ac:dyDescent="0.25">
      <c r="A9403"/>
      <c r="B9403"/>
      <c r="I9403" s="33"/>
      <c r="J9403" s="21"/>
    </row>
    <row r="9404" spans="1:10" x14ac:dyDescent="0.25">
      <c r="A9404"/>
      <c r="B9404"/>
      <c r="I9404" s="33"/>
      <c r="J9404" s="21"/>
    </row>
    <row r="9405" spans="1:10" x14ac:dyDescent="0.25">
      <c r="A9405"/>
      <c r="B9405"/>
      <c r="I9405" s="33"/>
      <c r="J9405" s="21"/>
    </row>
    <row r="9406" spans="1:10" x14ac:dyDescent="0.25">
      <c r="A9406"/>
      <c r="B9406"/>
      <c r="I9406" s="33"/>
      <c r="J9406" s="21"/>
    </row>
    <row r="9407" spans="1:10" x14ac:dyDescent="0.25">
      <c r="A9407"/>
      <c r="B9407"/>
      <c r="I9407" s="33"/>
      <c r="J9407" s="21"/>
    </row>
    <row r="9408" spans="1:10" x14ac:dyDescent="0.25">
      <c r="A9408"/>
      <c r="B9408"/>
      <c r="I9408" s="33"/>
      <c r="J9408" s="21"/>
    </row>
    <row r="9409" spans="1:10" x14ac:dyDescent="0.25">
      <c r="A9409"/>
      <c r="B9409"/>
      <c r="I9409" s="33"/>
      <c r="J9409" s="21"/>
    </row>
    <row r="9410" spans="1:10" x14ac:dyDescent="0.25">
      <c r="A9410"/>
      <c r="B9410"/>
      <c r="I9410" s="33"/>
      <c r="J9410" s="21"/>
    </row>
    <row r="9411" spans="1:10" x14ac:dyDescent="0.25">
      <c r="A9411"/>
      <c r="B9411"/>
      <c r="I9411" s="33"/>
      <c r="J9411" s="21"/>
    </row>
    <row r="9412" spans="1:10" x14ac:dyDescent="0.25">
      <c r="A9412"/>
      <c r="B9412"/>
      <c r="I9412" s="33"/>
      <c r="J9412" s="21"/>
    </row>
    <row r="9413" spans="1:10" x14ac:dyDescent="0.25">
      <c r="A9413"/>
      <c r="B9413"/>
      <c r="I9413" s="33"/>
      <c r="J9413" s="21"/>
    </row>
    <row r="9414" spans="1:10" x14ac:dyDescent="0.25">
      <c r="A9414"/>
      <c r="B9414"/>
      <c r="I9414" s="33"/>
      <c r="J9414" s="21"/>
    </row>
    <row r="9415" spans="1:10" x14ac:dyDescent="0.25">
      <c r="A9415"/>
      <c r="B9415"/>
      <c r="I9415" s="33"/>
      <c r="J9415" s="21"/>
    </row>
    <row r="9416" spans="1:10" x14ac:dyDescent="0.25">
      <c r="A9416"/>
      <c r="B9416"/>
      <c r="I9416" s="33"/>
      <c r="J9416" s="21"/>
    </row>
    <row r="9417" spans="1:10" x14ac:dyDescent="0.25">
      <c r="A9417"/>
      <c r="B9417"/>
      <c r="I9417" s="33"/>
      <c r="J9417" s="21"/>
    </row>
    <row r="9418" spans="1:10" x14ac:dyDescent="0.25">
      <c r="A9418"/>
      <c r="B9418"/>
      <c r="I9418" s="33"/>
      <c r="J9418" s="21"/>
    </row>
    <row r="9419" spans="1:10" x14ac:dyDescent="0.25">
      <c r="A9419"/>
      <c r="B9419"/>
      <c r="I9419" s="33"/>
      <c r="J9419" s="21"/>
    </row>
    <row r="9420" spans="1:10" x14ac:dyDescent="0.25">
      <c r="A9420"/>
      <c r="B9420"/>
      <c r="I9420" s="33"/>
      <c r="J9420" s="21"/>
    </row>
    <row r="9421" spans="1:10" x14ac:dyDescent="0.25">
      <c r="A9421"/>
      <c r="B9421"/>
      <c r="I9421" s="33"/>
      <c r="J9421" s="21"/>
    </row>
    <row r="9422" spans="1:10" x14ac:dyDescent="0.25">
      <c r="A9422"/>
      <c r="B9422"/>
      <c r="I9422" s="33"/>
      <c r="J9422" s="21"/>
    </row>
    <row r="9423" spans="1:10" x14ac:dyDescent="0.25">
      <c r="A9423"/>
      <c r="B9423"/>
      <c r="I9423" s="33"/>
      <c r="J9423" s="21"/>
    </row>
    <row r="9424" spans="1:10" x14ac:dyDescent="0.25">
      <c r="A9424"/>
      <c r="B9424"/>
      <c r="I9424" s="33"/>
      <c r="J9424" s="21"/>
    </row>
    <row r="9425" spans="1:10" x14ac:dyDescent="0.25">
      <c r="A9425"/>
      <c r="B9425"/>
      <c r="I9425" s="33"/>
      <c r="J9425" s="21"/>
    </row>
    <row r="9426" spans="1:10" x14ac:dyDescent="0.25">
      <c r="A9426"/>
      <c r="B9426"/>
      <c r="I9426" s="33"/>
      <c r="J9426" s="21"/>
    </row>
    <row r="9427" spans="1:10" x14ac:dyDescent="0.25">
      <c r="A9427"/>
      <c r="B9427"/>
      <c r="I9427" s="33"/>
      <c r="J9427" s="21"/>
    </row>
    <row r="9428" spans="1:10" x14ac:dyDescent="0.25">
      <c r="A9428"/>
      <c r="B9428"/>
      <c r="I9428" s="33"/>
      <c r="J9428" s="21"/>
    </row>
    <row r="9429" spans="1:10" x14ac:dyDescent="0.25">
      <c r="A9429"/>
      <c r="B9429"/>
      <c r="I9429" s="33"/>
      <c r="J9429" s="21"/>
    </row>
    <row r="9430" spans="1:10" x14ac:dyDescent="0.25">
      <c r="A9430"/>
      <c r="B9430"/>
      <c r="I9430" s="33"/>
      <c r="J9430" s="21"/>
    </row>
    <row r="9431" spans="1:10" x14ac:dyDescent="0.25">
      <c r="A9431"/>
      <c r="B9431"/>
      <c r="I9431" s="33"/>
      <c r="J9431" s="21"/>
    </row>
    <row r="9432" spans="1:10" x14ac:dyDescent="0.25">
      <c r="A9432"/>
      <c r="B9432"/>
      <c r="I9432" s="33"/>
      <c r="J9432" s="21"/>
    </row>
    <row r="9433" spans="1:10" x14ac:dyDescent="0.25">
      <c r="A9433"/>
      <c r="B9433"/>
      <c r="I9433" s="33"/>
      <c r="J9433" s="21"/>
    </row>
    <row r="9434" spans="1:10" x14ac:dyDescent="0.25">
      <c r="A9434"/>
      <c r="B9434"/>
      <c r="I9434" s="33"/>
      <c r="J9434" s="21"/>
    </row>
    <row r="9435" spans="1:10" x14ac:dyDescent="0.25">
      <c r="A9435"/>
      <c r="B9435"/>
      <c r="I9435" s="33"/>
      <c r="J9435" s="21"/>
    </row>
    <row r="9436" spans="1:10" x14ac:dyDescent="0.25">
      <c r="A9436"/>
      <c r="B9436"/>
      <c r="I9436" s="33"/>
      <c r="J9436" s="21"/>
    </row>
    <row r="9437" spans="1:10" x14ac:dyDescent="0.25">
      <c r="A9437"/>
      <c r="B9437"/>
      <c r="I9437" s="33"/>
      <c r="J9437" s="21"/>
    </row>
    <row r="9438" spans="1:10" x14ac:dyDescent="0.25">
      <c r="A9438"/>
      <c r="B9438"/>
      <c r="I9438" s="33"/>
      <c r="J9438" s="21"/>
    </row>
    <row r="9439" spans="1:10" x14ac:dyDescent="0.25">
      <c r="A9439"/>
      <c r="B9439"/>
      <c r="I9439" s="33"/>
      <c r="J9439" s="21"/>
    </row>
    <row r="9440" spans="1:10" x14ac:dyDescent="0.25">
      <c r="A9440"/>
      <c r="B9440"/>
      <c r="I9440" s="33"/>
      <c r="J9440" s="21"/>
    </row>
    <row r="9441" spans="1:10" x14ac:dyDescent="0.25">
      <c r="A9441"/>
      <c r="B9441"/>
      <c r="I9441" s="33"/>
      <c r="J9441" s="21"/>
    </row>
    <row r="9442" spans="1:10" x14ac:dyDescent="0.25">
      <c r="A9442"/>
      <c r="B9442"/>
      <c r="I9442" s="33"/>
      <c r="J9442" s="21"/>
    </row>
    <row r="9443" spans="1:10" x14ac:dyDescent="0.25">
      <c r="A9443"/>
      <c r="B9443"/>
      <c r="I9443" s="33"/>
      <c r="J9443" s="21"/>
    </row>
    <row r="9444" spans="1:10" x14ac:dyDescent="0.25">
      <c r="A9444"/>
      <c r="B9444"/>
      <c r="I9444" s="33"/>
      <c r="J9444" s="21"/>
    </row>
    <row r="9445" spans="1:10" x14ac:dyDescent="0.25">
      <c r="A9445"/>
      <c r="B9445"/>
      <c r="I9445" s="33"/>
      <c r="J9445" s="21"/>
    </row>
    <row r="9446" spans="1:10" x14ac:dyDescent="0.25">
      <c r="A9446"/>
      <c r="B9446"/>
      <c r="I9446" s="33"/>
      <c r="J9446" s="21"/>
    </row>
    <row r="9447" spans="1:10" x14ac:dyDescent="0.25">
      <c r="A9447"/>
      <c r="B9447"/>
      <c r="I9447" s="33"/>
      <c r="J9447" s="21"/>
    </row>
    <row r="9448" spans="1:10" x14ac:dyDescent="0.25">
      <c r="A9448"/>
      <c r="B9448"/>
      <c r="I9448" s="33"/>
      <c r="J9448" s="21"/>
    </row>
    <row r="9449" spans="1:10" x14ac:dyDescent="0.25">
      <c r="A9449"/>
      <c r="B9449"/>
      <c r="I9449" s="33"/>
      <c r="J9449" s="21"/>
    </row>
    <row r="9450" spans="1:10" x14ac:dyDescent="0.25">
      <c r="A9450"/>
      <c r="B9450"/>
      <c r="I9450" s="33"/>
      <c r="J9450" s="21"/>
    </row>
    <row r="9451" spans="1:10" x14ac:dyDescent="0.25">
      <c r="A9451"/>
      <c r="B9451"/>
      <c r="I9451" s="33"/>
      <c r="J9451" s="21"/>
    </row>
    <row r="9452" spans="1:10" x14ac:dyDescent="0.25">
      <c r="A9452"/>
      <c r="B9452"/>
      <c r="I9452" s="33"/>
      <c r="J9452" s="21"/>
    </row>
    <row r="9453" spans="1:10" x14ac:dyDescent="0.25">
      <c r="A9453"/>
      <c r="B9453"/>
      <c r="I9453" s="33"/>
      <c r="J9453" s="21"/>
    </row>
    <row r="9454" spans="1:10" x14ac:dyDescent="0.25">
      <c r="A9454"/>
      <c r="B9454"/>
      <c r="I9454" s="33"/>
      <c r="J9454" s="21"/>
    </row>
    <row r="9455" spans="1:10" x14ac:dyDescent="0.25">
      <c r="A9455"/>
      <c r="B9455"/>
      <c r="I9455" s="33"/>
      <c r="J9455" s="21"/>
    </row>
    <row r="9456" spans="1:10" x14ac:dyDescent="0.25">
      <c r="A9456"/>
      <c r="B9456"/>
      <c r="I9456" s="33"/>
      <c r="J9456" s="21"/>
    </row>
    <row r="9457" spans="1:10" x14ac:dyDescent="0.25">
      <c r="A9457"/>
      <c r="B9457"/>
      <c r="I9457" s="33"/>
      <c r="J9457" s="21"/>
    </row>
    <row r="9458" spans="1:10" x14ac:dyDescent="0.25">
      <c r="A9458"/>
      <c r="B9458"/>
      <c r="I9458" s="33"/>
      <c r="J9458" s="21"/>
    </row>
    <row r="9459" spans="1:10" x14ac:dyDescent="0.25">
      <c r="A9459"/>
      <c r="B9459"/>
      <c r="I9459" s="33"/>
      <c r="J9459" s="21"/>
    </row>
    <row r="9460" spans="1:10" x14ac:dyDescent="0.25">
      <c r="A9460"/>
      <c r="B9460"/>
      <c r="I9460" s="33"/>
      <c r="J9460" s="21"/>
    </row>
    <row r="9461" spans="1:10" x14ac:dyDescent="0.25">
      <c r="A9461"/>
      <c r="B9461"/>
      <c r="I9461" s="33"/>
      <c r="J9461" s="21"/>
    </row>
    <row r="9462" spans="1:10" x14ac:dyDescent="0.25">
      <c r="A9462"/>
      <c r="B9462"/>
      <c r="I9462" s="33"/>
      <c r="J9462" s="21"/>
    </row>
    <row r="9463" spans="1:10" x14ac:dyDescent="0.25">
      <c r="A9463"/>
      <c r="B9463"/>
      <c r="I9463" s="33"/>
      <c r="J9463" s="21"/>
    </row>
    <row r="9464" spans="1:10" x14ac:dyDescent="0.25">
      <c r="A9464"/>
      <c r="B9464"/>
      <c r="I9464" s="33"/>
      <c r="J9464" s="21"/>
    </row>
    <row r="9465" spans="1:10" x14ac:dyDescent="0.25">
      <c r="A9465"/>
      <c r="B9465"/>
      <c r="I9465" s="33"/>
      <c r="J9465" s="21"/>
    </row>
    <row r="9466" spans="1:10" x14ac:dyDescent="0.25">
      <c r="A9466"/>
      <c r="B9466"/>
      <c r="I9466" s="33"/>
      <c r="J9466" s="21"/>
    </row>
    <row r="9467" spans="1:10" x14ac:dyDescent="0.25">
      <c r="A9467"/>
      <c r="B9467"/>
      <c r="I9467" s="33"/>
      <c r="J9467" s="21"/>
    </row>
    <row r="9468" spans="1:10" x14ac:dyDescent="0.25">
      <c r="A9468"/>
      <c r="B9468"/>
      <c r="I9468" s="33"/>
      <c r="J9468" s="21"/>
    </row>
    <row r="9469" spans="1:10" x14ac:dyDescent="0.25">
      <c r="A9469"/>
      <c r="B9469"/>
      <c r="I9469" s="33"/>
      <c r="J9469" s="21"/>
    </row>
    <row r="9470" spans="1:10" x14ac:dyDescent="0.25">
      <c r="A9470"/>
      <c r="B9470"/>
      <c r="I9470" s="33"/>
      <c r="J9470" s="21"/>
    </row>
    <row r="9471" spans="1:10" x14ac:dyDescent="0.25">
      <c r="A9471"/>
      <c r="B9471"/>
      <c r="I9471" s="33"/>
      <c r="J9471" s="21"/>
    </row>
    <row r="9472" spans="1:10" x14ac:dyDescent="0.25">
      <c r="A9472"/>
      <c r="B9472"/>
      <c r="I9472" s="33"/>
      <c r="J9472" s="21"/>
    </row>
    <row r="9473" spans="1:10" x14ac:dyDescent="0.25">
      <c r="A9473"/>
      <c r="B9473"/>
      <c r="I9473" s="33"/>
      <c r="J9473" s="21"/>
    </row>
    <row r="9474" spans="1:10" x14ac:dyDescent="0.25">
      <c r="A9474"/>
      <c r="B9474"/>
      <c r="I9474" s="33"/>
      <c r="J9474" s="21"/>
    </row>
    <row r="9475" spans="1:10" x14ac:dyDescent="0.25">
      <c r="A9475"/>
      <c r="B9475"/>
      <c r="I9475" s="33"/>
      <c r="J9475" s="21"/>
    </row>
    <row r="9476" spans="1:10" x14ac:dyDescent="0.25">
      <c r="A9476"/>
      <c r="B9476"/>
      <c r="I9476" s="33"/>
      <c r="J9476" s="21"/>
    </row>
    <row r="9477" spans="1:10" x14ac:dyDescent="0.25">
      <c r="A9477"/>
      <c r="B9477"/>
      <c r="I9477" s="33"/>
      <c r="J9477" s="21"/>
    </row>
    <row r="9478" spans="1:10" x14ac:dyDescent="0.25">
      <c r="A9478"/>
      <c r="B9478"/>
      <c r="I9478" s="33"/>
      <c r="J9478" s="21"/>
    </row>
    <row r="9479" spans="1:10" x14ac:dyDescent="0.25">
      <c r="A9479"/>
      <c r="B9479"/>
      <c r="I9479" s="33"/>
      <c r="J9479" s="21"/>
    </row>
    <row r="9480" spans="1:10" x14ac:dyDescent="0.25">
      <c r="A9480"/>
      <c r="B9480"/>
      <c r="I9480" s="33"/>
      <c r="J9480" s="21"/>
    </row>
    <row r="9481" spans="1:10" x14ac:dyDescent="0.25">
      <c r="A9481"/>
      <c r="B9481"/>
      <c r="I9481" s="33"/>
      <c r="J9481" s="21"/>
    </row>
    <row r="9482" spans="1:10" x14ac:dyDescent="0.25">
      <c r="A9482"/>
      <c r="B9482"/>
      <c r="I9482" s="33"/>
      <c r="J9482" s="21"/>
    </row>
    <row r="9483" spans="1:10" x14ac:dyDescent="0.25">
      <c r="A9483"/>
      <c r="B9483"/>
      <c r="I9483" s="33"/>
      <c r="J9483" s="21"/>
    </row>
    <row r="9484" spans="1:10" x14ac:dyDescent="0.25">
      <c r="A9484"/>
      <c r="B9484"/>
      <c r="I9484" s="33"/>
      <c r="J9484" s="21"/>
    </row>
    <row r="9485" spans="1:10" x14ac:dyDescent="0.25">
      <c r="A9485"/>
      <c r="B9485"/>
      <c r="I9485" s="33"/>
      <c r="J9485" s="21"/>
    </row>
    <row r="9486" spans="1:10" x14ac:dyDescent="0.25">
      <c r="A9486"/>
      <c r="B9486"/>
      <c r="I9486" s="33"/>
      <c r="J9486" s="21"/>
    </row>
    <row r="9487" spans="1:10" x14ac:dyDescent="0.25">
      <c r="A9487"/>
      <c r="B9487"/>
      <c r="I9487" s="33"/>
      <c r="J9487" s="21"/>
    </row>
    <row r="9488" spans="1:10" x14ac:dyDescent="0.25">
      <c r="A9488"/>
      <c r="B9488"/>
      <c r="I9488" s="33"/>
      <c r="J9488" s="21"/>
    </row>
    <row r="9489" spans="1:10" x14ac:dyDescent="0.25">
      <c r="A9489"/>
      <c r="B9489"/>
      <c r="I9489" s="33"/>
      <c r="J9489" s="21"/>
    </row>
    <row r="9490" spans="1:10" x14ac:dyDescent="0.25">
      <c r="A9490"/>
      <c r="B9490"/>
      <c r="I9490" s="33"/>
      <c r="J9490" s="21"/>
    </row>
    <row r="9491" spans="1:10" x14ac:dyDescent="0.25">
      <c r="A9491"/>
      <c r="B9491"/>
      <c r="I9491" s="33"/>
      <c r="J9491" s="21"/>
    </row>
    <row r="9492" spans="1:10" x14ac:dyDescent="0.25">
      <c r="A9492"/>
      <c r="B9492"/>
      <c r="I9492" s="33"/>
      <c r="J9492" s="21"/>
    </row>
    <row r="9493" spans="1:10" x14ac:dyDescent="0.25">
      <c r="A9493"/>
      <c r="B9493"/>
      <c r="I9493" s="33"/>
      <c r="J9493" s="21"/>
    </row>
    <row r="9494" spans="1:10" x14ac:dyDescent="0.25">
      <c r="A9494"/>
      <c r="B9494"/>
      <c r="I9494" s="33"/>
      <c r="J9494" s="21"/>
    </row>
    <row r="9495" spans="1:10" x14ac:dyDescent="0.25">
      <c r="A9495"/>
      <c r="B9495"/>
      <c r="I9495" s="33"/>
      <c r="J9495" s="21"/>
    </row>
    <row r="9496" spans="1:10" x14ac:dyDescent="0.25">
      <c r="A9496"/>
      <c r="B9496"/>
      <c r="I9496" s="33"/>
      <c r="J9496" s="21"/>
    </row>
    <row r="9497" spans="1:10" x14ac:dyDescent="0.25">
      <c r="A9497"/>
      <c r="B9497"/>
      <c r="I9497" s="33"/>
      <c r="J9497" s="21"/>
    </row>
    <row r="9498" spans="1:10" x14ac:dyDescent="0.25">
      <c r="A9498"/>
      <c r="B9498"/>
      <c r="I9498" s="33"/>
      <c r="J9498" s="21"/>
    </row>
    <row r="9499" spans="1:10" x14ac:dyDescent="0.25">
      <c r="A9499"/>
      <c r="B9499"/>
      <c r="I9499" s="33"/>
      <c r="J9499" s="21"/>
    </row>
    <row r="9500" spans="1:10" x14ac:dyDescent="0.25">
      <c r="A9500"/>
      <c r="B9500"/>
      <c r="I9500" s="33"/>
      <c r="J9500" s="21"/>
    </row>
    <row r="9501" spans="1:10" x14ac:dyDescent="0.25">
      <c r="A9501"/>
      <c r="B9501"/>
      <c r="I9501" s="33"/>
      <c r="J9501" s="21"/>
    </row>
    <row r="9502" spans="1:10" x14ac:dyDescent="0.25">
      <c r="A9502"/>
      <c r="B9502"/>
      <c r="I9502" s="33"/>
      <c r="J9502" s="21"/>
    </row>
    <row r="9503" spans="1:10" x14ac:dyDescent="0.25">
      <c r="A9503"/>
      <c r="B9503"/>
      <c r="I9503" s="33"/>
      <c r="J9503" s="21"/>
    </row>
    <row r="9504" spans="1:10" x14ac:dyDescent="0.25">
      <c r="A9504"/>
      <c r="B9504"/>
      <c r="I9504" s="33"/>
      <c r="J9504" s="21"/>
    </row>
    <row r="9505" spans="1:10" x14ac:dyDescent="0.25">
      <c r="A9505"/>
      <c r="B9505"/>
      <c r="I9505" s="33"/>
      <c r="J9505" s="21"/>
    </row>
    <row r="9506" spans="1:10" x14ac:dyDescent="0.25">
      <c r="A9506"/>
      <c r="B9506"/>
      <c r="I9506" s="33"/>
      <c r="J9506" s="21"/>
    </row>
    <row r="9507" spans="1:10" x14ac:dyDescent="0.25">
      <c r="A9507"/>
      <c r="B9507"/>
      <c r="I9507" s="33"/>
      <c r="J9507" s="21"/>
    </row>
    <row r="9508" spans="1:10" x14ac:dyDescent="0.25">
      <c r="A9508"/>
      <c r="B9508"/>
      <c r="I9508" s="33"/>
      <c r="J9508" s="21"/>
    </row>
    <row r="9509" spans="1:10" x14ac:dyDescent="0.25">
      <c r="A9509"/>
      <c r="B9509"/>
      <c r="I9509" s="33"/>
      <c r="J9509" s="21"/>
    </row>
    <row r="9510" spans="1:10" x14ac:dyDescent="0.25">
      <c r="A9510"/>
      <c r="B9510"/>
      <c r="I9510" s="33"/>
      <c r="J9510" s="21"/>
    </row>
    <row r="9511" spans="1:10" x14ac:dyDescent="0.25">
      <c r="A9511"/>
      <c r="B9511"/>
      <c r="I9511" s="33"/>
      <c r="J9511" s="21"/>
    </row>
    <row r="9512" spans="1:10" x14ac:dyDescent="0.25">
      <c r="A9512"/>
      <c r="B9512"/>
      <c r="I9512" s="33"/>
      <c r="J9512" s="21"/>
    </row>
    <row r="9513" spans="1:10" x14ac:dyDescent="0.25">
      <c r="A9513"/>
      <c r="B9513"/>
      <c r="I9513" s="33"/>
      <c r="J9513" s="21"/>
    </row>
    <row r="9514" spans="1:10" x14ac:dyDescent="0.25">
      <c r="A9514"/>
      <c r="B9514"/>
      <c r="I9514" s="33"/>
      <c r="J9514" s="21"/>
    </row>
    <row r="9515" spans="1:10" x14ac:dyDescent="0.25">
      <c r="A9515"/>
      <c r="B9515"/>
      <c r="I9515" s="33"/>
      <c r="J9515" s="21"/>
    </row>
    <row r="9516" spans="1:10" x14ac:dyDescent="0.25">
      <c r="A9516"/>
      <c r="B9516"/>
      <c r="I9516" s="33"/>
      <c r="J9516" s="21"/>
    </row>
    <row r="9517" spans="1:10" x14ac:dyDescent="0.25">
      <c r="A9517"/>
      <c r="B9517"/>
      <c r="I9517" s="33"/>
      <c r="J9517" s="21"/>
    </row>
    <row r="9518" spans="1:10" x14ac:dyDescent="0.25">
      <c r="A9518"/>
      <c r="B9518"/>
      <c r="I9518" s="33"/>
      <c r="J9518" s="21"/>
    </row>
    <row r="9519" spans="1:10" x14ac:dyDescent="0.25">
      <c r="A9519"/>
      <c r="B9519"/>
      <c r="I9519" s="33"/>
      <c r="J9519" s="21"/>
    </row>
    <row r="9520" spans="1:10" x14ac:dyDescent="0.25">
      <c r="A9520"/>
      <c r="B9520"/>
      <c r="I9520" s="33"/>
      <c r="J9520" s="21"/>
    </row>
    <row r="9521" spans="1:10" x14ac:dyDescent="0.25">
      <c r="A9521"/>
      <c r="B9521"/>
      <c r="I9521" s="33"/>
      <c r="J9521" s="21"/>
    </row>
    <row r="9522" spans="1:10" x14ac:dyDescent="0.25">
      <c r="A9522"/>
      <c r="B9522"/>
      <c r="I9522" s="33"/>
      <c r="J9522" s="21"/>
    </row>
    <row r="9523" spans="1:10" x14ac:dyDescent="0.25">
      <c r="A9523"/>
      <c r="B9523"/>
      <c r="I9523" s="33"/>
      <c r="J9523" s="21"/>
    </row>
    <row r="9524" spans="1:10" x14ac:dyDescent="0.25">
      <c r="A9524"/>
      <c r="B9524"/>
      <c r="I9524" s="33"/>
      <c r="J9524" s="21"/>
    </row>
    <row r="9525" spans="1:10" x14ac:dyDescent="0.25">
      <c r="A9525"/>
      <c r="B9525"/>
      <c r="I9525" s="33"/>
      <c r="J9525" s="21"/>
    </row>
    <row r="9526" spans="1:10" x14ac:dyDescent="0.25">
      <c r="A9526"/>
      <c r="B9526"/>
      <c r="I9526" s="33"/>
      <c r="J9526" s="21"/>
    </row>
    <row r="9527" spans="1:10" x14ac:dyDescent="0.25">
      <c r="A9527"/>
      <c r="B9527"/>
      <c r="I9527" s="33"/>
      <c r="J9527" s="21"/>
    </row>
    <row r="9528" spans="1:10" x14ac:dyDescent="0.25">
      <c r="A9528"/>
      <c r="B9528"/>
      <c r="I9528" s="33"/>
      <c r="J9528" s="21"/>
    </row>
    <row r="9529" spans="1:10" x14ac:dyDescent="0.25">
      <c r="A9529"/>
      <c r="B9529"/>
      <c r="I9529" s="33"/>
      <c r="J9529" s="21"/>
    </row>
    <row r="9530" spans="1:10" x14ac:dyDescent="0.25">
      <c r="A9530"/>
      <c r="B9530"/>
      <c r="I9530" s="33"/>
      <c r="J9530" s="21"/>
    </row>
    <row r="9531" spans="1:10" x14ac:dyDescent="0.25">
      <c r="A9531"/>
      <c r="B9531"/>
      <c r="I9531" s="33"/>
      <c r="J9531" s="21"/>
    </row>
    <row r="9532" spans="1:10" x14ac:dyDescent="0.25">
      <c r="A9532"/>
      <c r="B9532"/>
      <c r="I9532" s="33"/>
      <c r="J9532" s="21"/>
    </row>
    <row r="9533" spans="1:10" x14ac:dyDescent="0.25">
      <c r="A9533"/>
      <c r="B9533"/>
      <c r="I9533" s="33"/>
      <c r="J9533" s="21"/>
    </row>
    <row r="9534" spans="1:10" x14ac:dyDescent="0.25">
      <c r="A9534"/>
      <c r="B9534"/>
      <c r="I9534" s="33"/>
      <c r="J9534" s="21"/>
    </row>
    <row r="9535" spans="1:10" x14ac:dyDescent="0.25">
      <c r="A9535"/>
      <c r="B9535"/>
      <c r="I9535" s="33"/>
      <c r="J9535" s="21"/>
    </row>
    <row r="9536" spans="1:10" x14ac:dyDescent="0.25">
      <c r="A9536"/>
      <c r="B9536"/>
      <c r="I9536" s="33"/>
      <c r="J9536" s="21"/>
    </row>
    <row r="9537" spans="1:10" x14ac:dyDescent="0.25">
      <c r="A9537"/>
      <c r="B9537"/>
      <c r="I9537" s="33"/>
      <c r="J9537" s="21"/>
    </row>
    <row r="9538" spans="1:10" x14ac:dyDescent="0.25">
      <c r="A9538"/>
      <c r="B9538"/>
      <c r="I9538" s="33"/>
      <c r="J9538" s="21"/>
    </row>
    <row r="9539" spans="1:10" x14ac:dyDescent="0.25">
      <c r="A9539"/>
      <c r="B9539"/>
      <c r="I9539" s="33"/>
      <c r="J9539" s="21"/>
    </row>
    <row r="9540" spans="1:10" x14ac:dyDescent="0.25">
      <c r="A9540"/>
      <c r="B9540"/>
      <c r="I9540" s="33"/>
      <c r="J9540" s="21"/>
    </row>
    <row r="9541" spans="1:10" x14ac:dyDescent="0.25">
      <c r="A9541"/>
      <c r="B9541"/>
      <c r="I9541" s="33"/>
      <c r="J9541" s="21"/>
    </row>
    <row r="9542" spans="1:10" x14ac:dyDescent="0.25">
      <c r="A9542"/>
      <c r="B9542"/>
      <c r="I9542" s="33"/>
      <c r="J9542" s="21"/>
    </row>
    <row r="9543" spans="1:10" x14ac:dyDescent="0.25">
      <c r="A9543"/>
      <c r="B9543"/>
      <c r="I9543" s="33"/>
      <c r="J9543" s="21"/>
    </row>
    <row r="9544" spans="1:10" x14ac:dyDescent="0.25">
      <c r="A9544"/>
      <c r="B9544"/>
      <c r="I9544" s="33"/>
      <c r="J9544" s="21"/>
    </row>
    <row r="9545" spans="1:10" x14ac:dyDescent="0.25">
      <c r="A9545"/>
      <c r="B9545"/>
      <c r="I9545" s="33"/>
      <c r="J9545" s="21"/>
    </row>
    <row r="9546" spans="1:10" x14ac:dyDescent="0.25">
      <c r="A9546"/>
      <c r="B9546"/>
      <c r="I9546" s="33"/>
      <c r="J9546" s="21"/>
    </row>
    <row r="9547" spans="1:10" x14ac:dyDescent="0.25">
      <c r="A9547"/>
      <c r="B9547"/>
      <c r="I9547" s="33"/>
      <c r="J9547" s="21"/>
    </row>
    <row r="9548" spans="1:10" x14ac:dyDescent="0.25">
      <c r="A9548"/>
      <c r="B9548"/>
      <c r="I9548" s="33"/>
      <c r="J9548" s="21"/>
    </row>
    <row r="9549" spans="1:10" x14ac:dyDescent="0.25">
      <c r="A9549"/>
      <c r="B9549"/>
      <c r="I9549" s="33"/>
      <c r="J9549" s="21"/>
    </row>
    <row r="9550" spans="1:10" x14ac:dyDescent="0.25">
      <c r="A9550"/>
      <c r="B9550"/>
      <c r="I9550" s="33"/>
      <c r="J9550" s="21"/>
    </row>
    <row r="9551" spans="1:10" x14ac:dyDescent="0.25">
      <c r="A9551"/>
      <c r="B9551"/>
      <c r="I9551" s="33"/>
      <c r="J9551" s="21"/>
    </row>
    <row r="9552" spans="1:10" x14ac:dyDescent="0.25">
      <c r="A9552"/>
      <c r="B9552"/>
      <c r="I9552" s="33"/>
      <c r="J9552" s="21"/>
    </row>
    <row r="9553" spans="1:10" x14ac:dyDescent="0.25">
      <c r="A9553"/>
      <c r="B9553"/>
      <c r="I9553" s="33"/>
      <c r="J9553" s="21"/>
    </row>
    <row r="9554" spans="1:10" x14ac:dyDescent="0.25">
      <c r="A9554"/>
      <c r="B9554"/>
      <c r="I9554" s="33"/>
      <c r="J9554" s="21"/>
    </row>
    <row r="9555" spans="1:10" x14ac:dyDescent="0.25">
      <c r="A9555"/>
      <c r="B9555"/>
      <c r="I9555" s="33"/>
      <c r="J9555" s="21"/>
    </row>
    <row r="9556" spans="1:10" x14ac:dyDescent="0.25">
      <c r="A9556"/>
      <c r="B9556"/>
      <c r="I9556" s="33"/>
      <c r="J9556" s="21"/>
    </row>
    <row r="9557" spans="1:10" x14ac:dyDescent="0.25">
      <c r="A9557"/>
      <c r="B9557"/>
      <c r="I9557" s="33"/>
      <c r="J9557" s="21"/>
    </row>
    <row r="9558" spans="1:10" x14ac:dyDescent="0.25">
      <c r="A9558"/>
      <c r="B9558"/>
      <c r="I9558" s="33"/>
      <c r="J9558" s="21"/>
    </row>
    <row r="9559" spans="1:10" x14ac:dyDescent="0.25">
      <c r="A9559"/>
      <c r="B9559"/>
      <c r="I9559" s="33"/>
      <c r="J9559" s="21"/>
    </row>
    <row r="9560" spans="1:10" x14ac:dyDescent="0.25">
      <c r="A9560"/>
      <c r="B9560"/>
      <c r="I9560" s="33"/>
      <c r="J9560" s="21"/>
    </row>
    <row r="9561" spans="1:10" x14ac:dyDescent="0.25">
      <c r="A9561"/>
      <c r="B9561"/>
      <c r="I9561" s="33"/>
      <c r="J9561" s="21"/>
    </row>
    <row r="9562" spans="1:10" x14ac:dyDescent="0.25">
      <c r="A9562"/>
      <c r="B9562"/>
      <c r="I9562" s="33"/>
      <c r="J9562" s="21"/>
    </row>
    <row r="9563" spans="1:10" x14ac:dyDescent="0.25">
      <c r="A9563"/>
      <c r="B9563"/>
      <c r="I9563" s="33"/>
      <c r="J9563" s="21"/>
    </row>
    <row r="9564" spans="1:10" x14ac:dyDescent="0.25">
      <c r="A9564"/>
      <c r="B9564"/>
      <c r="I9564" s="33"/>
      <c r="J9564" s="21"/>
    </row>
    <row r="9565" spans="1:10" x14ac:dyDescent="0.25">
      <c r="A9565"/>
      <c r="B9565"/>
      <c r="I9565" s="33"/>
      <c r="J9565" s="21"/>
    </row>
    <row r="9566" spans="1:10" x14ac:dyDescent="0.25">
      <c r="A9566"/>
      <c r="B9566"/>
      <c r="I9566" s="33"/>
      <c r="J9566" s="21"/>
    </row>
    <row r="9567" spans="1:10" x14ac:dyDescent="0.25">
      <c r="A9567"/>
      <c r="B9567"/>
      <c r="I9567" s="33"/>
      <c r="J9567" s="21"/>
    </row>
    <row r="9568" spans="1:10" x14ac:dyDescent="0.25">
      <c r="A9568"/>
      <c r="B9568"/>
      <c r="I9568" s="33"/>
      <c r="J9568" s="21"/>
    </row>
    <row r="9569" spans="1:10" x14ac:dyDescent="0.25">
      <c r="A9569"/>
      <c r="B9569"/>
      <c r="I9569" s="33"/>
      <c r="J9569" s="21"/>
    </row>
    <row r="9570" spans="1:10" x14ac:dyDescent="0.25">
      <c r="A9570"/>
      <c r="B9570"/>
      <c r="I9570" s="33"/>
      <c r="J9570" s="21"/>
    </row>
    <row r="9571" spans="1:10" x14ac:dyDescent="0.25">
      <c r="A9571"/>
      <c r="B9571"/>
      <c r="I9571" s="33"/>
      <c r="J9571" s="21"/>
    </row>
    <row r="9572" spans="1:10" x14ac:dyDescent="0.25">
      <c r="A9572"/>
      <c r="B9572"/>
      <c r="I9572" s="33"/>
      <c r="J9572" s="21"/>
    </row>
    <row r="9573" spans="1:10" x14ac:dyDescent="0.25">
      <c r="A9573"/>
      <c r="B9573"/>
      <c r="I9573" s="33"/>
      <c r="J9573" s="21"/>
    </row>
    <row r="9574" spans="1:10" x14ac:dyDescent="0.25">
      <c r="A9574"/>
      <c r="B9574"/>
      <c r="I9574" s="33"/>
      <c r="J9574" s="21"/>
    </row>
    <row r="9575" spans="1:10" x14ac:dyDescent="0.25">
      <c r="A9575"/>
      <c r="B9575"/>
      <c r="I9575" s="33"/>
      <c r="J9575" s="21"/>
    </row>
    <row r="9576" spans="1:10" x14ac:dyDescent="0.25">
      <c r="A9576"/>
      <c r="B9576"/>
      <c r="I9576" s="33"/>
      <c r="J9576" s="21"/>
    </row>
    <row r="9577" spans="1:10" x14ac:dyDescent="0.25">
      <c r="A9577"/>
      <c r="B9577"/>
      <c r="I9577" s="33"/>
      <c r="J9577" s="21"/>
    </row>
    <row r="9578" spans="1:10" x14ac:dyDescent="0.25">
      <c r="A9578"/>
      <c r="B9578"/>
      <c r="I9578" s="33"/>
      <c r="J9578" s="21"/>
    </row>
    <row r="9579" spans="1:10" x14ac:dyDescent="0.25">
      <c r="A9579"/>
      <c r="B9579"/>
      <c r="I9579" s="33"/>
      <c r="J9579" s="21"/>
    </row>
    <row r="9580" spans="1:10" x14ac:dyDescent="0.25">
      <c r="A9580"/>
      <c r="B9580"/>
      <c r="I9580" s="33"/>
      <c r="J9580" s="21"/>
    </row>
    <row r="9581" spans="1:10" x14ac:dyDescent="0.25">
      <c r="A9581"/>
      <c r="B9581"/>
      <c r="I9581" s="33"/>
      <c r="J9581" s="21"/>
    </row>
    <row r="9582" spans="1:10" x14ac:dyDescent="0.25">
      <c r="A9582"/>
      <c r="B9582"/>
      <c r="I9582" s="33"/>
      <c r="J9582" s="21"/>
    </row>
    <row r="9583" spans="1:10" x14ac:dyDescent="0.25">
      <c r="A9583"/>
      <c r="B9583"/>
      <c r="I9583" s="33"/>
      <c r="J9583" s="21"/>
    </row>
    <row r="9584" spans="1:10" x14ac:dyDescent="0.25">
      <c r="A9584"/>
      <c r="B9584"/>
      <c r="I9584" s="33"/>
      <c r="J9584" s="21"/>
    </row>
    <row r="9585" spans="1:10" x14ac:dyDescent="0.25">
      <c r="A9585"/>
      <c r="B9585"/>
      <c r="I9585" s="33"/>
      <c r="J9585" s="21"/>
    </row>
    <row r="9586" spans="1:10" x14ac:dyDescent="0.25">
      <c r="A9586"/>
      <c r="B9586"/>
      <c r="I9586" s="33"/>
      <c r="J9586" s="21"/>
    </row>
    <row r="9587" spans="1:10" x14ac:dyDescent="0.25">
      <c r="A9587"/>
      <c r="B9587"/>
      <c r="I9587" s="33"/>
      <c r="J9587" s="21"/>
    </row>
    <row r="9588" spans="1:10" x14ac:dyDescent="0.25">
      <c r="A9588"/>
      <c r="B9588"/>
      <c r="I9588" s="33"/>
      <c r="J9588" s="21"/>
    </row>
    <row r="9589" spans="1:10" x14ac:dyDescent="0.25">
      <c r="A9589"/>
      <c r="B9589"/>
      <c r="I9589" s="33"/>
      <c r="J9589" s="21"/>
    </row>
    <row r="9590" spans="1:10" x14ac:dyDescent="0.25">
      <c r="A9590"/>
      <c r="B9590"/>
      <c r="I9590" s="33"/>
      <c r="J9590" s="21"/>
    </row>
    <row r="9591" spans="1:10" x14ac:dyDescent="0.25">
      <c r="A9591"/>
      <c r="B9591"/>
      <c r="I9591" s="33"/>
      <c r="J9591" s="21"/>
    </row>
    <row r="9592" spans="1:10" x14ac:dyDescent="0.25">
      <c r="A9592"/>
      <c r="B9592"/>
      <c r="I9592" s="33"/>
      <c r="J9592" s="21"/>
    </row>
    <row r="9593" spans="1:10" x14ac:dyDescent="0.25">
      <c r="A9593"/>
      <c r="B9593"/>
      <c r="I9593" s="33"/>
      <c r="J9593" s="21"/>
    </row>
    <row r="9594" spans="1:10" x14ac:dyDescent="0.25">
      <c r="A9594"/>
      <c r="B9594"/>
      <c r="I9594" s="33"/>
      <c r="J9594" s="21"/>
    </row>
    <row r="9595" spans="1:10" x14ac:dyDescent="0.25">
      <c r="A9595"/>
      <c r="B9595"/>
      <c r="I9595" s="33"/>
      <c r="J9595" s="21"/>
    </row>
    <row r="9596" spans="1:10" x14ac:dyDescent="0.25">
      <c r="A9596"/>
      <c r="B9596"/>
      <c r="I9596" s="33"/>
      <c r="J9596" s="21"/>
    </row>
    <row r="9597" spans="1:10" x14ac:dyDescent="0.25">
      <c r="A9597"/>
      <c r="B9597"/>
      <c r="I9597" s="33"/>
      <c r="J9597" s="21"/>
    </row>
    <row r="9598" spans="1:10" x14ac:dyDescent="0.25">
      <c r="A9598"/>
      <c r="B9598"/>
      <c r="I9598" s="33"/>
      <c r="J9598" s="21"/>
    </row>
    <row r="9599" spans="1:10" x14ac:dyDescent="0.25">
      <c r="A9599"/>
      <c r="B9599"/>
      <c r="I9599" s="33"/>
      <c r="J9599" s="21"/>
    </row>
    <row r="9600" spans="1:10" x14ac:dyDescent="0.25">
      <c r="A9600"/>
      <c r="B9600"/>
      <c r="I9600" s="33"/>
      <c r="J9600" s="21"/>
    </row>
    <row r="9601" spans="1:10" x14ac:dyDescent="0.25">
      <c r="A9601"/>
      <c r="B9601"/>
      <c r="I9601" s="33"/>
      <c r="J9601" s="21"/>
    </row>
    <row r="9602" spans="1:10" x14ac:dyDescent="0.25">
      <c r="A9602"/>
      <c r="B9602"/>
      <c r="I9602" s="33"/>
      <c r="J9602" s="21"/>
    </row>
    <row r="9603" spans="1:10" x14ac:dyDescent="0.25">
      <c r="A9603"/>
      <c r="B9603"/>
      <c r="I9603" s="33"/>
      <c r="J9603" s="21"/>
    </row>
    <row r="9604" spans="1:10" x14ac:dyDescent="0.25">
      <c r="A9604"/>
      <c r="B9604"/>
      <c r="I9604" s="33"/>
      <c r="J9604" s="21"/>
    </row>
    <row r="9605" spans="1:10" x14ac:dyDescent="0.25">
      <c r="A9605"/>
      <c r="B9605"/>
      <c r="I9605" s="33"/>
      <c r="J9605" s="21"/>
    </row>
    <row r="9606" spans="1:10" x14ac:dyDescent="0.25">
      <c r="A9606"/>
      <c r="B9606"/>
      <c r="I9606" s="33"/>
      <c r="J9606" s="21"/>
    </row>
    <row r="9607" spans="1:10" x14ac:dyDescent="0.25">
      <c r="A9607"/>
      <c r="B9607"/>
      <c r="I9607" s="33"/>
      <c r="J9607" s="21"/>
    </row>
    <row r="9608" spans="1:10" x14ac:dyDescent="0.25">
      <c r="A9608"/>
      <c r="B9608"/>
      <c r="I9608" s="33"/>
      <c r="J9608" s="21"/>
    </row>
    <row r="9609" spans="1:10" x14ac:dyDescent="0.25">
      <c r="A9609"/>
      <c r="B9609"/>
      <c r="I9609" s="33"/>
      <c r="J9609" s="21"/>
    </row>
    <row r="9610" spans="1:10" x14ac:dyDescent="0.25">
      <c r="A9610"/>
      <c r="B9610"/>
      <c r="I9610" s="33"/>
      <c r="J9610" s="21"/>
    </row>
    <row r="9611" spans="1:10" x14ac:dyDescent="0.25">
      <c r="A9611"/>
      <c r="B9611"/>
      <c r="I9611" s="33"/>
      <c r="J9611" s="21"/>
    </row>
    <row r="9612" spans="1:10" x14ac:dyDescent="0.25">
      <c r="A9612"/>
      <c r="B9612"/>
      <c r="I9612" s="33"/>
      <c r="J9612" s="21"/>
    </row>
    <row r="9613" spans="1:10" x14ac:dyDescent="0.25">
      <c r="A9613"/>
      <c r="B9613"/>
      <c r="I9613" s="33"/>
      <c r="J9613" s="21"/>
    </row>
    <row r="9614" spans="1:10" x14ac:dyDescent="0.25">
      <c r="A9614"/>
      <c r="B9614"/>
      <c r="I9614" s="33"/>
      <c r="J9614" s="21"/>
    </row>
    <row r="9615" spans="1:10" x14ac:dyDescent="0.25">
      <c r="A9615"/>
      <c r="B9615"/>
      <c r="I9615" s="33"/>
      <c r="J9615" s="21"/>
    </row>
    <row r="9616" spans="1:10" x14ac:dyDescent="0.25">
      <c r="A9616"/>
      <c r="B9616"/>
      <c r="I9616" s="33"/>
      <c r="J9616" s="21"/>
    </row>
    <row r="9617" spans="1:10" x14ac:dyDescent="0.25">
      <c r="A9617"/>
      <c r="B9617"/>
      <c r="I9617" s="33"/>
      <c r="J9617" s="21"/>
    </row>
    <row r="9618" spans="1:10" x14ac:dyDescent="0.25">
      <c r="A9618"/>
      <c r="B9618"/>
      <c r="I9618" s="33"/>
      <c r="J9618" s="21"/>
    </row>
    <row r="9619" spans="1:10" x14ac:dyDescent="0.25">
      <c r="A9619"/>
      <c r="B9619"/>
      <c r="I9619" s="33"/>
      <c r="J9619" s="21"/>
    </row>
    <row r="9620" spans="1:10" x14ac:dyDescent="0.25">
      <c r="A9620"/>
      <c r="B9620"/>
      <c r="I9620" s="33"/>
      <c r="J9620" s="21"/>
    </row>
    <row r="9621" spans="1:10" x14ac:dyDescent="0.25">
      <c r="A9621"/>
      <c r="B9621"/>
      <c r="I9621" s="33"/>
      <c r="J9621" s="21"/>
    </row>
    <row r="9622" spans="1:10" x14ac:dyDescent="0.25">
      <c r="A9622"/>
      <c r="B9622"/>
      <c r="I9622" s="33"/>
      <c r="J9622" s="21"/>
    </row>
    <row r="9623" spans="1:10" x14ac:dyDescent="0.25">
      <c r="A9623"/>
      <c r="B9623"/>
      <c r="I9623" s="33"/>
      <c r="J9623" s="21"/>
    </row>
    <row r="9624" spans="1:10" x14ac:dyDescent="0.25">
      <c r="A9624"/>
      <c r="B9624"/>
      <c r="I9624" s="33"/>
      <c r="J9624" s="21"/>
    </row>
    <row r="9625" spans="1:10" x14ac:dyDescent="0.25">
      <c r="A9625"/>
      <c r="B9625"/>
      <c r="I9625" s="33"/>
      <c r="J9625" s="21"/>
    </row>
    <row r="9626" spans="1:10" x14ac:dyDescent="0.25">
      <c r="A9626"/>
      <c r="B9626"/>
      <c r="I9626" s="33"/>
      <c r="J9626" s="21"/>
    </row>
    <row r="9627" spans="1:10" x14ac:dyDescent="0.25">
      <c r="A9627"/>
      <c r="B9627"/>
      <c r="I9627" s="33"/>
      <c r="J9627" s="21"/>
    </row>
    <row r="9628" spans="1:10" x14ac:dyDescent="0.25">
      <c r="A9628"/>
      <c r="B9628"/>
      <c r="I9628" s="33"/>
      <c r="J9628" s="21"/>
    </row>
    <row r="9629" spans="1:10" x14ac:dyDescent="0.25">
      <c r="A9629"/>
      <c r="B9629"/>
      <c r="I9629" s="33"/>
      <c r="J9629" s="21"/>
    </row>
    <row r="9630" spans="1:10" x14ac:dyDescent="0.25">
      <c r="A9630"/>
      <c r="B9630"/>
      <c r="I9630" s="33"/>
      <c r="J9630" s="21"/>
    </row>
    <row r="9631" spans="1:10" x14ac:dyDescent="0.25">
      <c r="A9631"/>
      <c r="B9631"/>
      <c r="I9631" s="33"/>
      <c r="J9631" s="21"/>
    </row>
    <row r="9632" spans="1:10" x14ac:dyDescent="0.25">
      <c r="A9632"/>
      <c r="B9632"/>
      <c r="I9632" s="33"/>
      <c r="J9632" s="21"/>
    </row>
    <row r="9633" spans="1:10" x14ac:dyDescent="0.25">
      <c r="A9633"/>
      <c r="B9633"/>
      <c r="I9633" s="33"/>
      <c r="J9633" s="21"/>
    </row>
    <row r="9634" spans="1:10" x14ac:dyDescent="0.25">
      <c r="A9634"/>
      <c r="B9634"/>
      <c r="I9634" s="33"/>
      <c r="J9634" s="21"/>
    </row>
    <row r="9635" spans="1:10" x14ac:dyDescent="0.25">
      <c r="A9635"/>
      <c r="B9635"/>
      <c r="I9635" s="33"/>
      <c r="J9635" s="21"/>
    </row>
    <row r="9636" spans="1:10" x14ac:dyDescent="0.25">
      <c r="A9636"/>
      <c r="B9636"/>
      <c r="I9636" s="33"/>
      <c r="J9636" s="21"/>
    </row>
    <row r="9637" spans="1:10" x14ac:dyDescent="0.25">
      <c r="A9637"/>
      <c r="B9637"/>
      <c r="I9637" s="33"/>
      <c r="J9637" s="21"/>
    </row>
    <row r="9638" spans="1:10" x14ac:dyDescent="0.25">
      <c r="A9638"/>
      <c r="B9638"/>
      <c r="I9638" s="33"/>
      <c r="J9638" s="21"/>
    </row>
    <row r="9639" spans="1:10" x14ac:dyDescent="0.25">
      <c r="A9639"/>
      <c r="B9639"/>
      <c r="I9639" s="33"/>
      <c r="J9639" s="21"/>
    </row>
    <row r="9640" spans="1:10" x14ac:dyDescent="0.25">
      <c r="A9640"/>
      <c r="B9640"/>
      <c r="I9640" s="33"/>
      <c r="J9640" s="21"/>
    </row>
    <row r="9641" spans="1:10" x14ac:dyDescent="0.25">
      <c r="A9641"/>
      <c r="B9641"/>
      <c r="I9641" s="33"/>
      <c r="J9641" s="21"/>
    </row>
    <row r="9642" spans="1:10" x14ac:dyDescent="0.25">
      <c r="A9642"/>
      <c r="B9642"/>
      <c r="I9642" s="33"/>
      <c r="J9642" s="21"/>
    </row>
    <row r="9643" spans="1:10" x14ac:dyDescent="0.25">
      <c r="A9643"/>
      <c r="B9643"/>
      <c r="I9643" s="33"/>
      <c r="J9643" s="21"/>
    </row>
    <row r="9644" spans="1:10" x14ac:dyDescent="0.25">
      <c r="A9644"/>
      <c r="B9644"/>
      <c r="I9644" s="33"/>
      <c r="J9644" s="21"/>
    </row>
    <row r="9645" spans="1:10" x14ac:dyDescent="0.25">
      <c r="A9645"/>
      <c r="B9645"/>
      <c r="I9645" s="33"/>
      <c r="J9645" s="21"/>
    </row>
    <row r="9646" spans="1:10" x14ac:dyDescent="0.25">
      <c r="A9646"/>
      <c r="B9646"/>
      <c r="I9646" s="33"/>
      <c r="J9646" s="21"/>
    </row>
    <row r="9647" spans="1:10" x14ac:dyDescent="0.25">
      <c r="A9647"/>
      <c r="B9647"/>
      <c r="I9647" s="33"/>
      <c r="J9647" s="21"/>
    </row>
    <row r="9648" spans="1:10" x14ac:dyDescent="0.25">
      <c r="A9648"/>
      <c r="B9648"/>
      <c r="I9648" s="33"/>
      <c r="J9648" s="21"/>
    </row>
    <row r="9649" spans="1:10" x14ac:dyDescent="0.25">
      <c r="A9649"/>
      <c r="B9649"/>
      <c r="I9649" s="33"/>
      <c r="J9649" s="21"/>
    </row>
    <row r="9650" spans="1:10" x14ac:dyDescent="0.25">
      <c r="A9650"/>
      <c r="B9650"/>
      <c r="I9650" s="33"/>
      <c r="J9650" s="21"/>
    </row>
    <row r="9651" spans="1:10" x14ac:dyDescent="0.25">
      <c r="A9651"/>
      <c r="B9651"/>
      <c r="I9651" s="33"/>
      <c r="J9651" s="21"/>
    </row>
    <row r="9652" spans="1:10" x14ac:dyDescent="0.25">
      <c r="A9652"/>
      <c r="B9652"/>
      <c r="I9652" s="33"/>
      <c r="J9652" s="21"/>
    </row>
    <row r="9653" spans="1:10" x14ac:dyDescent="0.25">
      <c r="A9653"/>
      <c r="B9653"/>
      <c r="I9653" s="33"/>
      <c r="J9653" s="21"/>
    </row>
    <row r="9654" spans="1:10" x14ac:dyDescent="0.25">
      <c r="A9654"/>
      <c r="B9654"/>
      <c r="I9654" s="33"/>
      <c r="J9654" s="21"/>
    </row>
    <row r="9655" spans="1:10" x14ac:dyDescent="0.25">
      <c r="A9655"/>
      <c r="B9655"/>
      <c r="I9655" s="33"/>
      <c r="J9655" s="21"/>
    </row>
    <row r="9656" spans="1:10" x14ac:dyDescent="0.25">
      <c r="A9656"/>
      <c r="B9656"/>
      <c r="I9656" s="33"/>
      <c r="J9656" s="21"/>
    </row>
    <row r="9657" spans="1:10" x14ac:dyDescent="0.25">
      <c r="A9657"/>
      <c r="B9657"/>
      <c r="I9657" s="33"/>
      <c r="J9657" s="21"/>
    </row>
    <row r="9658" spans="1:10" x14ac:dyDescent="0.25">
      <c r="A9658"/>
      <c r="B9658"/>
      <c r="I9658" s="33"/>
      <c r="J9658" s="21"/>
    </row>
    <row r="9659" spans="1:10" x14ac:dyDescent="0.25">
      <c r="A9659"/>
      <c r="B9659"/>
      <c r="I9659" s="33"/>
      <c r="J9659" s="21"/>
    </row>
    <row r="9660" spans="1:10" x14ac:dyDescent="0.25">
      <c r="A9660"/>
      <c r="B9660"/>
      <c r="I9660" s="33"/>
      <c r="J9660" s="21"/>
    </row>
    <row r="9661" spans="1:10" x14ac:dyDescent="0.25">
      <c r="A9661"/>
      <c r="B9661"/>
      <c r="I9661" s="33"/>
      <c r="J9661" s="21"/>
    </row>
    <row r="9662" spans="1:10" x14ac:dyDescent="0.25">
      <c r="A9662"/>
      <c r="B9662"/>
      <c r="I9662" s="33"/>
      <c r="J9662" s="21"/>
    </row>
    <row r="9663" spans="1:10" x14ac:dyDescent="0.25">
      <c r="A9663"/>
      <c r="B9663"/>
      <c r="I9663" s="33"/>
      <c r="J9663" s="21"/>
    </row>
    <row r="9664" spans="1:10" x14ac:dyDescent="0.25">
      <c r="A9664"/>
      <c r="B9664"/>
      <c r="I9664" s="33"/>
      <c r="J9664" s="21"/>
    </row>
    <row r="9665" spans="1:10" x14ac:dyDescent="0.25">
      <c r="A9665"/>
      <c r="B9665"/>
      <c r="I9665" s="33"/>
      <c r="J9665" s="21"/>
    </row>
    <row r="9666" spans="1:10" x14ac:dyDescent="0.25">
      <c r="A9666"/>
      <c r="B9666"/>
      <c r="I9666" s="33"/>
      <c r="J9666" s="21"/>
    </row>
    <row r="9667" spans="1:10" x14ac:dyDescent="0.25">
      <c r="A9667"/>
      <c r="B9667"/>
      <c r="I9667" s="33"/>
      <c r="J9667" s="21"/>
    </row>
    <row r="9668" spans="1:10" x14ac:dyDescent="0.25">
      <c r="A9668"/>
      <c r="B9668"/>
      <c r="I9668" s="33"/>
      <c r="J9668" s="21"/>
    </row>
    <row r="9669" spans="1:10" x14ac:dyDescent="0.25">
      <c r="A9669"/>
      <c r="B9669"/>
      <c r="I9669" s="33"/>
      <c r="J9669" s="21"/>
    </row>
    <row r="9670" spans="1:10" x14ac:dyDescent="0.25">
      <c r="A9670"/>
      <c r="B9670"/>
      <c r="I9670" s="33"/>
      <c r="J9670" s="21"/>
    </row>
    <row r="9671" spans="1:10" x14ac:dyDescent="0.25">
      <c r="A9671"/>
      <c r="B9671"/>
      <c r="I9671" s="33"/>
      <c r="J9671" s="21"/>
    </row>
    <row r="9672" spans="1:10" x14ac:dyDescent="0.25">
      <c r="A9672"/>
      <c r="B9672"/>
      <c r="I9672" s="33"/>
      <c r="J9672" s="21"/>
    </row>
    <row r="9673" spans="1:10" x14ac:dyDescent="0.25">
      <c r="A9673"/>
      <c r="B9673"/>
      <c r="I9673" s="33"/>
      <c r="J9673" s="21"/>
    </row>
    <row r="9674" spans="1:10" x14ac:dyDescent="0.25">
      <c r="A9674"/>
      <c r="B9674"/>
      <c r="I9674" s="33"/>
      <c r="J9674" s="21"/>
    </row>
    <row r="9675" spans="1:10" x14ac:dyDescent="0.25">
      <c r="A9675"/>
      <c r="B9675"/>
      <c r="I9675" s="33"/>
      <c r="J9675" s="21"/>
    </row>
    <row r="9676" spans="1:10" x14ac:dyDescent="0.25">
      <c r="A9676"/>
      <c r="B9676"/>
      <c r="I9676" s="33"/>
      <c r="J9676" s="21"/>
    </row>
    <row r="9677" spans="1:10" x14ac:dyDescent="0.25">
      <c r="A9677"/>
      <c r="B9677"/>
      <c r="I9677" s="33"/>
      <c r="J9677" s="21"/>
    </row>
    <row r="9678" spans="1:10" x14ac:dyDescent="0.25">
      <c r="A9678"/>
      <c r="B9678"/>
      <c r="I9678" s="33"/>
      <c r="J9678" s="21"/>
    </row>
    <row r="9679" spans="1:10" x14ac:dyDescent="0.25">
      <c r="A9679"/>
      <c r="B9679"/>
      <c r="I9679" s="33"/>
      <c r="J9679" s="21"/>
    </row>
    <row r="9680" spans="1:10" x14ac:dyDescent="0.25">
      <c r="A9680"/>
      <c r="B9680"/>
      <c r="I9680" s="33"/>
      <c r="J9680" s="21"/>
    </row>
    <row r="9681" spans="1:10" x14ac:dyDescent="0.25">
      <c r="A9681"/>
      <c r="B9681"/>
      <c r="I9681" s="33"/>
      <c r="J9681" s="21"/>
    </row>
    <row r="9682" spans="1:10" x14ac:dyDescent="0.25">
      <c r="A9682"/>
      <c r="B9682"/>
      <c r="I9682" s="33"/>
      <c r="J9682" s="21"/>
    </row>
    <row r="9683" spans="1:10" x14ac:dyDescent="0.25">
      <c r="A9683"/>
      <c r="B9683"/>
      <c r="I9683" s="33"/>
      <c r="J9683" s="21"/>
    </row>
    <row r="9684" spans="1:10" x14ac:dyDescent="0.25">
      <c r="A9684"/>
      <c r="B9684"/>
      <c r="I9684" s="33"/>
      <c r="J9684" s="21"/>
    </row>
    <row r="9685" spans="1:10" x14ac:dyDescent="0.25">
      <c r="A9685"/>
      <c r="B9685"/>
      <c r="I9685" s="33"/>
      <c r="J9685" s="21"/>
    </row>
    <row r="9686" spans="1:10" x14ac:dyDescent="0.25">
      <c r="A9686"/>
      <c r="B9686"/>
      <c r="I9686" s="33"/>
      <c r="J9686" s="21"/>
    </row>
    <row r="9687" spans="1:10" x14ac:dyDescent="0.25">
      <c r="A9687"/>
      <c r="B9687"/>
      <c r="I9687" s="33"/>
      <c r="J9687" s="21"/>
    </row>
    <row r="9688" spans="1:10" x14ac:dyDescent="0.25">
      <c r="A9688"/>
      <c r="B9688"/>
      <c r="I9688" s="33"/>
      <c r="J9688" s="21"/>
    </row>
    <row r="9689" spans="1:10" x14ac:dyDescent="0.25">
      <c r="A9689"/>
      <c r="B9689"/>
      <c r="I9689" s="33"/>
      <c r="J9689" s="21"/>
    </row>
    <row r="9690" spans="1:10" x14ac:dyDescent="0.25">
      <c r="A9690"/>
      <c r="B9690"/>
      <c r="I9690" s="33"/>
      <c r="J9690" s="21"/>
    </row>
    <row r="9691" spans="1:10" x14ac:dyDescent="0.25">
      <c r="A9691"/>
      <c r="B9691"/>
      <c r="I9691" s="33"/>
      <c r="J9691" s="21"/>
    </row>
    <row r="9692" spans="1:10" x14ac:dyDescent="0.25">
      <c r="A9692"/>
      <c r="B9692"/>
      <c r="I9692" s="33"/>
      <c r="J9692" s="21"/>
    </row>
    <row r="9693" spans="1:10" x14ac:dyDescent="0.25">
      <c r="A9693"/>
      <c r="B9693"/>
      <c r="I9693" s="33"/>
      <c r="J9693" s="21"/>
    </row>
    <row r="9694" spans="1:10" x14ac:dyDescent="0.25">
      <c r="A9694"/>
      <c r="B9694"/>
      <c r="I9694" s="33"/>
      <c r="J9694" s="21"/>
    </row>
    <row r="9695" spans="1:10" x14ac:dyDescent="0.25">
      <c r="A9695"/>
      <c r="B9695"/>
      <c r="I9695" s="33"/>
      <c r="J9695" s="21"/>
    </row>
    <row r="9696" spans="1:10" x14ac:dyDescent="0.25">
      <c r="A9696"/>
      <c r="B9696"/>
      <c r="I9696" s="33"/>
      <c r="J9696" s="21"/>
    </row>
    <row r="9697" spans="1:10" x14ac:dyDescent="0.25">
      <c r="A9697"/>
      <c r="B9697"/>
      <c r="I9697" s="33"/>
      <c r="J9697" s="21"/>
    </row>
    <row r="9698" spans="1:10" x14ac:dyDescent="0.25">
      <c r="A9698"/>
      <c r="B9698"/>
      <c r="I9698" s="33"/>
      <c r="J9698" s="21"/>
    </row>
    <row r="9699" spans="1:10" x14ac:dyDescent="0.25">
      <c r="A9699"/>
      <c r="B9699"/>
      <c r="I9699" s="33"/>
      <c r="J9699" s="21"/>
    </row>
    <row r="9700" spans="1:10" x14ac:dyDescent="0.25">
      <c r="A9700"/>
      <c r="B9700"/>
      <c r="I9700" s="33"/>
      <c r="J9700" s="21"/>
    </row>
    <row r="9701" spans="1:10" x14ac:dyDescent="0.25">
      <c r="A9701"/>
      <c r="B9701"/>
      <c r="I9701" s="33"/>
      <c r="J9701" s="21"/>
    </row>
    <row r="9702" spans="1:10" x14ac:dyDescent="0.25">
      <c r="A9702"/>
      <c r="B9702"/>
      <c r="I9702" s="33"/>
      <c r="J9702" s="21"/>
    </row>
    <row r="9703" spans="1:10" x14ac:dyDescent="0.25">
      <c r="A9703"/>
      <c r="B9703"/>
      <c r="I9703" s="33"/>
      <c r="J9703" s="21"/>
    </row>
    <row r="9704" spans="1:10" x14ac:dyDescent="0.25">
      <c r="A9704"/>
      <c r="B9704"/>
      <c r="I9704" s="33"/>
      <c r="J9704" s="21"/>
    </row>
    <row r="9705" spans="1:10" x14ac:dyDescent="0.25">
      <c r="A9705"/>
      <c r="B9705"/>
      <c r="I9705" s="33"/>
      <c r="J9705" s="21"/>
    </row>
    <row r="9706" spans="1:10" x14ac:dyDescent="0.25">
      <c r="A9706"/>
      <c r="B9706"/>
      <c r="I9706" s="33"/>
      <c r="J9706" s="21"/>
    </row>
    <row r="9707" spans="1:10" x14ac:dyDescent="0.25">
      <c r="A9707"/>
      <c r="B9707"/>
      <c r="I9707" s="33"/>
      <c r="J9707" s="21"/>
    </row>
    <row r="9708" spans="1:10" x14ac:dyDescent="0.25">
      <c r="A9708"/>
      <c r="B9708"/>
      <c r="I9708" s="33"/>
      <c r="J9708" s="21"/>
    </row>
    <row r="9709" spans="1:10" x14ac:dyDescent="0.25">
      <c r="A9709"/>
      <c r="B9709"/>
      <c r="I9709" s="33"/>
      <c r="J9709" s="21"/>
    </row>
    <row r="9710" spans="1:10" x14ac:dyDescent="0.25">
      <c r="A9710"/>
      <c r="B9710"/>
      <c r="I9710" s="33"/>
      <c r="J9710" s="21"/>
    </row>
    <row r="9711" spans="1:10" x14ac:dyDescent="0.25">
      <c r="A9711"/>
      <c r="B9711"/>
      <c r="I9711" s="33"/>
      <c r="J9711" s="21"/>
    </row>
    <row r="9712" spans="1:10" x14ac:dyDescent="0.25">
      <c r="A9712"/>
      <c r="B9712"/>
      <c r="I9712" s="33"/>
      <c r="J9712" s="21"/>
    </row>
    <row r="9713" spans="1:10" x14ac:dyDescent="0.25">
      <c r="A9713"/>
      <c r="B9713"/>
      <c r="I9713" s="33"/>
      <c r="J9713" s="21"/>
    </row>
    <row r="9714" spans="1:10" x14ac:dyDescent="0.25">
      <c r="A9714"/>
      <c r="B9714"/>
      <c r="I9714" s="33"/>
      <c r="J9714" s="21"/>
    </row>
    <row r="9715" spans="1:10" x14ac:dyDescent="0.25">
      <c r="A9715"/>
      <c r="B9715"/>
      <c r="I9715" s="33"/>
      <c r="J9715" s="21"/>
    </row>
    <row r="9716" spans="1:10" x14ac:dyDescent="0.25">
      <c r="A9716"/>
      <c r="B9716"/>
      <c r="I9716" s="33"/>
      <c r="J9716" s="21"/>
    </row>
    <row r="9717" spans="1:10" x14ac:dyDescent="0.25">
      <c r="A9717"/>
      <c r="B9717"/>
      <c r="I9717" s="33"/>
      <c r="J9717" s="21"/>
    </row>
    <row r="9718" spans="1:10" x14ac:dyDescent="0.25">
      <c r="A9718"/>
      <c r="B9718"/>
      <c r="I9718" s="33"/>
      <c r="J9718" s="21"/>
    </row>
    <row r="9719" spans="1:10" x14ac:dyDescent="0.25">
      <c r="A9719"/>
      <c r="B9719"/>
      <c r="I9719" s="33"/>
      <c r="J9719" s="21"/>
    </row>
    <row r="9720" spans="1:10" x14ac:dyDescent="0.25">
      <c r="A9720"/>
      <c r="B9720"/>
      <c r="I9720" s="33"/>
      <c r="J9720" s="21"/>
    </row>
    <row r="9721" spans="1:10" x14ac:dyDescent="0.25">
      <c r="A9721"/>
      <c r="B9721"/>
      <c r="I9721" s="33"/>
      <c r="J9721" s="21"/>
    </row>
    <row r="9722" spans="1:10" x14ac:dyDescent="0.25">
      <c r="A9722"/>
      <c r="B9722"/>
      <c r="I9722" s="33"/>
      <c r="J9722" s="21"/>
    </row>
    <row r="9723" spans="1:10" x14ac:dyDescent="0.25">
      <c r="A9723"/>
      <c r="B9723"/>
      <c r="I9723" s="33"/>
      <c r="J9723" s="21"/>
    </row>
    <row r="9724" spans="1:10" x14ac:dyDescent="0.25">
      <c r="A9724"/>
      <c r="B9724"/>
      <c r="I9724" s="33"/>
      <c r="J9724" s="21"/>
    </row>
    <row r="9725" spans="1:10" x14ac:dyDescent="0.25">
      <c r="A9725"/>
      <c r="B9725"/>
      <c r="I9725" s="33"/>
      <c r="J9725" s="21"/>
    </row>
    <row r="9726" spans="1:10" x14ac:dyDescent="0.25">
      <c r="A9726"/>
      <c r="B9726"/>
      <c r="I9726" s="33"/>
      <c r="J9726" s="21"/>
    </row>
    <row r="9727" spans="1:10" x14ac:dyDescent="0.25">
      <c r="A9727"/>
      <c r="B9727"/>
      <c r="I9727" s="33"/>
      <c r="J9727" s="21"/>
    </row>
    <row r="9728" spans="1:10" x14ac:dyDescent="0.25">
      <c r="A9728"/>
      <c r="B9728"/>
      <c r="I9728" s="33"/>
      <c r="J9728" s="21"/>
    </row>
    <row r="9729" spans="1:10" x14ac:dyDescent="0.25">
      <c r="A9729"/>
      <c r="B9729"/>
      <c r="I9729" s="33"/>
      <c r="J9729" s="21"/>
    </row>
    <row r="9730" spans="1:10" x14ac:dyDescent="0.25">
      <c r="A9730"/>
      <c r="B9730"/>
      <c r="I9730" s="33"/>
      <c r="J9730" s="21"/>
    </row>
    <row r="9731" spans="1:10" x14ac:dyDescent="0.25">
      <c r="A9731"/>
      <c r="B9731"/>
      <c r="I9731" s="33"/>
      <c r="J9731" s="21"/>
    </row>
    <row r="9732" spans="1:10" x14ac:dyDescent="0.25">
      <c r="A9732"/>
      <c r="B9732"/>
      <c r="I9732" s="33"/>
      <c r="J9732" s="21"/>
    </row>
    <row r="9733" spans="1:10" x14ac:dyDescent="0.25">
      <c r="A9733"/>
      <c r="B9733"/>
      <c r="I9733" s="33"/>
      <c r="J9733" s="21"/>
    </row>
    <row r="9734" spans="1:10" x14ac:dyDescent="0.25">
      <c r="A9734"/>
      <c r="B9734"/>
      <c r="I9734" s="33"/>
      <c r="J9734" s="21"/>
    </row>
    <row r="9735" spans="1:10" x14ac:dyDescent="0.25">
      <c r="A9735"/>
      <c r="B9735"/>
      <c r="I9735" s="33"/>
      <c r="J9735" s="21"/>
    </row>
    <row r="9736" spans="1:10" x14ac:dyDescent="0.25">
      <c r="A9736"/>
      <c r="B9736"/>
      <c r="I9736" s="33"/>
      <c r="J9736" s="21"/>
    </row>
    <row r="9737" spans="1:10" x14ac:dyDescent="0.25">
      <c r="A9737"/>
      <c r="B9737"/>
      <c r="I9737" s="33"/>
      <c r="J9737" s="21"/>
    </row>
    <row r="9738" spans="1:10" x14ac:dyDescent="0.25">
      <c r="A9738"/>
      <c r="B9738"/>
      <c r="I9738" s="33"/>
      <c r="J9738" s="21"/>
    </row>
    <row r="9739" spans="1:10" x14ac:dyDescent="0.25">
      <c r="A9739"/>
      <c r="B9739"/>
      <c r="I9739" s="33"/>
      <c r="J9739" s="21"/>
    </row>
    <row r="9740" spans="1:10" x14ac:dyDescent="0.25">
      <c r="A9740"/>
      <c r="B9740"/>
      <c r="I9740" s="33"/>
      <c r="J9740" s="21"/>
    </row>
    <row r="9741" spans="1:10" x14ac:dyDescent="0.25">
      <c r="A9741"/>
      <c r="B9741"/>
      <c r="I9741" s="33"/>
      <c r="J9741" s="21"/>
    </row>
    <row r="9742" spans="1:10" x14ac:dyDescent="0.25">
      <c r="A9742"/>
      <c r="B9742"/>
      <c r="I9742" s="33"/>
      <c r="J9742" s="21"/>
    </row>
    <row r="9743" spans="1:10" x14ac:dyDescent="0.25">
      <c r="A9743"/>
      <c r="B9743"/>
      <c r="I9743" s="33"/>
      <c r="J9743" s="21"/>
    </row>
    <row r="9744" spans="1:10" x14ac:dyDescent="0.25">
      <c r="A9744"/>
      <c r="B9744"/>
      <c r="I9744" s="33"/>
      <c r="J9744" s="21"/>
    </row>
    <row r="9745" spans="1:10" x14ac:dyDescent="0.25">
      <c r="A9745"/>
      <c r="B9745"/>
      <c r="I9745" s="33"/>
      <c r="J9745" s="21"/>
    </row>
    <row r="9746" spans="1:10" x14ac:dyDescent="0.25">
      <c r="A9746"/>
      <c r="B9746"/>
      <c r="I9746" s="33"/>
      <c r="J9746" s="21"/>
    </row>
    <row r="9747" spans="1:10" x14ac:dyDescent="0.25">
      <c r="A9747"/>
      <c r="B9747"/>
      <c r="I9747" s="33"/>
      <c r="J9747" s="21"/>
    </row>
    <row r="9748" spans="1:10" x14ac:dyDescent="0.25">
      <c r="A9748"/>
      <c r="B9748"/>
      <c r="I9748" s="33"/>
      <c r="J9748" s="21"/>
    </row>
    <row r="9749" spans="1:10" x14ac:dyDescent="0.25">
      <c r="A9749"/>
      <c r="B9749"/>
      <c r="I9749" s="33"/>
      <c r="J9749" s="21"/>
    </row>
    <row r="9750" spans="1:10" x14ac:dyDescent="0.25">
      <c r="A9750"/>
      <c r="B9750"/>
      <c r="I9750" s="33"/>
      <c r="J9750" s="21"/>
    </row>
    <row r="9751" spans="1:10" x14ac:dyDescent="0.25">
      <c r="A9751"/>
      <c r="B9751"/>
      <c r="I9751" s="33"/>
      <c r="J9751" s="21"/>
    </row>
    <row r="9752" spans="1:10" x14ac:dyDescent="0.25">
      <c r="A9752"/>
      <c r="B9752"/>
      <c r="I9752" s="33"/>
      <c r="J9752" s="21"/>
    </row>
    <row r="9753" spans="1:10" x14ac:dyDescent="0.25">
      <c r="A9753"/>
      <c r="B9753"/>
      <c r="I9753" s="33"/>
      <c r="J9753" s="21"/>
    </row>
    <row r="9754" spans="1:10" x14ac:dyDescent="0.25">
      <c r="A9754"/>
      <c r="B9754"/>
      <c r="I9754" s="33"/>
      <c r="J9754" s="21"/>
    </row>
    <row r="9755" spans="1:10" x14ac:dyDescent="0.25">
      <c r="A9755"/>
      <c r="B9755"/>
      <c r="I9755" s="33"/>
      <c r="J9755" s="21"/>
    </row>
    <row r="9756" spans="1:10" x14ac:dyDescent="0.25">
      <c r="A9756"/>
      <c r="B9756"/>
      <c r="I9756" s="33"/>
      <c r="J9756" s="21"/>
    </row>
    <row r="9757" spans="1:10" x14ac:dyDescent="0.25">
      <c r="A9757"/>
      <c r="B9757"/>
      <c r="I9757" s="33"/>
      <c r="J9757" s="21"/>
    </row>
    <row r="9758" spans="1:10" x14ac:dyDescent="0.25">
      <c r="A9758"/>
      <c r="B9758"/>
      <c r="I9758" s="33"/>
      <c r="J9758" s="21"/>
    </row>
    <row r="9759" spans="1:10" x14ac:dyDescent="0.25">
      <c r="A9759"/>
      <c r="B9759"/>
      <c r="I9759" s="33"/>
      <c r="J9759" s="21"/>
    </row>
    <row r="9760" spans="1:10" x14ac:dyDescent="0.25">
      <c r="A9760"/>
      <c r="B9760"/>
      <c r="I9760" s="33"/>
      <c r="J9760" s="21"/>
    </row>
    <row r="9761" spans="1:10" x14ac:dyDescent="0.25">
      <c r="A9761"/>
      <c r="B9761"/>
      <c r="I9761" s="33"/>
      <c r="J9761" s="21"/>
    </row>
    <row r="9762" spans="1:10" x14ac:dyDescent="0.25">
      <c r="A9762"/>
      <c r="B9762"/>
      <c r="I9762" s="33"/>
      <c r="J9762" s="21"/>
    </row>
    <row r="9763" spans="1:10" x14ac:dyDescent="0.25">
      <c r="A9763"/>
      <c r="B9763"/>
      <c r="I9763" s="33"/>
      <c r="J9763" s="21"/>
    </row>
    <row r="9764" spans="1:10" x14ac:dyDescent="0.25">
      <c r="A9764"/>
      <c r="B9764"/>
      <c r="I9764" s="33"/>
      <c r="J9764" s="21"/>
    </row>
    <row r="9765" spans="1:10" x14ac:dyDescent="0.25">
      <c r="A9765"/>
      <c r="B9765"/>
      <c r="I9765" s="33"/>
      <c r="J9765" s="21"/>
    </row>
    <row r="9766" spans="1:10" x14ac:dyDescent="0.25">
      <c r="A9766"/>
      <c r="B9766"/>
      <c r="I9766" s="33"/>
      <c r="J9766" s="21"/>
    </row>
    <row r="9767" spans="1:10" x14ac:dyDescent="0.25">
      <c r="A9767"/>
      <c r="B9767"/>
      <c r="I9767" s="33"/>
      <c r="J9767" s="21"/>
    </row>
    <row r="9768" spans="1:10" x14ac:dyDescent="0.25">
      <c r="A9768"/>
      <c r="B9768"/>
      <c r="I9768" s="33"/>
      <c r="J9768" s="21"/>
    </row>
    <row r="9769" spans="1:10" x14ac:dyDescent="0.25">
      <c r="A9769"/>
      <c r="B9769"/>
      <c r="I9769" s="33"/>
      <c r="J9769" s="21"/>
    </row>
    <row r="9770" spans="1:10" x14ac:dyDescent="0.25">
      <c r="A9770"/>
      <c r="B9770"/>
      <c r="I9770" s="33"/>
      <c r="J9770" s="21"/>
    </row>
    <row r="9771" spans="1:10" x14ac:dyDescent="0.25">
      <c r="A9771"/>
      <c r="B9771"/>
      <c r="I9771" s="33"/>
      <c r="J9771" s="21"/>
    </row>
    <row r="9772" spans="1:10" x14ac:dyDescent="0.25">
      <c r="A9772"/>
      <c r="B9772"/>
      <c r="I9772" s="33"/>
      <c r="J9772" s="21"/>
    </row>
    <row r="9773" spans="1:10" x14ac:dyDescent="0.25">
      <c r="A9773"/>
      <c r="B9773"/>
      <c r="I9773" s="33"/>
      <c r="J9773" s="21"/>
    </row>
    <row r="9774" spans="1:10" x14ac:dyDescent="0.25">
      <c r="A9774"/>
      <c r="B9774"/>
      <c r="I9774" s="33"/>
      <c r="J9774" s="21"/>
    </row>
    <row r="9775" spans="1:10" x14ac:dyDescent="0.25">
      <c r="A9775"/>
      <c r="B9775"/>
      <c r="I9775" s="33"/>
      <c r="J9775" s="21"/>
    </row>
    <row r="9776" spans="1:10" x14ac:dyDescent="0.25">
      <c r="A9776"/>
      <c r="B9776"/>
      <c r="I9776" s="33"/>
      <c r="J9776" s="21"/>
    </row>
    <row r="9777" spans="1:10" x14ac:dyDescent="0.25">
      <c r="A9777"/>
      <c r="B9777"/>
      <c r="I9777" s="33"/>
      <c r="J9777" s="21"/>
    </row>
    <row r="9778" spans="1:10" x14ac:dyDescent="0.25">
      <c r="A9778"/>
      <c r="B9778"/>
      <c r="I9778" s="33"/>
      <c r="J9778" s="21"/>
    </row>
    <row r="9779" spans="1:10" x14ac:dyDescent="0.25">
      <c r="A9779"/>
      <c r="B9779"/>
      <c r="I9779" s="33"/>
      <c r="J9779" s="21"/>
    </row>
    <row r="9780" spans="1:10" x14ac:dyDescent="0.25">
      <c r="A9780"/>
      <c r="B9780"/>
      <c r="I9780" s="33"/>
      <c r="J9780" s="21"/>
    </row>
    <row r="9781" spans="1:10" x14ac:dyDescent="0.25">
      <c r="A9781"/>
      <c r="B9781"/>
      <c r="I9781" s="33"/>
      <c r="J9781" s="21"/>
    </row>
    <row r="9782" spans="1:10" x14ac:dyDescent="0.25">
      <c r="A9782"/>
      <c r="B9782"/>
      <c r="I9782" s="33"/>
      <c r="J9782" s="21"/>
    </row>
    <row r="9783" spans="1:10" x14ac:dyDescent="0.25">
      <c r="A9783"/>
      <c r="B9783"/>
      <c r="I9783" s="33"/>
      <c r="J9783" s="21"/>
    </row>
    <row r="9784" spans="1:10" x14ac:dyDescent="0.25">
      <c r="A9784"/>
      <c r="B9784"/>
      <c r="I9784" s="33"/>
      <c r="J9784" s="21"/>
    </row>
    <row r="9785" spans="1:10" x14ac:dyDescent="0.25">
      <c r="A9785"/>
      <c r="B9785"/>
      <c r="I9785" s="33"/>
      <c r="J9785" s="21"/>
    </row>
    <row r="9786" spans="1:10" x14ac:dyDescent="0.25">
      <c r="A9786"/>
      <c r="B9786"/>
      <c r="I9786" s="33"/>
      <c r="J9786" s="21"/>
    </row>
    <row r="9787" spans="1:10" x14ac:dyDescent="0.25">
      <c r="A9787"/>
      <c r="B9787"/>
      <c r="I9787" s="33"/>
      <c r="J9787" s="21"/>
    </row>
    <row r="9788" spans="1:10" x14ac:dyDescent="0.25">
      <c r="A9788"/>
      <c r="B9788"/>
      <c r="I9788" s="33"/>
      <c r="J9788" s="21"/>
    </row>
    <row r="9789" spans="1:10" x14ac:dyDescent="0.25">
      <c r="A9789"/>
      <c r="B9789"/>
      <c r="I9789" s="33"/>
      <c r="J9789" s="21"/>
    </row>
    <row r="9790" spans="1:10" x14ac:dyDescent="0.25">
      <c r="A9790"/>
      <c r="B9790"/>
      <c r="I9790" s="33"/>
      <c r="J9790" s="21"/>
    </row>
    <row r="9791" spans="1:10" x14ac:dyDescent="0.25">
      <c r="A9791"/>
      <c r="B9791"/>
      <c r="I9791" s="33"/>
      <c r="J9791" s="21"/>
    </row>
    <row r="9792" spans="1:10" x14ac:dyDescent="0.25">
      <c r="A9792"/>
      <c r="B9792"/>
      <c r="I9792" s="33"/>
      <c r="J9792" s="21"/>
    </row>
    <row r="9793" spans="1:10" x14ac:dyDescent="0.25">
      <c r="A9793"/>
      <c r="B9793"/>
      <c r="I9793" s="33"/>
      <c r="J9793" s="21"/>
    </row>
    <row r="9794" spans="1:10" x14ac:dyDescent="0.25">
      <c r="A9794"/>
      <c r="B9794"/>
      <c r="I9794" s="33"/>
      <c r="J9794" s="21"/>
    </row>
    <row r="9795" spans="1:10" x14ac:dyDescent="0.25">
      <c r="A9795"/>
      <c r="B9795"/>
      <c r="I9795" s="33"/>
      <c r="J9795" s="21"/>
    </row>
    <row r="9796" spans="1:10" x14ac:dyDescent="0.25">
      <c r="A9796"/>
      <c r="B9796"/>
      <c r="I9796" s="33"/>
      <c r="J9796" s="21"/>
    </row>
    <row r="9797" spans="1:10" x14ac:dyDescent="0.25">
      <c r="A9797"/>
      <c r="B9797"/>
      <c r="I9797" s="33"/>
      <c r="J9797" s="21"/>
    </row>
    <row r="9798" spans="1:10" x14ac:dyDescent="0.25">
      <c r="A9798"/>
      <c r="B9798"/>
      <c r="I9798" s="33"/>
      <c r="J9798" s="21"/>
    </row>
    <row r="9799" spans="1:10" x14ac:dyDescent="0.25">
      <c r="A9799"/>
      <c r="B9799"/>
      <c r="I9799" s="33"/>
      <c r="J9799" s="21"/>
    </row>
    <row r="9800" spans="1:10" x14ac:dyDescent="0.25">
      <c r="A9800"/>
      <c r="B9800"/>
      <c r="I9800" s="33"/>
      <c r="J9800" s="21"/>
    </row>
    <row r="9801" spans="1:10" x14ac:dyDescent="0.25">
      <c r="A9801"/>
      <c r="B9801"/>
      <c r="I9801" s="33"/>
      <c r="J9801" s="21"/>
    </row>
    <row r="9802" spans="1:10" x14ac:dyDescent="0.25">
      <c r="A9802"/>
      <c r="B9802"/>
      <c r="I9802" s="33"/>
      <c r="J9802" s="21"/>
    </row>
    <row r="9803" spans="1:10" x14ac:dyDescent="0.25">
      <c r="A9803"/>
      <c r="B9803"/>
      <c r="I9803" s="33"/>
      <c r="J9803" s="21"/>
    </row>
    <row r="9804" spans="1:10" x14ac:dyDescent="0.25">
      <c r="A9804"/>
      <c r="B9804"/>
      <c r="I9804" s="33"/>
      <c r="J9804" s="21"/>
    </row>
    <row r="9805" spans="1:10" x14ac:dyDescent="0.25">
      <c r="A9805"/>
      <c r="B9805"/>
      <c r="I9805" s="33"/>
      <c r="J9805" s="21"/>
    </row>
    <row r="9806" spans="1:10" x14ac:dyDescent="0.25">
      <c r="A9806"/>
      <c r="B9806"/>
      <c r="I9806" s="33"/>
      <c r="J9806" s="21"/>
    </row>
    <row r="9807" spans="1:10" x14ac:dyDescent="0.25">
      <c r="A9807"/>
      <c r="B9807"/>
      <c r="I9807" s="33"/>
      <c r="J9807" s="21"/>
    </row>
    <row r="9808" spans="1:10" x14ac:dyDescent="0.25">
      <c r="A9808"/>
      <c r="B9808"/>
      <c r="I9808" s="33"/>
      <c r="J9808" s="21"/>
    </row>
    <row r="9809" spans="1:10" x14ac:dyDescent="0.25">
      <c r="A9809"/>
      <c r="B9809"/>
      <c r="I9809" s="33"/>
      <c r="J9809" s="21"/>
    </row>
    <row r="9810" spans="1:10" x14ac:dyDescent="0.25">
      <c r="A9810"/>
      <c r="B9810"/>
      <c r="I9810" s="33"/>
      <c r="J9810" s="21"/>
    </row>
    <row r="9811" spans="1:10" x14ac:dyDescent="0.25">
      <c r="A9811"/>
      <c r="B9811"/>
      <c r="I9811" s="33"/>
      <c r="J9811" s="21"/>
    </row>
    <row r="9812" spans="1:10" x14ac:dyDescent="0.25">
      <c r="A9812"/>
      <c r="B9812"/>
      <c r="I9812" s="33"/>
      <c r="J9812" s="21"/>
    </row>
    <row r="9813" spans="1:10" x14ac:dyDescent="0.25">
      <c r="A9813"/>
      <c r="B9813"/>
      <c r="I9813" s="33"/>
      <c r="J9813" s="21"/>
    </row>
    <row r="9814" spans="1:10" x14ac:dyDescent="0.25">
      <c r="A9814"/>
      <c r="B9814"/>
      <c r="I9814" s="33"/>
      <c r="J9814" s="21"/>
    </row>
    <row r="9815" spans="1:10" x14ac:dyDescent="0.25">
      <c r="A9815"/>
      <c r="B9815"/>
      <c r="I9815" s="33"/>
      <c r="J9815" s="21"/>
    </row>
    <row r="9816" spans="1:10" x14ac:dyDescent="0.25">
      <c r="A9816"/>
      <c r="B9816"/>
      <c r="I9816" s="33"/>
      <c r="J9816" s="21"/>
    </row>
    <row r="9817" spans="1:10" x14ac:dyDescent="0.25">
      <c r="A9817"/>
      <c r="B9817"/>
      <c r="I9817" s="33"/>
      <c r="J9817" s="21"/>
    </row>
    <row r="9818" spans="1:10" x14ac:dyDescent="0.25">
      <c r="A9818"/>
      <c r="B9818"/>
      <c r="I9818" s="33"/>
      <c r="J9818" s="21"/>
    </row>
    <row r="9819" spans="1:10" x14ac:dyDescent="0.25">
      <c r="A9819"/>
      <c r="B9819"/>
      <c r="I9819" s="33"/>
      <c r="J9819" s="21"/>
    </row>
    <row r="9820" spans="1:10" x14ac:dyDescent="0.25">
      <c r="A9820"/>
      <c r="B9820"/>
      <c r="I9820" s="33"/>
      <c r="J9820" s="21"/>
    </row>
    <row r="9821" spans="1:10" x14ac:dyDescent="0.25">
      <c r="A9821"/>
      <c r="B9821"/>
      <c r="I9821" s="33"/>
      <c r="J9821" s="21"/>
    </row>
    <row r="9822" spans="1:10" x14ac:dyDescent="0.25">
      <c r="A9822"/>
      <c r="B9822"/>
      <c r="I9822" s="33"/>
      <c r="J9822" s="21"/>
    </row>
    <row r="9823" spans="1:10" x14ac:dyDescent="0.25">
      <c r="A9823"/>
      <c r="B9823"/>
      <c r="I9823" s="33"/>
      <c r="J9823" s="21"/>
    </row>
    <row r="9824" spans="1:10" x14ac:dyDescent="0.25">
      <c r="A9824"/>
      <c r="B9824"/>
      <c r="I9824" s="33"/>
      <c r="J9824" s="21"/>
    </row>
    <row r="9825" spans="1:10" x14ac:dyDescent="0.25">
      <c r="A9825"/>
      <c r="B9825"/>
      <c r="I9825" s="33"/>
      <c r="J9825" s="21"/>
    </row>
    <row r="9826" spans="1:10" x14ac:dyDescent="0.25">
      <c r="A9826"/>
      <c r="B9826"/>
      <c r="I9826" s="33"/>
      <c r="J9826" s="21"/>
    </row>
    <row r="9827" spans="1:10" x14ac:dyDescent="0.25">
      <c r="A9827"/>
      <c r="B9827"/>
      <c r="I9827" s="33"/>
      <c r="J9827" s="21"/>
    </row>
    <row r="9828" spans="1:10" x14ac:dyDescent="0.25">
      <c r="A9828"/>
      <c r="B9828"/>
      <c r="I9828" s="33"/>
      <c r="J9828" s="21"/>
    </row>
    <row r="9829" spans="1:10" x14ac:dyDescent="0.25">
      <c r="A9829"/>
      <c r="B9829"/>
      <c r="I9829" s="33"/>
      <c r="J9829" s="21"/>
    </row>
    <row r="9830" spans="1:10" x14ac:dyDescent="0.25">
      <c r="A9830"/>
      <c r="B9830"/>
      <c r="I9830" s="33"/>
      <c r="J9830" s="21"/>
    </row>
    <row r="9831" spans="1:10" x14ac:dyDescent="0.25">
      <c r="A9831"/>
      <c r="B9831"/>
      <c r="I9831" s="33"/>
      <c r="J9831" s="21"/>
    </row>
    <row r="9832" spans="1:10" x14ac:dyDescent="0.25">
      <c r="A9832"/>
      <c r="B9832"/>
      <c r="I9832" s="33"/>
      <c r="J9832" s="21"/>
    </row>
    <row r="9833" spans="1:10" x14ac:dyDescent="0.25">
      <c r="A9833"/>
      <c r="B9833"/>
      <c r="I9833" s="33"/>
      <c r="J9833" s="21"/>
    </row>
    <row r="9834" spans="1:10" x14ac:dyDescent="0.25">
      <c r="A9834"/>
      <c r="B9834"/>
      <c r="I9834" s="33"/>
      <c r="J9834" s="21"/>
    </row>
    <row r="9835" spans="1:10" x14ac:dyDescent="0.25">
      <c r="A9835"/>
      <c r="B9835"/>
      <c r="I9835" s="33"/>
      <c r="J9835" s="21"/>
    </row>
    <row r="9836" spans="1:10" x14ac:dyDescent="0.25">
      <c r="A9836"/>
      <c r="B9836"/>
      <c r="I9836" s="33"/>
      <c r="J9836" s="21"/>
    </row>
    <row r="9837" spans="1:10" x14ac:dyDescent="0.25">
      <c r="A9837"/>
      <c r="B9837"/>
      <c r="I9837" s="33"/>
      <c r="J9837" s="21"/>
    </row>
    <row r="9838" spans="1:10" x14ac:dyDescent="0.25">
      <c r="A9838"/>
      <c r="B9838"/>
      <c r="I9838" s="33"/>
      <c r="J9838" s="21"/>
    </row>
    <row r="9839" spans="1:10" x14ac:dyDescent="0.25">
      <c r="A9839"/>
      <c r="B9839"/>
      <c r="I9839" s="33"/>
      <c r="J9839" s="21"/>
    </row>
    <row r="9840" spans="1:10" x14ac:dyDescent="0.25">
      <c r="A9840"/>
      <c r="B9840"/>
      <c r="I9840" s="33"/>
      <c r="J9840" s="21"/>
    </row>
    <row r="9841" spans="1:10" x14ac:dyDescent="0.25">
      <c r="A9841"/>
      <c r="B9841"/>
      <c r="I9841" s="33"/>
      <c r="J9841" s="21"/>
    </row>
    <row r="9842" spans="1:10" x14ac:dyDescent="0.25">
      <c r="A9842"/>
      <c r="B9842"/>
      <c r="I9842" s="33"/>
      <c r="J9842" s="21"/>
    </row>
    <row r="9843" spans="1:10" x14ac:dyDescent="0.25">
      <c r="A9843"/>
      <c r="B9843"/>
      <c r="I9843" s="33"/>
      <c r="J9843" s="21"/>
    </row>
    <row r="9844" spans="1:10" x14ac:dyDescent="0.25">
      <c r="A9844"/>
      <c r="B9844"/>
      <c r="I9844" s="33"/>
      <c r="J9844" s="21"/>
    </row>
    <row r="9845" spans="1:10" x14ac:dyDescent="0.25">
      <c r="A9845"/>
      <c r="B9845"/>
      <c r="I9845" s="33"/>
      <c r="J9845" s="21"/>
    </row>
    <row r="9846" spans="1:10" x14ac:dyDescent="0.25">
      <c r="A9846"/>
      <c r="B9846"/>
      <c r="I9846" s="33"/>
      <c r="J9846" s="21"/>
    </row>
    <row r="9847" spans="1:10" x14ac:dyDescent="0.25">
      <c r="A9847"/>
      <c r="B9847"/>
      <c r="I9847" s="33"/>
      <c r="J9847" s="21"/>
    </row>
    <row r="9848" spans="1:10" x14ac:dyDescent="0.25">
      <c r="A9848"/>
      <c r="B9848"/>
      <c r="I9848" s="33"/>
      <c r="J9848" s="21"/>
    </row>
    <row r="9849" spans="1:10" x14ac:dyDescent="0.25">
      <c r="A9849"/>
      <c r="B9849"/>
      <c r="I9849" s="33"/>
      <c r="J9849" s="21"/>
    </row>
    <row r="9850" spans="1:10" x14ac:dyDescent="0.25">
      <c r="A9850"/>
      <c r="B9850"/>
      <c r="I9850" s="33"/>
      <c r="J9850" s="21"/>
    </row>
    <row r="9851" spans="1:10" x14ac:dyDescent="0.25">
      <c r="A9851"/>
      <c r="B9851"/>
      <c r="I9851" s="33"/>
      <c r="J9851" s="21"/>
    </row>
    <row r="9852" spans="1:10" x14ac:dyDescent="0.25">
      <c r="A9852"/>
      <c r="B9852"/>
      <c r="I9852" s="33"/>
      <c r="J9852" s="21"/>
    </row>
    <row r="9853" spans="1:10" x14ac:dyDescent="0.25">
      <c r="A9853"/>
      <c r="B9853"/>
      <c r="I9853" s="33"/>
      <c r="J9853" s="21"/>
    </row>
    <row r="9854" spans="1:10" x14ac:dyDescent="0.25">
      <c r="A9854"/>
      <c r="B9854"/>
      <c r="I9854" s="33"/>
      <c r="J9854" s="21"/>
    </row>
    <row r="9855" spans="1:10" x14ac:dyDescent="0.25">
      <c r="A9855"/>
      <c r="B9855"/>
      <c r="I9855" s="33"/>
      <c r="J9855" s="21"/>
    </row>
    <row r="9856" spans="1:10" x14ac:dyDescent="0.25">
      <c r="A9856"/>
      <c r="B9856"/>
      <c r="I9856" s="33"/>
      <c r="J9856" s="21"/>
    </row>
    <row r="9857" spans="1:10" x14ac:dyDescent="0.25">
      <c r="A9857"/>
      <c r="B9857"/>
      <c r="I9857" s="33"/>
      <c r="J9857" s="21"/>
    </row>
    <row r="9858" spans="1:10" x14ac:dyDescent="0.25">
      <c r="A9858"/>
      <c r="B9858"/>
      <c r="I9858" s="33"/>
      <c r="J9858" s="21"/>
    </row>
    <row r="9859" spans="1:10" x14ac:dyDescent="0.25">
      <c r="A9859"/>
      <c r="B9859"/>
      <c r="I9859" s="33"/>
      <c r="J9859" s="21"/>
    </row>
    <row r="9860" spans="1:10" x14ac:dyDescent="0.25">
      <c r="A9860"/>
      <c r="B9860"/>
      <c r="I9860" s="33"/>
      <c r="J9860" s="21"/>
    </row>
    <row r="9861" spans="1:10" x14ac:dyDescent="0.25">
      <c r="A9861"/>
      <c r="B9861"/>
      <c r="I9861" s="33"/>
      <c r="J9861" s="21"/>
    </row>
    <row r="9862" spans="1:10" x14ac:dyDescent="0.25">
      <c r="A9862"/>
      <c r="B9862"/>
      <c r="I9862" s="33"/>
      <c r="J9862" s="21"/>
    </row>
    <row r="9863" spans="1:10" x14ac:dyDescent="0.25">
      <c r="A9863"/>
      <c r="B9863"/>
      <c r="I9863" s="33"/>
      <c r="J9863" s="21"/>
    </row>
    <row r="9864" spans="1:10" x14ac:dyDescent="0.25">
      <c r="A9864"/>
      <c r="B9864"/>
      <c r="I9864" s="33"/>
      <c r="J9864" s="21"/>
    </row>
    <row r="9865" spans="1:10" x14ac:dyDescent="0.25">
      <c r="A9865"/>
      <c r="B9865"/>
      <c r="I9865" s="33"/>
      <c r="J9865" s="21"/>
    </row>
    <row r="9866" spans="1:10" x14ac:dyDescent="0.25">
      <c r="A9866"/>
      <c r="B9866"/>
      <c r="I9866" s="33"/>
      <c r="J9866" s="21"/>
    </row>
    <row r="9867" spans="1:10" x14ac:dyDescent="0.25">
      <c r="A9867"/>
      <c r="B9867"/>
      <c r="I9867" s="33"/>
      <c r="J9867" s="21"/>
    </row>
    <row r="9868" spans="1:10" x14ac:dyDescent="0.25">
      <c r="A9868"/>
      <c r="B9868"/>
      <c r="I9868" s="33"/>
      <c r="J9868" s="21"/>
    </row>
    <row r="9869" spans="1:10" x14ac:dyDescent="0.25">
      <c r="A9869"/>
      <c r="B9869"/>
      <c r="I9869" s="33"/>
      <c r="J9869" s="21"/>
    </row>
    <row r="9870" spans="1:10" x14ac:dyDescent="0.25">
      <c r="A9870"/>
      <c r="B9870"/>
      <c r="I9870" s="33"/>
      <c r="J9870" s="21"/>
    </row>
    <row r="9871" spans="1:10" x14ac:dyDescent="0.25">
      <c r="A9871"/>
      <c r="B9871"/>
      <c r="I9871" s="33"/>
      <c r="J9871" s="21"/>
    </row>
    <row r="9872" spans="1:10" x14ac:dyDescent="0.25">
      <c r="A9872"/>
      <c r="B9872"/>
      <c r="I9872" s="33"/>
      <c r="J9872" s="21"/>
    </row>
    <row r="9873" spans="1:10" x14ac:dyDescent="0.25">
      <c r="A9873"/>
      <c r="B9873"/>
      <c r="I9873" s="33"/>
      <c r="J9873" s="21"/>
    </row>
    <row r="9874" spans="1:10" x14ac:dyDescent="0.25">
      <c r="A9874"/>
      <c r="B9874"/>
      <c r="I9874" s="33"/>
      <c r="J9874" s="21"/>
    </row>
    <row r="9875" spans="1:10" x14ac:dyDescent="0.25">
      <c r="A9875"/>
      <c r="B9875"/>
      <c r="I9875" s="33"/>
      <c r="J9875" s="21"/>
    </row>
    <row r="9876" spans="1:10" x14ac:dyDescent="0.25">
      <c r="A9876"/>
      <c r="B9876"/>
      <c r="I9876" s="33"/>
      <c r="J9876" s="21"/>
    </row>
    <row r="9877" spans="1:10" x14ac:dyDescent="0.25">
      <c r="A9877"/>
      <c r="B9877"/>
      <c r="I9877" s="33"/>
      <c r="J9877" s="21"/>
    </row>
    <row r="9878" spans="1:10" x14ac:dyDescent="0.25">
      <c r="A9878"/>
      <c r="B9878"/>
      <c r="I9878" s="33"/>
      <c r="J9878" s="21"/>
    </row>
    <row r="9879" spans="1:10" x14ac:dyDescent="0.25">
      <c r="A9879"/>
      <c r="B9879"/>
      <c r="I9879" s="33"/>
      <c r="J9879" s="21"/>
    </row>
    <row r="9880" spans="1:10" x14ac:dyDescent="0.25">
      <c r="A9880"/>
      <c r="B9880"/>
      <c r="I9880" s="33"/>
      <c r="J9880" s="21"/>
    </row>
    <row r="9881" spans="1:10" x14ac:dyDescent="0.25">
      <c r="A9881"/>
      <c r="B9881"/>
      <c r="I9881" s="33"/>
      <c r="J9881" s="21"/>
    </row>
    <row r="9882" spans="1:10" x14ac:dyDescent="0.25">
      <c r="A9882"/>
      <c r="B9882"/>
      <c r="I9882" s="33"/>
      <c r="J9882" s="21"/>
    </row>
    <row r="9883" spans="1:10" x14ac:dyDescent="0.25">
      <c r="A9883"/>
      <c r="B9883"/>
      <c r="I9883" s="33"/>
      <c r="J9883" s="21"/>
    </row>
    <row r="9884" spans="1:10" x14ac:dyDescent="0.25">
      <c r="A9884"/>
      <c r="B9884"/>
      <c r="I9884" s="33"/>
      <c r="J9884" s="21"/>
    </row>
    <row r="9885" spans="1:10" x14ac:dyDescent="0.25">
      <c r="A9885"/>
      <c r="B9885"/>
      <c r="I9885" s="33"/>
      <c r="J9885" s="21"/>
    </row>
    <row r="9886" spans="1:10" x14ac:dyDescent="0.25">
      <c r="A9886"/>
      <c r="B9886"/>
      <c r="I9886" s="33"/>
      <c r="J9886" s="21"/>
    </row>
    <row r="9887" spans="1:10" x14ac:dyDescent="0.25">
      <c r="A9887"/>
      <c r="B9887"/>
      <c r="I9887" s="33"/>
      <c r="J9887" s="21"/>
    </row>
    <row r="9888" spans="1:10" x14ac:dyDescent="0.25">
      <c r="A9888"/>
      <c r="B9888"/>
      <c r="I9888" s="33"/>
      <c r="J9888" s="21"/>
    </row>
    <row r="9889" spans="1:10" x14ac:dyDescent="0.25">
      <c r="A9889"/>
      <c r="B9889"/>
      <c r="I9889" s="33"/>
      <c r="J9889" s="21"/>
    </row>
    <row r="9890" spans="1:10" x14ac:dyDescent="0.25">
      <c r="A9890"/>
      <c r="B9890"/>
      <c r="I9890" s="33"/>
      <c r="J9890" s="21"/>
    </row>
    <row r="9891" spans="1:10" x14ac:dyDescent="0.25">
      <c r="A9891"/>
      <c r="B9891"/>
      <c r="I9891" s="33"/>
      <c r="J9891" s="21"/>
    </row>
    <row r="9892" spans="1:10" x14ac:dyDescent="0.25">
      <c r="A9892"/>
      <c r="B9892"/>
      <c r="I9892" s="33"/>
      <c r="J9892" s="21"/>
    </row>
    <row r="9893" spans="1:10" x14ac:dyDescent="0.25">
      <c r="A9893"/>
      <c r="B9893"/>
      <c r="I9893" s="33"/>
      <c r="J9893" s="21"/>
    </row>
    <row r="9894" spans="1:10" x14ac:dyDescent="0.25">
      <c r="A9894"/>
      <c r="B9894"/>
      <c r="I9894" s="33"/>
      <c r="J9894" s="21"/>
    </row>
    <row r="9895" spans="1:10" x14ac:dyDescent="0.25">
      <c r="A9895"/>
      <c r="B9895"/>
      <c r="I9895" s="33"/>
      <c r="J9895" s="21"/>
    </row>
    <row r="9896" spans="1:10" x14ac:dyDescent="0.25">
      <c r="A9896"/>
      <c r="B9896"/>
      <c r="I9896" s="33"/>
      <c r="J9896" s="21"/>
    </row>
    <row r="9897" spans="1:10" x14ac:dyDescent="0.25">
      <c r="A9897"/>
      <c r="B9897"/>
      <c r="I9897" s="33"/>
      <c r="J9897" s="21"/>
    </row>
    <row r="9898" spans="1:10" x14ac:dyDescent="0.25">
      <c r="A9898"/>
      <c r="B9898"/>
      <c r="I9898" s="33"/>
      <c r="J9898" s="21"/>
    </row>
    <row r="9899" spans="1:10" x14ac:dyDescent="0.25">
      <c r="A9899"/>
      <c r="B9899"/>
      <c r="I9899" s="33"/>
      <c r="J9899" s="21"/>
    </row>
    <row r="9900" spans="1:10" x14ac:dyDescent="0.25">
      <c r="A9900"/>
      <c r="B9900"/>
      <c r="I9900" s="33"/>
      <c r="J9900" s="21"/>
    </row>
    <row r="9901" spans="1:10" x14ac:dyDescent="0.25">
      <c r="A9901"/>
      <c r="B9901"/>
      <c r="I9901" s="33"/>
      <c r="J9901" s="21"/>
    </row>
    <row r="9902" spans="1:10" x14ac:dyDescent="0.25">
      <c r="A9902"/>
      <c r="B9902"/>
      <c r="I9902" s="33"/>
      <c r="J9902" s="21"/>
    </row>
    <row r="9903" spans="1:10" x14ac:dyDescent="0.25">
      <c r="A9903"/>
      <c r="B9903"/>
      <c r="I9903" s="33"/>
      <c r="J9903" s="21"/>
    </row>
    <row r="9904" spans="1:10" x14ac:dyDescent="0.25">
      <c r="A9904"/>
      <c r="B9904"/>
      <c r="I9904" s="33"/>
      <c r="J9904" s="21"/>
    </row>
    <row r="9905" spans="1:10" x14ac:dyDescent="0.25">
      <c r="A9905"/>
      <c r="B9905"/>
      <c r="I9905" s="33"/>
      <c r="J9905" s="21"/>
    </row>
    <row r="9906" spans="1:10" x14ac:dyDescent="0.25">
      <c r="A9906"/>
      <c r="B9906"/>
      <c r="I9906" s="33"/>
      <c r="J9906" s="21"/>
    </row>
    <row r="9907" spans="1:10" x14ac:dyDescent="0.25">
      <c r="A9907"/>
      <c r="B9907"/>
      <c r="I9907" s="33"/>
      <c r="J9907" s="21"/>
    </row>
    <row r="9908" spans="1:10" x14ac:dyDescent="0.25">
      <c r="A9908"/>
      <c r="B9908"/>
      <c r="I9908" s="33"/>
      <c r="J9908" s="21"/>
    </row>
    <row r="9909" spans="1:10" x14ac:dyDescent="0.25">
      <c r="A9909"/>
      <c r="B9909"/>
      <c r="I9909" s="33"/>
      <c r="J9909" s="21"/>
    </row>
    <row r="9910" spans="1:10" x14ac:dyDescent="0.25">
      <c r="A9910"/>
      <c r="B9910"/>
      <c r="I9910" s="33"/>
      <c r="J9910" s="21"/>
    </row>
    <row r="9911" spans="1:10" x14ac:dyDescent="0.25">
      <c r="A9911"/>
      <c r="B9911"/>
      <c r="I9911" s="33"/>
      <c r="J9911" s="21"/>
    </row>
    <row r="9912" spans="1:10" x14ac:dyDescent="0.25">
      <c r="A9912"/>
      <c r="B9912"/>
      <c r="I9912" s="33"/>
      <c r="J9912" s="21"/>
    </row>
    <row r="9913" spans="1:10" x14ac:dyDescent="0.25">
      <c r="A9913"/>
      <c r="B9913"/>
      <c r="I9913" s="33"/>
      <c r="J9913" s="21"/>
    </row>
    <row r="9914" spans="1:10" x14ac:dyDescent="0.25">
      <c r="A9914"/>
      <c r="B9914"/>
      <c r="I9914" s="33"/>
      <c r="J9914" s="21"/>
    </row>
    <row r="9915" spans="1:10" x14ac:dyDescent="0.25">
      <c r="A9915"/>
      <c r="B9915"/>
      <c r="I9915" s="33"/>
      <c r="J9915" s="21"/>
    </row>
    <row r="9916" spans="1:10" x14ac:dyDescent="0.25">
      <c r="A9916"/>
      <c r="B9916"/>
      <c r="I9916" s="33"/>
      <c r="J9916" s="21"/>
    </row>
    <row r="9917" spans="1:10" x14ac:dyDescent="0.25">
      <c r="A9917"/>
      <c r="B9917"/>
      <c r="I9917" s="33"/>
      <c r="J9917" s="21"/>
    </row>
    <row r="9918" spans="1:10" x14ac:dyDescent="0.25">
      <c r="A9918"/>
      <c r="B9918"/>
      <c r="I9918" s="33"/>
      <c r="J9918" s="21"/>
    </row>
    <row r="9919" spans="1:10" x14ac:dyDescent="0.25">
      <c r="A9919"/>
      <c r="B9919"/>
      <c r="I9919" s="33"/>
      <c r="J9919" s="21"/>
    </row>
    <row r="9920" spans="1:10" x14ac:dyDescent="0.25">
      <c r="A9920"/>
      <c r="B9920"/>
      <c r="I9920" s="33"/>
      <c r="J9920" s="21"/>
    </row>
    <row r="9921" spans="1:10" x14ac:dyDescent="0.25">
      <c r="A9921"/>
      <c r="B9921"/>
      <c r="I9921" s="33"/>
      <c r="J9921" s="21"/>
    </row>
    <row r="9922" spans="1:10" x14ac:dyDescent="0.25">
      <c r="A9922"/>
      <c r="B9922"/>
      <c r="I9922" s="33"/>
      <c r="J9922" s="21"/>
    </row>
    <row r="9923" spans="1:10" x14ac:dyDescent="0.25">
      <c r="A9923"/>
      <c r="B9923"/>
      <c r="I9923" s="33"/>
      <c r="J9923" s="21"/>
    </row>
    <row r="9924" spans="1:10" x14ac:dyDescent="0.25">
      <c r="A9924"/>
      <c r="B9924"/>
      <c r="I9924" s="33"/>
      <c r="J9924" s="21"/>
    </row>
    <row r="9925" spans="1:10" x14ac:dyDescent="0.25">
      <c r="A9925"/>
      <c r="B9925"/>
      <c r="I9925" s="33"/>
      <c r="J9925" s="21"/>
    </row>
    <row r="9926" spans="1:10" x14ac:dyDescent="0.25">
      <c r="A9926"/>
      <c r="B9926"/>
      <c r="I9926" s="33"/>
      <c r="J9926" s="21"/>
    </row>
    <row r="9927" spans="1:10" x14ac:dyDescent="0.25">
      <c r="A9927"/>
      <c r="B9927"/>
      <c r="I9927" s="33"/>
      <c r="J9927" s="21"/>
    </row>
    <row r="9928" spans="1:10" x14ac:dyDescent="0.25">
      <c r="A9928"/>
      <c r="B9928"/>
      <c r="I9928" s="33"/>
      <c r="J9928" s="21"/>
    </row>
    <row r="9929" spans="1:10" x14ac:dyDescent="0.25">
      <c r="A9929"/>
      <c r="B9929"/>
      <c r="I9929" s="33"/>
      <c r="J9929" s="21"/>
    </row>
    <row r="9930" spans="1:10" x14ac:dyDescent="0.25">
      <c r="A9930"/>
      <c r="B9930"/>
      <c r="I9930" s="33"/>
      <c r="J9930" s="21"/>
    </row>
    <row r="9931" spans="1:10" x14ac:dyDescent="0.25">
      <c r="A9931"/>
      <c r="B9931"/>
      <c r="I9931" s="33"/>
      <c r="J9931" s="21"/>
    </row>
    <row r="9932" spans="1:10" x14ac:dyDescent="0.25">
      <c r="A9932"/>
      <c r="B9932"/>
      <c r="I9932" s="33"/>
      <c r="J9932" s="21"/>
    </row>
    <row r="9933" spans="1:10" x14ac:dyDescent="0.25">
      <c r="A9933"/>
      <c r="B9933"/>
      <c r="I9933" s="33"/>
      <c r="J9933" s="21"/>
    </row>
    <row r="9934" spans="1:10" x14ac:dyDescent="0.25">
      <c r="A9934"/>
      <c r="B9934"/>
      <c r="I9934" s="33"/>
      <c r="J9934" s="21"/>
    </row>
    <row r="9935" spans="1:10" x14ac:dyDescent="0.25">
      <c r="A9935"/>
      <c r="B9935"/>
      <c r="I9935" s="33"/>
      <c r="J9935" s="21"/>
    </row>
    <row r="9936" spans="1:10" x14ac:dyDescent="0.25">
      <c r="A9936"/>
      <c r="B9936"/>
      <c r="I9936" s="33"/>
      <c r="J9936" s="21"/>
    </row>
    <row r="9937" spans="1:10" x14ac:dyDescent="0.25">
      <c r="A9937"/>
      <c r="B9937"/>
      <c r="I9937" s="33"/>
      <c r="J9937" s="21"/>
    </row>
    <row r="9938" spans="1:10" x14ac:dyDescent="0.25">
      <c r="A9938"/>
      <c r="B9938"/>
      <c r="I9938" s="33"/>
      <c r="J9938" s="21"/>
    </row>
    <row r="9939" spans="1:10" x14ac:dyDescent="0.25">
      <c r="A9939"/>
      <c r="B9939"/>
      <c r="I9939" s="33"/>
      <c r="J9939" s="21"/>
    </row>
    <row r="9940" spans="1:10" x14ac:dyDescent="0.25">
      <c r="A9940"/>
      <c r="B9940"/>
      <c r="I9940" s="33"/>
      <c r="J9940" s="21"/>
    </row>
    <row r="9941" spans="1:10" x14ac:dyDescent="0.25">
      <c r="A9941"/>
      <c r="B9941"/>
      <c r="I9941" s="33"/>
      <c r="J9941" s="21"/>
    </row>
    <row r="9942" spans="1:10" x14ac:dyDescent="0.25">
      <c r="A9942"/>
      <c r="B9942"/>
      <c r="I9942" s="33"/>
      <c r="J9942" s="21"/>
    </row>
    <row r="9943" spans="1:10" x14ac:dyDescent="0.25">
      <c r="A9943"/>
      <c r="B9943"/>
      <c r="I9943" s="33"/>
      <c r="J9943" s="21"/>
    </row>
    <row r="9944" spans="1:10" x14ac:dyDescent="0.25">
      <c r="A9944"/>
      <c r="B9944"/>
      <c r="I9944" s="33"/>
      <c r="J9944" s="21"/>
    </row>
    <row r="9945" spans="1:10" x14ac:dyDescent="0.25">
      <c r="A9945"/>
      <c r="B9945"/>
      <c r="I9945" s="33"/>
      <c r="J9945" s="21"/>
    </row>
    <row r="9946" spans="1:10" x14ac:dyDescent="0.25">
      <c r="A9946"/>
      <c r="B9946"/>
      <c r="I9946" s="33"/>
      <c r="J9946" s="21"/>
    </row>
    <row r="9947" spans="1:10" x14ac:dyDescent="0.25">
      <c r="A9947"/>
      <c r="B9947"/>
      <c r="I9947" s="33"/>
      <c r="J9947" s="21"/>
    </row>
    <row r="9948" spans="1:10" x14ac:dyDescent="0.25">
      <c r="A9948"/>
      <c r="B9948"/>
      <c r="I9948" s="33"/>
      <c r="J9948" s="21"/>
    </row>
    <row r="9949" spans="1:10" x14ac:dyDescent="0.25">
      <c r="A9949"/>
      <c r="B9949"/>
      <c r="I9949" s="33"/>
      <c r="J9949" s="21"/>
    </row>
    <row r="9950" spans="1:10" x14ac:dyDescent="0.25">
      <c r="A9950"/>
      <c r="B9950"/>
      <c r="I9950" s="33"/>
      <c r="J9950" s="21"/>
    </row>
    <row r="9951" spans="1:10" x14ac:dyDescent="0.25">
      <c r="A9951"/>
      <c r="B9951"/>
      <c r="I9951" s="33"/>
      <c r="J9951" s="21"/>
    </row>
    <row r="9952" spans="1:10" x14ac:dyDescent="0.25">
      <c r="A9952"/>
      <c r="B9952"/>
      <c r="I9952" s="33"/>
      <c r="J9952" s="21"/>
    </row>
    <row r="9953" spans="1:10" x14ac:dyDescent="0.25">
      <c r="A9953"/>
      <c r="B9953"/>
      <c r="I9953" s="33"/>
      <c r="J9953" s="21"/>
    </row>
    <row r="9954" spans="1:10" x14ac:dyDescent="0.25">
      <c r="A9954"/>
      <c r="B9954"/>
      <c r="I9954" s="33"/>
      <c r="J9954" s="21"/>
    </row>
    <row r="9955" spans="1:10" x14ac:dyDescent="0.25">
      <c r="A9955"/>
      <c r="B9955"/>
      <c r="I9955" s="33"/>
      <c r="J9955" s="21"/>
    </row>
    <row r="9956" spans="1:10" x14ac:dyDescent="0.25">
      <c r="A9956"/>
      <c r="B9956"/>
      <c r="I9956" s="33"/>
      <c r="J9956" s="21"/>
    </row>
    <row r="9957" spans="1:10" x14ac:dyDescent="0.25">
      <c r="A9957"/>
      <c r="B9957"/>
      <c r="I9957" s="33"/>
      <c r="J9957" s="21"/>
    </row>
    <row r="9958" spans="1:10" x14ac:dyDescent="0.25">
      <c r="A9958"/>
      <c r="B9958"/>
      <c r="I9958" s="33"/>
      <c r="J9958" s="21"/>
    </row>
    <row r="9959" spans="1:10" x14ac:dyDescent="0.25">
      <c r="A9959"/>
      <c r="B9959"/>
      <c r="I9959" s="33"/>
      <c r="J9959" s="21"/>
    </row>
    <row r="9960" spans="1:10" x14ac:dyDescent="0.25">
      <c r="A9960"/>
      <c r="B9960"/>
      <c r="I9960" s="33"/>
      <c r="J9960" s="21"/>
    </row>
    <row r="9961" spans="1:10" x14ac:dyDescent="0.25">
      <c r="A9961"/>
      <c r="B9961"/>
      <c r="I9961" s="33"/>
      <c r="J9961" s="21"/>
    </row>
    <row r="9962" spans="1:10" x14ac:dyDescent="0.25">
      <c r="A9962"/>
      <c r="B9962"/>
      <c r="I9962" s="33"/>
      <c r="J9962" s="21"/>
    </row>
    <row r="9963" spans="1:10" x14ac:dyDescent="0.25">
      <c r="A9963"/>
      <c r="B9963"/>
      <c r="I9963" s="33"/>
      <c r="J9963" s="21"/>
    </row>
    <row r="9964" spans="1:10" x14ac:dyDescent="0.25">
      <c r="A9964"/>
      <c r="B9964"/>
      <c r="I9964" s="33"/>
      <c r="J9964" s="21"/>
    </row>
    <row r="9965" spans="1:10" x14ac:dyDescent="0.25">
      <c r="A9965"/>
      <c r="B9965"/>
      <c r="I9965" s="33"/>
      <c r="J9965" s="21"/>
    </row>
    <row r="9966" spans="1:10" x14ac:dyDescent="0.25">
      <c r="A9966"/>
      <c r="B9966"/>
      <c r="I9966" s="33"/>
      <c r="J9966" s="21"/>
    </row>
    <row r="9967" spans="1:10" x14ac:dyDescent="0.25">
      <c r="A9967"/>
      <c r="B9967"/>
      <c r="I9967" s="33"/>
      <c r="J9967" s="21"/>
    </row>
    <row r="9968" spans="1:10" x14ac:dyDescent="0.25">
      <c r="A9968"/>
      <c r="B9968"/>
      <c r="I9968" s="33"/>
      <c r="J9968" s="21"/>
    </row>
    <row r="9969" spans="1:10" x14ac:dyDescent="0.25">
      <c r="A9969"/>
      <c r="B9969"/>
      <c r="I9969" s="33"/>
      <c r="J9969" s="21"/>
    </row>
    <row r="9970" spans="1:10" x14ac:dyDescent="0.25">
      <c r="A9970"/>
      <c r="B9970"/>
      <c r="I9970" s="33"/>
      <c r="J9970" s="21"/>
    </row>
    <row r="9971" spans="1:10" x14ac:dyDescent="0.25">
      <c r="A9971"/>
      <c r="B9971"/>
      <c r="I9971" s="33"/>
      <c r="J9971" s="21"/>
    </row>
    <row r="9972" spans="1:10" x14ac:dyDescent="0.25">
      <c r="A9972"/>
      <c r="B9972"/>
      <c r="I9972" s="33"/>
      <c r="J9972" s="21"/>
    </row>
    <row r="9973" spans="1:10" x14ac:dyDescent="0.25">
      <c r="A9973"/>
      <c r="B9973"/>
      <c r="I9973" s="33"/>
      <c r="J9973" s="21"/>
    </row>
    <row r="9974" spans="1:10" x14ac:dyDescent="0.25">
      <c r="A9974"/>
      <c r="B9974"/>
      <c r="I9974" s="33"/>
      <c r="J9974" s="21"/>
    </row>
    <row r="9975" spans="1:10" x14ac:dyDescent="0.25">
      <c r="A9975"/>
      <c r="B9975"/>
      <c r="I9975" s="33"/>
      <c r="J9975" s="21"/>
    </row>
    <row r="9976" spans="1:10" x14ac:dyDescent="0.25">
      <c r="A9976"/>
      <c r="B9976"/>
      <c r="I9976" s="33"/>
      <c r="J9976" s="21"/>
    </row>
    <row r="9977" spans="1:10" x14ac:dyDescent="0.25">
      <c r="A9977"/>
      <c r="B9977"/>
      <c r="I9977" s="33"/>
      <c r="J9977" s="21"/>
    </row>
    <row r="9978" spans="1:10" x14ac:dyDescent="0.25">
      <c r="A9978"/>
      <c r="B9978"/>
      <c r="I9978" s="33"/>
      <c r="J9978" s="21"/>
    </row>
    <row r="9979" spans="1:10" x14ac:dyDescent="0.25">
      <c r="A9979"/>
      <c r="B9979"/>
      <c r="I9979" s="33"/>
      <c r="J9979" s="21"/>
    </row>
    <row r="9980" spans="1:10" x14ac:dyDescent="0.25">
      <c r="A9980"/>
      <c r="B9980"/>
      <c r="I9980" s="33"/>
      <c r="J9980" s="21"/>
    </row>
    <row r="9981" spans="1:10" x14ac:dyDescent="0.25">
      <c r="A9981"/>
      <c r="B9981"/>
      <c r="I9981" s="33"/>
      <c r="J9981" s="21"/>
    </row>
    <row r="9982" spans="1:10" x14ac:dyDescent="0.25">
      <c r="A9982"/>
      <c r="B9982"/>
      <c r="I9982" s="33"/>
      <c r="J9982" s="21"/>
    </row>
    <row r="9983" spans="1:10" x14ac:dyDescent="0.25">
      <c r="A9983"/>
      <c r="B9983"/>
      <c r="I9983" s="33"/>
      <c r="J9983" s="21"/>
    </row>
    <row r="9984" spans="1:10" x14ac:dyDescent="0.25">
      <c r="A9984"/>
      <c r="B9984"/>
      <c r="I9984" s="33"/>
      <c r="J9984" s="21"/>
    </row>
    <row r="9985" spans="1:10" x14ac:dyDescent="0.25">
      <c r="A9985"/>
      <c r="B9985"/>
      <c r="I9985" s="33"/>
      <c r="J9985" s="21"/>
    </row>
    <row r="9986" spans="1:10" x14ac:dyDescent="0.25">
      <c r="A9986"/>
      <c r="B9986"/>
      <c r="I9986" s="33"/>
      <c r="J9986" s="21"/>
    </row>
    <row r="9987" spans="1:10" x14ac:dyDescent="0.25">
      <c r="A9987"/>
      <c r="B9987"/>
      <c r="I9987" s="33"/>
      <c r="J9987" s="21"/>
    </row>
    <row r="9988" spans="1:10" x14ac:dyDescent="0.25">
      <c r="A9988"/>
      <c r="B9988"/>
      <c r="I9988" s="33"/>
      <c r="J9988" s="21"/>
    </row>
    <row r="9989" spans="1:10" x14ac:dyDescent="0.25">
      <c r="A9989"/>
      <c r="B9989"/>
      <c r="I9989" s="33"/>
      <c r="J9989" s="21"/>
    </row>
    <row r="9990" spans="1:10" x14ac:dyDescent="0.25">
      <c r="A9990"/>
      <c r="B9990"/>
      <c r="I9990" s="33"/>
      <c r="J9990" s="21"/>
    </row>
    <row r="9991" spans="1:10" x14ac:dyDescent="0.25">
      <c r="A9991"/>
      <c r="B9991"/>
      <c r="I9991" s="33"/>
      <c r="J9991" s="21"/>
    </row>
    <row r="9992" spans="1:10" x14ac:dyDescent="0.25">
      <c r="A9992"/>
      <c r="B9992"/>
      <c r="I9992" s="33"/>
      <c r="J9992" s="21"/>
    </row>
    <row r="9993" spans="1:10" x14ac:dyDescent="0.25">
      <c r="A9993"/>
      <c r="B9993"/>
      <c r="I9993" s="33"/>
      <c r="J9993" s="21"/>
    </row>
    <row r="9994" spans="1:10" x14ac:dyDescent="0.25">
      <c r="A9994"/>
      <c r="B9994"/>
      <c r="I9994" s="33"/>
      <c r="J9994" s="21"/>
    </row>
    <row r="9995" spans="1:10" x14ac:dyDescent="0.25">
      <c r="A9995"/>
      <c r="B9995"/>
      <c r="I9995" s="33"/>
      <c r="J9995" s="21"/>
    </row>
    <row r="9996" spans="1:10" x14ac:dyDescent="0.25">
      <c r="A9996"/>
      <c r="B9996"/>
      <c r="I9996" s="33"/>
      <c r="J9996" s="21"/>
    </row>
    <row r="9997" spans="1:10" x14ac:dyDescent="0.25">
      <c r="A9997"/>
      <c r="B9997"/>
      <c r="I9997" s="33"/>
      <c r="J9997" s="21"/>
    </row>
    <row r="9998" spans="1:10" x14ac:dyDescent="0.25">
      <c r="A9998"/>
      <c r="B9998"/>
      <c r="I9998" s="33"/>
      <c r="J9998" s="21"/>
    </row>
    <row r="9999" spans="1:10" x14ac:dyDescent="0.25">
      <c r="A9999"/>
      <c r="B9999"/>
      <c r="I9999" s="33"/>
      <c r="J9999" s="21"/>
    </row>
    <row r="10000" spans="1:10" x14ac:dyDescent="0.25">
      <c r="A10000"/>
      <c r="B10000"/>
      <c r="I10000" s="33"/>
      <c r="J10000" s="21"/>
    </row>
    <row r="10001" spans="1:10" x14ac:dyDescent="0.25">
      <c r="A10001"/>
      <c r="B10001"/>
      <c r="I10001" s="33"/>
      <c r="J10001" s="21"/>
    </row>
    <row r="10002" spans="1:10" x14ac:dyDescent="0.25">
      <c r="A10002"/>
      <c r="B10002"/>
      <c r="I10002" s="33"/>
      <c r="J10002" s="21"/>
    </row>
    <row r="10003" spans="1:10" x14ac:dyDescent="0.25">
      <c r="A10003"/>
      <c r="B10003"/>
      <c r="I10003" s="33"/>
      <c r="J10003" s="21"/>
    </row>
    <row r="10004" spans="1:10" x14ac:dyDescent="0.25">
      <c r="A10004"/>
      <c r="B10004"/>
      <c r="I10004" s="33"/>
      <c r="J10004" s="21"/>
    </row>
    <row r="10005" spans="1:10" x14ac:dyDescent="0.25">
      <c r="A10005"/>
      <c r="B10005"/>
      <c r="I10005" s="33"/>
      <c r="J10005" s="21"/>
    </row>
    <row r="10006" spans="1:10" x14ac:dyDescent="0.25">
      <c r="A10006"/>
      <c r="B10006"/>
      <c r="I10006" s="33"/>
      <c r="J10006" s="21"/>
    </row>
    <row r="10007" spans="1:10" x14ac:dyDescent="0.25">
      <c r="A10007"/>
      <c r="B10007"/>
      <c r="I10007" s="33"/>
      <c r="J10007" s="21"/>
    </row>
    <row r="10008" spans="1:10" x14ac:dyDescent="0.25">
      <c r="A10008"/>
      <c r="B10008"/>
      <c r="I10008" s="33"/>
      <c r="J10008" s="21"/>
    </row>
    <row r="10009" spans="1:10" x14ac:dyDescent="0.25">
      <c r="A10009"/>
      <c r="B10009"/>
      <c r="I10009" s="33"/>
      <c r="J10009" s="21"/>
    </row>
    <row r="10010" spans="1:10" x14ac:dyDescent="0.25">
      <c r="A10010"/>
      <c r="B10010"/>
      <c r="I10010" s="33"/>
      <c r="J10010" s="21"/>
    </row>
    <row r="10011" spans="1:10" x14ac:dyDescent="0.25">
      <c r="A10011"/>
      <c r="B10011"/>
      <c r="I10011" s="33"/>
      <c r="J10011" s="21"/>
    </row>
    <row r="10012" spans="1:10" x14ac:dyDescent="0.25">
      <c r="A10012"/>
      <c r="B10012"/>
      <c r="I10012" s="33"/>
      <c r="J10012" s="21"/>
    </row>
    <row r="10013" spans="1:10" x14ac:dyDescent="0.25">
      <c r="A10013"/>
      <c r="B10013"/>
      <c r="I10013" s="33"/>
      <c r="J10013" s="21"/>
    </row>
    <row r="10014" spans="1:10" x14ac:dyDescent="0.25">
      <c r="A10014"/>
      <c r="B10014"/>
      <c r="I10014" s="33"/>
      <c r="J10014" s="21"/>
    </row>
    <row r="10015" spans="1:10" x14ac:dyDescent="0.25">
      <c r="A10015"/>
      <c r="B10015"/>
      <c r="I10015" s="33"/>
      <c r="J10015" s="21"/>
    </row>
    <row r="10016" spans="1:10" x14ac:dyDescent="0.25">
      <c r="A10016"/>
      <c r="B10016"/>
      <c r="I10016" s="33"/>
      <c r="J10016" s="21"/>
    </row>
    <row r="10017" spans="1:10" x14ac:dyDescent="0.25">
      <c r="A10017"/>
      <c r="B10017"/>
      <c r="I10017" s="33"/>
      <c r="J10017" s="21"/>
    </row>
    <row r="10018" spans="1:10" x14ac:dyDescent="0.25">
      <c r="A10018"/>
      <c r="B10018"/>
      <c r="I10018" s="33"/>
      <c r="J10018" s="21"/>
    </row>
    <row r="10019" spans="1:10" x14ac:dyDescent="0.25">
      <c r="A10019"/>
      <c r="B10019"/>
      <c r="I10019" s="33"/>
      <c r="J10019" s="21"/>
    </row>
    <row r="10020" spans="1:10" x14ac:dyDescent="0.25">
      <c r="A10020"/>
      <c r="B10020"/>
      <c r="I10020" s="33"/>
      <c r="J10020" s="21"/>
    </row>
    <row r="10021" spans="1:10" x14ac:dyDescent="0.25">
      <c r="A10021"/>
      <c r="B10021"/>
      <c r="I10021" s="33"/>
      <c r="J10021" s="21"/>
    </row>
    <row r="10022" spans="1:10" x14ac:dyDescent="0.25">
      <c r="A10022"/>
      <c r="B10022"/>
      <c r="I10022" s="33"/>
      <c r="J10022" s="21"/>
    </row>
    <row r="10023" spans="1:10" x14ac:dyDescent="0.25">
      <c r="A10023"/>
      <c r="B10023"/>
      <c r="I10023" s="33"/>
      <c r="J10023" s="21"/>
    </row>
    <row r="10024" spans="1:10" x14ac:dyDescent="0.25">
      <c r="A10024"/>
      <c r="B10024"/>
      <c r="I10024" s="33"/>
      <c r="J10024" s="21"/>
    </row>
    <row r="10025" spans="1:10" x14ac:dyDescent="0.25">
      <c r="A10025"/>
      <c r="B10025"/>
      <c r="I10025" s="33"/>
      <c r="J10025" s="21"/>
    </row>
    <row r="10026" spans="1:10" x14ac:dyDescent="0.25">
      <c r="A10026"/>
      <c r="B10026"/>
      <c r="I10026" s="33"/>
      <c r="J10026" s="21"/>
    </row>
    <row r="10027" spans="1:10" x14ac:dyDescent="0.25">
      <c r="A10027"/>
      <c r="B10027"/>
      <c r="I10027" s="33"/>
      <c r="J10027" s="21"/>
    </row>
    <row r="10028" spans="1:10" x14ac:dyDescent="0.25">
      <c r="A10028"/>
      <c r="B10028"/>
      <c r="I10028" s="33"/>
      <c r="J10028" s="21"/>
    </row>
    <row r="10029" spans="1:10" x14ac:dyDescent="0.25">
      <c r="A10029"/>
      <c r="B10029"/>
      <c r="I10029" s="33"/>
      <c r="J10029" s="21"/>
    </row>
    <row r="10030" spans="1:10" x14ac:dyDescent="0.25">
      <c r="A10030"/>
      <c r="B10030"/>
      <c r="I10030" s="33"/>
      <c r="J10030" s="21"/>
    </row>
    <row r="10031" spans="1:10" x14ac:dyDescent="0.25">
      <c r="A10031"/>
      <c r="B10031"/>
      <c r="I10031" s="33"/>
      <c r="J10031" s="21"/>
    </row>
    <row r="10032" spans="1:10" x14ac:dyDescent="0.25">
      <c r="A10032"/>
      <c r="B10032"/>
      <c r="I10032" s="33"/>
      <c r="J10032" s="21"/>
    </row>
    <row r="10033" spans="1:10" x14ac:dyDescent="0.25">
      <c r="A10033"/>
      <c r="B10033"/>
      <c r="I10033" s="33"/>
      <c r="J10033" s="21"/>
    </row>
    <row r="10034" spans="1:10" x14ac:dyDescent="0.25">
      <c r="A10034"/>
      <c r="B10034"/>
      <c r="I10034" s="33"/>
      <c r="J10034" s="21"/>
    </row>
    <row r="10035" spans="1:10" x14ac:dyDescent="0.25">
      <c r="A10035"/>
      <c r="B10035"/>
      <c r="I10035" s="33"/>
      <c r="J10035" s="21"/>
    </row>
    <row r="10036" spans="1:10" x14ac:dyDescent="0.25">
      <c r="A10036"/>
      <c r="B10036"/>
      <c r="I10036" s="33"/>
      <c r="J10036" s="21"/>
    </row>
    <row r="10037" spans="1:10" x14ac:dyDescent="0.25">
      <c r="A10037"/>
      <c r="B10037"/>
      <c r="I10037" s="33"/>
      <c r="J10037" s="21"/>
    </row>
    <row r="10038" spans="1:10" x14ac:dyDescent="0.25">
      <c r="A10038"/>
      <c r="B10038"/>
      <c r="I10038" s="33"/>
      <c r="J10038" s="21"/>
    </row>
    <row r="10039" spans="1:10" x14ac:dyDescent="0.25">
      <c r="A10039"/>
      <c r="B10039"/>
      <c r="I10039" s="33"/>
      <c r="J10039" s="21"/>
    </row>
    <row r="10040" spans="1:10" x14ac:dyDescent="0.25">
      <c r="A10040"/>
      <c r="B10040"/>
      <c r="I10040" s="33"/>
      <c r="J10040" s="21"/>
    </row>
    <row r="10041" spans="1:10" x14ac:dyDescent="0.25">
      <c r="A10041"/>
      <c r="B10041"/>
      <c r="I10041" s="33"/>
      <c r="J10041" s="21"/>
    </row>
    <row r="10042" spans="1:10" x14ac:dyDescent="0.25">
      <c r="A10042"/>
      <c r="B10042"/>
      <c r="I10042" s="33"/>
      <c r="J10042" s="21"/>
    </row>
    <row r="10043" spans="1:10" x14ac:dyDescent="0.25">
      <c r="A10043"/>
      <c r="B10043"/>
      <c r="I10043" s="33"/>
      <c r="J10043" s="21"/>
    </row>
    <row r="10044" spans="1:10" x14ac:dyDescent="0.25">
      <c r="A10044"/>
      <c r="B10044"/>
      <c r="I10044" s="33"/>
      <c r="J10044" s="21"/>
    </row>
    <row r="10045" spans="1:10" x14ac:dyDescent="0.25">
      <c r="A10045"/>
      <c r="B10045"/>
      <c r="I10045" s="33"/>
      <c r="J10045" s="21"/>
    </row>
    <row r="10046" spans="1:10" x14ac:dyDescent="0.25">
      <c r="A10046"/>
      <c r="B10046"/>
      <c r="I10046" s="33"/>
      <c r="J10046" s="21"/>
    </row>
    <row r="10047" spans="1:10" x14ac:dyDescent="0.25">
      <c r="A10047"/>
      <c r="B10047"/>
      <c r="I10047" s="33"/>
      <c r="J10047" s="21"/>
    </row>
    <row r="10048" spans="1:10" x14ac:dyDescent="0.25">
      <c r="A10048"/>
      <c r="B10048"/>
      <c r="I10048" s="33"/>
      <c r="J10048" s="21"/>
    </row>
    <row r="10049" spans="1:10" x14ac:dyDescent="0.25">
      <c r="A10049"/>
      <c r="B10049"/>
      <c r="I10049" s="33"/>
      <c r="J10049" s="21"/>
    </row>
    <row r="10050" spans="1:10" x14ac:dyDescent="0.25">
      <c r="A10050"/>
      <c r="B10050"/>
      <c r="I10050" s="33"/>
      <c r="J10050" s="21"/>
    </row>
    <row r="10051" spans="1:10" x14ac:dyDescent="0.25">
      <c r="A10051"/>
      <c r="B10051"/>
      <c r="I10051" s="33"/>
      <c r="J10051" s="21"/>
    </row>
    <row r="10052" spans="1:10" x14ac:dyDescent="0.25">
      <c r="A10052"/>
      <c r="B10052"/>
      <c r="I10052" s="33"/>
      <c r="J10052" s="21"/>
    </row>
    <row r="10053" spans="1:10" x14ac:dyDescent="0.25">
      <c r="A10053"/>
      <c r="B10053"/>
      <c r="I10053" s="33"/>
      <c r="J10053" s="21"/>
    </row>
    <row r="10054" spans="1:10" x14ac:dyDescent="0.25">
      <c r="A10054"/>
      <c r="B10054"/>
      <c r="I10054" s="33"/>
      <c r="J10054" s="21"/>
    </row>
    <row r="10055" spans="1:10" x14ac:dyDescent="0.25">
      <c r="A10055"/>
      <c r="B10055"/>
      <c r="I10055" s="33"/>
      <c r="J10055" s="21"/>
    </row>
    <row r="10056" spans="1:10" x14ac:dyDescent="0.25">
      <c r="A10056"/>
      <c r="B10056"/>
      <c r="I10056" s="33"/>
      <c r="J10056" s="21"/>
    </row>
    <row r="10057" spans="1:10" x14ac:dyDescent="0.25">
      <c r="A10057"/>
      <c r="B10057"/>
      <c r="I10057" s="33"/>
      <c r="J10057" s="21"/>
    </row>
    <row r="10058" spans="1:10" x14ac:dyDescent="0.25">
      <c r="A10058"/>
      <c r="B10058"/>
      <c r="I10058" s="33"/>
      <c r="J10058" s="21"/>
    </row>
    <row r="10059" spans="1:10" x14ac:dyDescent="0.25">
      <c r="A10059"/>
      <c r="B10059"/>
      <c r="I10059" s="33"/>
      <c r="J10059" s="21"/>
    </row>
    <row r="10060" spans="1:10" x14ac:dyDescent="0.25">
      <c r="A10060"/>
      <c r="B10060"/>
      <c r="I10060" s="33"/>
      <c r="J10060" s="21"/>
    </row>
    <row r="10061" spans="1:10" x14ac:dyDescent="0.25">
      <c r="A10061"/>
      <c r="B10061"/>
      <c r="I10061" s="33"/>
      <c r="J10061" s="21"/>
    </row>
    <row r="10062" spans="1:10" x14ac:dyDescent="0.25">
      <c r="A10062"/>
      <c r="B10062"/>
      <c r="I10062" s="33"/>
      <c r="J10062" s="21"/>
    </row>
    <row r="10063" spans="1:10" x14ac:dyDescent="0.25">
      <c r="A10063"/>
      <c r="B10063"/>
      <c r="I10063" s="33"/>
      <c r="J10063" s="21"/>
    </row>
    <row r="10064" spans="1:10" x14ac:dyDescent="0.25">
      <c r="A10064"/>
      <c r="B10064"/>
      <c r="I10064" s="33"/>
      <c r="J10064" s="21"/>
    </row>
    <row r="10065" spans="1:10" x14ac:dyDescent="0.25">
      <c r="A10065"/>
      <c r="B10065"/>
      <c r="I10065" s="33"/>
      <c r="J10065" s="21"/>
    </row>
    <row r="10066" spans="1:10" x14ac:dyDescent="0.25">
      <c r="A10066"/>
      <c r="B10066"/>
      <c r="I10066" s="33"/>
      <c r="J10066" s="21"/>
    </row>
    <row r="10067" spans="1:10" x14ac:dyDescent="0.25">
      <c r="A10067"/>
      <c r="B10067"/>
      <c r="I10067" s="33"/>
      <c r="J10067" s="21"/>
    </row>
    <row r="10068" spans="1:10" x14ac:dyDescent="0.25">
      <c r="A10068"/>
      <c r="B10068"/>
      <c r="I10068" s="33"/>
      <c r="J10068" s="21"/>
    </row>
    <row r="10069" spans="1:10" x14ac:dyDescent="0.25">
      <c r="A10069"/>
      <c r="B10069"/>
      <c r="I10069" s="33"/>
      <c r="J10069" s="21"/>
    </row>
    <row r="10070" spans="1:10" x14ac:dyDescent="0.25">
      <c r="A10070"/>
      <c r="B10070"/>
      <c r="I10070" s="33"/>
      <c r="J10070" s="21"/>
    </row>
    <row r="10071" spans="1:10" x14ac:dyDescent="0.25">
      <c r="A10071"/>
      <c r="B10071"/>
      <c r="I10071" s="33"/>
      <c r="J10071" s="21"/>
    </row>
    <row r="10072" spans="1:10" x14ac:dyDescent="0.25">
      <c r="A10072"/>
      <c r="B10072"/>
      <c r="I10072" s="33"/>
      <c r="J10072" s="21"/>
    </row>
    <row r="10073" spans="1:10" x14ac:dyDescent="0.25">
      <c r="A10073"/>
      <c r="B10073"/>
      <c r="I10073" s="33"/>
      <c r="J10073" s="21"/>
    </row>
    <row r="10074" spans="1:10" x14ac:dyDescent="0.25">
      <c r="A10074"/>
      <c r="B10074"/>
      <c r="I10074" s="33"/>
      <c r="J10074" s="21"/>
    </row>
    <row r="10075" spans="1:10" x14ac:dyDescent="0.25">
      <c r="A10075"/>
      <c r="B10075"/>
      <c r="I10075" s="33"/>
      <c r="J10075" s="21"/>
    </row>
    <row r="10076" spans="1:10" x14ac:dyDescent="0.25">
      <c r="A10076"/>
      <c r="B10076"/>
      <c r="I10076" s="33"/>
      <c r="J10076" s="21"/>
    </row>
    <row r="10077" spans="1:10" x14ac:dyDescent="0.25">
      <c r="A10077"/>
      <c r="B10077"/>
      <c r="I10077" s="33"/>
      <c r="J10077" s="21"/>
    </row>
    <row r="10078" spans="1:10" x14ac:dyDescent="0.25">
      <c r="A10078"/>
      <c r="B10078"/>
      <c r="I10078" s="33"/>
      <c r="J10078" s="21"/>
    </row>
    <row r="10079" spans="1:10" x14ac:dyDescent="0.25">
      <c r="A10079"/>
      <c r="B10079"/>
      <c r="I10079" s="33"/>
      <c r="J10079" s="21"/>
    </row>
    <row r="10080" spans="1:10" x14ac:dyDescent="0.25">
      <c r="A10080"/>
      <c r="B10080"/>
      <c r="I10080" s="33"/>
      <c r="J10080" s="21"/>
    </row>
    <row r="10081" spans="1:10" x14ac:dyDescent="0.25">
      <c r="A10081"/>
      <c r="B10081"/>
      <c r="I10081" s="33"/>
      <c r="J10081" s="21"/>
    </row>
    <row r="10082" spans="1:10" x14ac:dyDescent="0.25">
      <c r="A10082"/>
      <c r="B10082"/>
      <c r="I10082" s="33"/>
      <c r="J10082" s="21"/>
    </row>
    <row r="10083" spans="1:10" x14ac:dyDescent="0.25">
      <c r="A10083"/>
      <c r="B10083"/>
      <c r="I10083" s="33"/>
      <c r="J10083" s="21"/>
    </row>
    <row r="10084" spans="1:10" x14ac:dyDescent="0.25">
      <c r="A10084"/>
      <c r="B10084"/>
      <c r="I10084" s="33"/>
      <c r="J10084" s="21"/>
    </row>
    <row r="10085" spans="1:10" x14ac:dyDescent="0.25">
      <c r="A10085"/>
      <c r="B10085"/>
      <c r="I10085" s="33"/>
      <c r="J10085" s="21"/>
    </row>
    <row r="10086" spans="1:10" x14ac:dyDescent="0.25">
      <c r="A10086"/>
      <c r="B10086"/>
      <c r="I10086" s="33"/>
      <c r="J10086" s="21"/>
    </row>
    <row r="10087" spans="1:10" x14ac:dyDescent="0.25">
      <c r="A10087"/>
      <c r="B10087"/>
      <c r="I10087" s="33"/>
      <c r="J10087" s="21"/>
    </row>
    <row r="10088" spans="1:10" x14ac:dyDescent="0.25">
      <c r="A10088"/>
      <c r="B10088"/>
      <c r="I10088" s="33"/>
      <c r="J10088" s="21"/>
    </row>
    <row r="10089" spans="1:10" x14ac:dyDescent="0.25">
      <c r="A10089"/>
      <c r="B10089"/>
      <c r="I10089" s="33"/>
      <c r="J10089" s="21"/>
    </row>
    <row r="10090" spans="1:10" x14ac:dyDescent="0.25">
      <c r="A10090"/>
      <c r="B10090"/>
      <c r="I10090" s="33"/>
      <c r="J10090" s="21"/>
    </row>
    <row r="10091" spans="1:10" x14ac:dyDescent="0.25">
      <c r="A10091"/>
      <c r="B10091"/>
      <c r="I10091" s="33"/>
      <c r="J10091" s="21"/>
    </row>
    <row r="10092" spans="1:10" x14ac:dyDescent="0.25">
      <c r="A10092"/>
      <c r="B10092"/>
      <c r="I10092" s="33"/>
      <c r="J10092" s="21"/>
    </row>
    <row r="10093" spans="1:10" x14ac:dyDescent="0.25">
      <c r="A10093"/>
      <c r="B10093"/>
      <c r="I10093" s="33"/>
      <c r="J10093" s="21"/>
    </row>
    <row r="10094" spans="1:10" x14ac:dyDescent="0.25">
      <c r="A10094"/>
      <c r="B10094"/>
      <c r="I10094" s="33"/>
      <c r="J10094" s="21"/>
    </row>
    <row r="10095" spans="1:10" x14ac:dyDescent="0.25">
      <c r="A10095"/>
      <c r="B10095"/>
      <c r="I10095" s="33"/>
      <c r="J10095" s="21"/>
    </row>
    <row r="10096" spans="1:10" x14ac:dyDescent="0.25">
      <c r="A10096"/>
      <c r="B10096"/>
      <c r="I10096" s="33"/>
      <c r="J10096" s="21"/>
    </row>
    <row r="10097" spans="1:10" x14ac:dyDescent="0.25">
      <c r="A10097"/>
      <c r="B10097"/>
      <c r="I10097" s="33"/>
      <c r="J10097" s="21"/>
    </row>
    <row r="10098" spans="1:10" x14ac:dyDescent="0.25">
      <c r="A10098"/>
      <c r="B10098"/>
      <c r="I10098" s="33"/>
      <c r="J10098" s="21"/>
    </row>
    <row r="10099" spans="1:10" x14ac:dyDescent="0.25">
      <c r="A10099"/>
      <c r="B10099"/>
      <c r="I10099" s="33"/>
      <c r="J10099" s="21"/>
    </row>
    <row r="10100" spans="1:10" x14ac:dyDescent="0.25">
      <c r="A10100"/>
      <c r="B10100"/>
      <c r="I10100" s="33"/>
      <c r="J10100" s="21"/>
    </row>
    <row r="10101" spans="1:10" x14ac:dyDescent="0.25">
      <c r="A10101"/>
      <c r="B10101"/>
      <c r="I10101" s="33"/>
      <c r="J10101" s="21"/>
    </row>
    <row r="10102" spans="1:10" x14ac:dyDescent="0.25">
      <c r="A10102"/>
      <c r="B10102"/>
      <c r="I10102" s="33"/>
      <c r="J10102" s="21"/>
    </row>
    <row r="10103" spans="1:10" x14ac:dyDescent="0.25">
      <c r="A10103"/>
      <c r="B10103"/>
      <c r="I10103" s="33"/>
      <c r="J10103" s="21"/>
    </row>
    <row r="10104" spans="1:10" x14ac:dyDescent="0.25">
      <c r="A10104"/>
      <c r="B10104"/>
      <c r="I10104" s="33"/>
      <c r="J10104" s="21"/>
    </row>
    <row r="10105" spans="1:10" x14ac:dyDescent="0.25">
      <c r="A10105"/>
      <c r="B10105"/>
      <c r="I10105" s="33"/>
      <c r="J10105" s="21"/>
    </row>
    <row r="10106" spans="1:10" x14ac:dyDescent="0.25">
      <c r="A10106"/>
      <c r="B10106"/>
      <c r="I10106" s="33"/>
      <c r="J10106" s="21"/>
    </row>
    <row r="10107" spans="1:10" x14ac:dyDescent="0.25">
      <c r="A10107"/>
      <c r="B10107"/>
      <c r="I10107" s="33"/>
      <c r="J10107" s="21"/>
    </row>
    <row r="10108" spans="1:10" x14ac:dyDescent="0.25">
      <c r="A10108"/>
      <c r="B10108"/>
      <c r="I10108" s="33"/>
      <c r="J10108" s="21"/>
    </row>
    <row r="10109" spans="1:10" x14ac:dyDescent="0.25">
      <c r="A10109"/>
      <c r="B10109"/>
      <c r="I10109" s="33"/>
      <c r="J10109" s="21"/>
    </row>
    <row r="10110" spans="1:10" x14ac:dyDescent="0.25">
      <c r="A10110"/>
      <c r="B10110"/>
      <c r="I10110" s="33"/>
      <c r="J10110" s="21"/>
    </row>
    <row r="10111" spans="1:10" x14ac:dyDescent="0.25">
      <c r="A10111"/>
      <c r="B10111"/>
      <c r="I10111" s="33"/>
      <c r="J10111" s="21"/>
    </row>
    <row r="10112" spans="1:10" x14ac:dyDescent="0.25">
      <c r="A10112"/>
      <c r="B10112"/>
      <c r="I10112" s="33"/>
      <c r="J10112" s="21"/>
    </row>
    <row r="10113" spans="1:10" x14ac:dyDescent="0.25">
      <c r="A10113"/>
      <c r="B10113"/>
      <c r="I10113" s="33"/>
      <c r="J10113" s="21"/>
    </row>
    <row r="10114" spans="1:10" x14ac:dyDescent="0.25">
      <c r="A10114"/>
      <c r="B10114"/>
      <c r="I10114" s="33"/>
      <c r="J10114" s="21"/>
    </row>
    <row r="10115" spans="1:10" x14ac:dyDescent="0.25">
      <c r="A10115"/>
      <c r="B10115"/>
      <c r="I10115" s="33"/>
      <c r="J10115" s="21"/>
    </row>
    <row r="10116" spans="1:10" x14ac:dyDescent="0.25">
      <c r="A10116"/>
      <c r="B10116"/>
      <c r="I10116" s="33"/>
      <c r="J10116" s="21"/>
    </row>
    <row r="10117" spans="1:10" x14ac:dyDescent="0.25">
      <c r="A10117"/>
      <c r="B10117"/>
      <c r="I10117" s="33"/>
      <c r="J10117" s="21"/>
    </row>
    <row r="10118" spans="1:10" x14ac:dyDescent="0.25">
      <c r="A10118"/>
      <c r="B10118"/>
      <c r="I10118" s="33"/>
      <c r="J10118" s="21"/>
    </row>
    <row r="10119" spans="1:10" x14ac:dyDescent="0.25">
      <c r="A10119"/>
      <c r="B10119"/>
      <c r="I10119" s="33"/>
      <c r="J10119" s="21"/>
    </row>
    <row r="10120" spans="1:10" x14ac:dyDescent="0.25">
      <c r="A10120"/>
      <c r="B10120"/>
      <c r="I10120" s="33"/>
      <c r="J10120" s="21"/>
    </row>
    <row r="10121" spans="1:10" x14ac:dyDescent="0.25">
      <c r="A10121"/>
      <c r="B10121"/>
      <c r="I10121" s="33"/>
      <c r="J10121" s="21"/>
    </row>
    <row r="10122" spans="1:10" x14ac:dyDescent="0.25">
      <c r="A10122"/>
      <c r="B10122"/>
      <c r="I10122" s="33"/>
      <c r="J10122" s="21"/>
    </row>
    <row r="10123" spans="1:10" x14ac:dyDescent="0.25">
      <c r="A10123"/>
      <c r="B10123"/>
      <c r="I10123" s="33"/>
      <c r="J10123" s="21"/>
    </row>
    <row r="10124" spans="1:10" x14ac:dyDescent="0.25">
      <c r="A10124"/>
      <c r="B10124"/>
      <c r="I10124" s="33"/>
      <c r="J10124" s="21"/>
    </row>
    <row r="10125" spans="1:10" x14ac:dyDescent="0.25">
      <c r="A10125"/>
      <c r="B10125"/>
      <c r="I10125" s="33"/>
      <c r="J10125" s="21"/>
    </row>
    <row r="10126" spans="1:10" x14ac:dyDescent="0.25">
      <c r="A10126"/>
      <c r="B10126"/>
      <c r="I10126" s="33"/>
      <c r="J10126" s="21"/>
    </row>
    <row r="10127" spans="1:10" x14ac:dyDescent="0.25">
      <c r="A10127"/>
      <c r="B10127"/>
      <c r="I10127" s="33"/>
      <c r="J10127" s="21"/>
    </row>
    <row r="10128" spans="1:10" x14ac:dyDescent="0.25">
      <c r="A10128"/>
      <c r="B10128"/>
      <c r="I10128" s="33"/>
      <c r="J10128" s="21"/>
    </row>
    <row r="10129" spans="1:10" x14ac:dyDescent="0.25">
      <c r="A10129"/>
      <c r="B10129"/>
      <c r="I10129" s="33"/>
      <c r="J10129" s="21"/>
    </row>
    <row r="10130" spans="1:10" x14ac:dyDescent="0.25">
      <c r="A10130"/>
      <c r="B10130"/>
      <c r="I10130" s="33"/>
      <c r="J10130" s="21"/>
    </row>
    <row r="10131" spans="1:10" x14ac:dyDescent="0.25">
      <c r="A10131"/>
      <c r="B10131"/>
      <c r="I10131" s="33"/>
      <c r="J10131" s="21"/>
    </row>
    <row r="10132" spans="1:10" x14ac:dyDescent="0.25">
      <c r="A10132"/>
      <c r="B10132"/>
      <c r="I10132" s="33"/>
      <c r="J10132" s="21"/>
    </row>
    <row r="10133" spans="1:10" x14ac:dyDescent="0.25">
      <c r="A10133"/>
      <c r="B10133"/>
      <c r="I10133" s="33"/>
      <c r="J10133" s="21"/>
    </row>
    <row r="10134" spans="1:10" x14ac:dyDescent="0.25">
      <c r="A10134"/>
      <c r="B10134"/>
      <c r="I10134" s="33"/>
      <c r="J10134" s="21"/>
    </row>
    <row r="10135" spans="1:10" x14ac:dyDescent="0.25">
      <c r="A10135"/>
      <c r="B10135"/>
      <c r="I10135" s="33"/>
      <c r="J10135" s="21"/>
    </row>
    <row r="10136" spans="1:10" x14ac:dyDescent="0.25">
      <c r="A10136"/>
      <c r="B10136"/>
      <c r="I10136" s="33"/>
      <c r="J10136" s="21"/>
    </row>
    <row r="10137" spans="1:10" x14ac:dyDescent="0.25">
      <c r="A10137"/>
      <c r="B10137"/>
      <c r="I10137" s="33"/>
      <c r="J10137" s="21"/>
    </row>
    <row r="10138" spans="1:10" x14ac:dyDescent="0.25">
      <c r="A10138"/>
      <c r="B10138"/>
      <c r="I10138" s="33"/>
      <c r="J10138" s="21"/>
    </row>
    <row r="10139" spans="1:10" x14ac:dyDescent="0.25">
      <c r="A10139"/>
      <c r="B10139"/>
      <c r="I10139" s="33"/>
      <c r="J10139" s="21"/>
    </row>
    <row r="10140" spans="1:10" x14ac:dyDescent="0.25">
      <c r="A10140"/>
      <c r="B10140"/>
      <c r="I10140" s="33"/>
      <c r="J10140" s="21"/>
    </row>
    <row r="10141" spans="1:10" x14ac:dyDescent="0.25">
      <c r="A10141"/>
      <c r="B10141"/>
      <c r="I10141" s="33"/>
      <c r="J10141" s="21"/>
    </row>
    <row r="10142" spans="1:10" x14ac:dyDescent="0.25">
      <c r="A10142"/>
      <c r="B10142"/>
      <c r="I10142" s="33"/>
      <c r="J10142" s="21"/>
    </row>
    <row r="10143" spans="1:10" x14ac:dyDescent="0.25">
      <c r="A10143"/>
      <c r="B10143"/>
      <c r="I10143" s="33"/>
      <c r="J10143" s="21"/>
    </row>
    <row r="10144" spans="1:10" x14ac:dyDescent="0.25">
      <c r="A10144"/>
      <c r="B10144"/>
      <c r="I10144" s="33"/>
      <c r="J10144" s="21"/>
    </row>
    <row r="10145" spans="1:10" x14ac:dyDescent="0.25">
      <c r="A10145"/>
      <c r="B10145"/>
      <c r="I10145" s="33"/>
      <c r="J10145" s="21"/>
    </row>
    <row r="10146" spans="1:10" x14ac:dyDescent="0.25">
      <c r="A10146"/>
      <c r="B10146"/>
      <c r="I10146" s="33"/>
      <c r="J10146" s="21"/>
    </row>
    <row r="10147" spans="1:10" x14ac:dyDescent="0.25">
      <c r="A10147"/>
      <c r="B10147"/>
      <c r="I10147" s="33"/>
      <c r="J10147" s="21"/>
    </row>
    <row r="10148" spans="1:10" x14ac:dyDescent="0.25">
      <c r="A10148"/>
      <c r="B10148"/>
      <c r="I10148" s="33"/>
      <c r="J10148" s="21"/>
    </row>
    <row r="10149" spans="1:10" x14ac:dyDescent="0.25">
      <c r="A10149"/>
      <c r="B10149"/>
      <c r="I10149" s="33"/>
      <c r="J10149" s="21"/>
    </row>
    <row r="10150" spans="1:10" x14ac:dyDescent="0.25">
      <c r="A10150"/>
      <c r="B10150"/>
      <c r="I10150" s="33"/>
      <c r="J10150" s="21"/>
    </row>
    <row r="10151" spans="1:10" x14ac:dyDescent="0.25">
      <c r="A10151"/>
      <c r="B10151"/>
      <c r="I10151" s="33"/>
      <c r="J10151" s="21"/>
    </row>
    <row r="10152" spans="1:10" x14ac:dyDescent="0.25">
      <c r="A10152"/>
      <c r="B10152"/>
      <c r="I10152" s="33"/>
      <c r="J10152" s="21"/>
    </row>
    <row r="10153" spans="1:10" x14ac:dyDescent="0.25">
      <c r="A10153"/>
      <c r="B10153"/>
      <c r="I10153" s="33"/>
      <c r="J10153" s="21"/>
    </row>
    <row r="10154" spans="1:10" x14ac:dyDescent="0.25">
      <c r="A10154"/>
      <c r="B10154"/>
      <c r="I10154" s="33"/>
      <c r="J10154" s="21"/>
    </row>
    <row r="10155" spans="1:10" x14ac:dyDescent="0.25">
      <c r="A10155"/>
      <c r="B10155"/>
      <c r="I10155" s="33"/>
      <c r="J10155" s="21"/>
    </row>
    <row r="10156" spans="1:10" x14ac:dyDescent="0.25">
      <c r="A10156"/>
      <c r="B10156"/>
      <c r="I10156" s="33"/>
      <c r="J10156" s="21"/>
    </row>
    <row r="10157" spans="1:10" x14ac:dyDescent="0.25">
      <c r="A10157"/>
      <c r="B10157"/>
      <c r="I10157" s="33"/>
      <c r="J10157" s="21"/>
    </row>
    <row r="10158" spans="1:10" x14ac:dyDescent="0.25">
      <c r="A10158"/>
      <c r="B10158"/>
      <c r="I10158" s="33"/>
      <c r="J10158" s="21"/>
    </row>
    <row r="10159" spans="1:10" x14ac:dyDescent="0.25">
      <c r="A10159"/>
      <c r="B10159"/>
      <c r="I10159" s="33"/>
      <c r="J10159" s="21"/>
    </row>
    <row r="10160" spans="1:10" x14ac:dyDescent="0.25">
      <c r="A10160"/>
      <c r="B10160"/>
      <c r="I10160" s="33"/>
      <c r="J10160" s="21"/>
    </row>
    <row r="10161" spans="1:10" x14ac:dyDescent="0.25">
      <c r="A10161"/>
      <c r="B10161"/>
      <c r="I10161" s="33"/>
      <c r="J10161" s="21"/>
    </row>
    <row r="10162" spans="1:10" x14ac:dyDescent="0.25">
      <c r="A10162"/>
      <c r="B10162"/>
      <c r="I10162" s="33"/>
      <c r="J10162" s="21"/>
    </row>
    <row r="10163" spans="1:10" x14ac:dyDescent="0.25">
      <c r="A10163"/>
      <c r="B10163"/>
      <c r="I10163" s="33"/>
      <c r="J10163" s="21"/>
    </row>
    <row r="10164" spans="1:10" x14ac:dyDescent="0.25">
      <c r="A10164"/>
      <c r="B10164"/>
      <c r="I10164" s="33"/>
      <c r="J10164" s="21"/>
    </row>
    <row r="10165" spans="1:10" x14ac:dyDescent="0.25">
      <c r="A10165"/>
      <c r="B10165"/>
      <c r="I10165" s="33"/>
      <c r="J10165" s="21"/>
    </row>
    <row r="10166" spans="1:10" x14ac:dyDescent="0.25">
      <c r="A10166"/>
      <c r="B10166"/>
      <c r="I10166" s="33"/>
      <c r="J10166" s="21"/>
    </row>
    <row r="10167" spans="1:10" x14ac:dyDescent="0.25">
      <c r="A10167"/>
      <c r="B10167"/>
      <c r="I10167" s="33"/>
      <c r="J10167" s="21"/>
    </row>
    <row r="10168" spans="1:10" x14ac:dyDescent="0.25">
      <c r="A10168"/>
      <c r="B10168"/>
      <c r="I10168" s="33"/>
      <c r="J10168" s="21"/>
    </row>
    <row r="10169" spans="1:10" x14ac:dyDescent="0.25">
      <c r="A10169"/>
      <c r="B10169"/>
      <c r="I10169" s="33"/>
      <c r="J10169" s="21"/>
    </row>
    <row r="10170" spans="1:10" x14ac:dyDescent="0.25">
      <c r="A10170"/>
      <c r="B10170"/>
      <c r="I10170" s="33"/>
      <c r="J10170" s="21"/>
    </row>
    <row r="10171" spans="1:10" x14ac:dyDescent="0.25">
      <c r="A10171"/>
      <c r="B10171"/>
      <c r="I10171" s="33"/>
      <c r="J10171" s="21"/>
    </row>
    <row r="10172" spans="1:10" x14ac:dyDescent="0.25">
      <c r="A10172"/>
      <c r="B10172"/>
      <c r="I10172" s="33"/>
      <c r="J10172" s="21"/>
    </row>
    <row r="10173" spans="1:10" x14ac:dyDescent="0.25">
      <c r="A10173"/>
      <c r="B10173"/>
      <c r="I10173" s="33"/>
      <c r="J10173" s="21"/>
    </row>
    <row r="10174" spans="1:10" x14ac:dyDescent="0.25">
      <c r="A10174"/>
      <c r="B10174"/>
      <c r="I10174" s="33"/>
      <c r="J10174" s="21"/>
    </row>
    <row r="10175" spans="1:10" x14ac:dyDescent="0.25">
      <c r="A10175"/>
      <c r="B10175"/>
      <c r="I10175" s="33"/>
      <c r="J10175" s="21"/>
    </row>
    <row r="10176" spans="1:10" x14ac:dyDescent="0.25">
      <c r="A10176"/>
      <c r="B10176"/>
      <c r="I10176" s="33"/>
      <c r="J10176" s="21"/>
    </row>
    <row r="10177" spans="1:10" x14ac:dyDescent="0.25">
      <c r="A10177"/>
      <c r="B10177"/>
      <c r="I10177" s="33"/>
      <c r="J10177" s="21"/>
    </row>
    <row r="10178" spans="1:10" x14ac:dyDescent="0.25">
      <c r="A10178"/>
      <c r="B10178"/>
      <c r="I10178" s="33"/>
      <c r="J10178" s="21"/>
    </row>
    <row r="10179" spans="1:10" x14ac:dyDescent="0.25">
      <c r="A10179"/>
      <c r="B10179"/>
      <c r="I10179" s="33"/>
      <c r="J10179" s="21"/>
    </row>
    <row r="10180" spans="1:10" x14ac:dyDescent="0.25">
      <c r="A10180"/>
      <c r="B10180"/>
      <c r="I10180" s="33"/>
      <c r="J10180" s="21"/>
    </row>
    <row r="10181" spans="1:10" x14ac:dyDescent="0.25">
      <c r="A10181"/>
      <c r="B10181"/>
      <c r="I10181" s="33"/>
      <c r="J10181" s="21"/>
    </row>
    <row r="10182" spans="1:10" x14ac:dyDescent="0.25">
      <c r="A10182"/>
      <c r="B10182"/>
      <c r="I10182" s="33"/>
      <c r="J10182" s="21"/>
    </row>
    <row r="10183" spans="1:10" x14ac:dyDescent="0.25">
      <c r="A10183"/>
      <c r="B10183"/>
      <c r="I10183" s="33"/>
      <c r="J10183" s="21"/>
    </row>
    <row r="10184" spans="1:10" x14ac:dyDescent="0.25">
      <c r="A10184"/>
      <c r="B10184"/>
      <c r="I10184" s="33"/>
      <c r="J10184" s="21"/>
    </row>
    <row r="10185" spans="1:10" x14ac:dyDescent="0.25">
      <c r="A10185"/>
      <c r="B10185"/>
      <c r="I10185" s="33"/>
      <c r="J10185" s="21"/>
    </row>
    <row r="10186" spans="1:10" x14ac:dyDescent="0.25">
      <c r="A10186"/>
      <c r="B10186"/>
      <c r="I10186" s="33"/>
      <c r="J10186" s="21"/>
    </row>
    <row r="10187" spans="1:10" x14ac:dyDescent="0.25">
      <c r="A10187"/>
      <c r="B10187"/>
      <c r="I10187" s="33"/>
      <c r="J10187" s="21"/>
    </row>
    <row r="10188" spans="1:10" x14ac:dyDescent="0.25">
      <c r="A10188"/>
      <c r="B10188"/>
      <c r="I10188" s="33"/>
      <c r="J10188" s="21"/>
    </row>
    <row r="10189" spans="1:10" x14ac:dyDescent="0.25">
      <c r="A10189"/>
      <c r="B10189"/>
      <c r="I10189" s="33"/>
      <c r="J10189" s="21"/>
    </row>
    <row r="10190" spans="1:10" x14ac:dyDescent="0.25">
      <c r="A10190"/>
      <c r="B10190"/>
      <c r="I10190" s="33"/>
      <c r="J10190" s="21"/>
    </row>
    <row r="10191" spans="1:10" x14ac:dyDescent="0.25">
      <c r="A10191"/>
      <c r="B10191"/>
      <c r="I10191" s="33"/>
      <c r="J10191" s="21"/>
    </row>
    <row r="10192" spans="1:10" x14ac:dyDescent="0.25">
      <c r="A10192"/>
      <c r="B10192"/>
      <c r="I10192" s="33"/>
      <c r="J10192" s="21"/>
    </row>
    <row r="10193" spans="1:10" x14ac:dyDescent="0.25">
      <c r="A10193"/>
      <c r="B10193"/>
      <c r="I10193" s="33"/>
      <c r="J10193" s="21"/>
    </row>
    <row r="10194" spans="1:10" x14ac:dyDescent="0.25">
      <c r="A10194"/>
      <c r="B10194"/>
      <c r="I10194" s="33"/>
      <c r="J10194" s="21"/>
    </row>
    <row r="10195" spans="1:10" x14ac:dyDescent="0.25">
      <c r="A10195"/>
      <c r="B10195"/>
      <c r="I10195" s="33"/>
      <c r="J10195" s="21"/>
    </row>
    <row r="10196" spans="1:10" x14ac:dyDescent="0.25">
      <c r="A10196"/>
      <c r="B10196"/>
      <c r="I10196" s="33"/>
      <c r="J10196" s="21"/>
    </row>
    <row r="10197" spans="1:10" x14ac:dyDescent="0.25">
      <c r="A10197"/>
      <c r="B10197"/>
      <c r="I10197" s="33"/>
      <c r="J10197" s="21"/>
    </row>
    <row r="10198" spans="1:10" x14ac:dyDescent="0.25">
      <c r="A10198"/>
      <c r="B10198"/>
      <c r="I10198" s="33"/>
      <c r="J10198" s="21"/>
    </row>
    <row r="10199" spans="1:10" x14ac:dyDescent="0.25">
      <c r="A10199"/>
      <c r="B10199"/>
      <c r="I10199" s="33"/>
      <c r="J10199" s="21"/>
    </row>
    <row r="10200" spans="1:10" x14ac:dyDescent="0.25">
      <c r="A10200"/>
      <c r="B10200"/>
      <c r="I10200" s="33"/>
      <c r="J10200" s="21"/>
    </row>
    <row r="10201" spans="1:10" x14ac:dyDescent="0.25">
      <c r="A10201"/>
      <c r="B10201"/>
      <c r="I10201" s="33"/>
      <c r="J10201" s="21"/>
    </row>
    <row r="10202" spans="1:10" x14ac:dyDescent="0.25">
      <c r="A10202"/>
      <c r="B10202"/>
      <c r="I10202" s="33"/>
      <c r="J10202" s="21"/>
    </row>
    <row r="10203" spans="1:10" x14ac:dyDescent="0.25">
      <c r="A10203"/>
      <c r="B10203"/>
      <c r="I10203" s="33"/>
      <c r="J10203" s="21"/>
    </row>
    <row r="10204" spans="1:10" x14ac:dyDescent="0.25">
      <c r="A10204"/>
      <c r="B10204"/>
      <c r="I10204" s="33"/>
      <c r="J10204" s="21"/>
    </row>
    <row r="10205" spans="1:10" x14ac:dyDescent="0.25">
      <c r="A10205"/>
      <c r="B10205"/>
      <c r="I10205" s="33"/>
      <c r="J10205" s="21"/>
    </row>
    <row r="10206" spans="1:10" x14ac:dyDescent="0.25">
      <c r="A10206"/>
      <c r="B10206"/>
      <c r="I10206" s="33"/>
      <c r="J10206" s="21"/>
    </row>
    <row r="10207" spans="1:10" x14ac:dyDescent="0.25">
      <c r="A10207"/>
      <c r="B10207"/>
      <c r="I10207" s="33"/>
      <c r="J10207" s="21"/>
    </row>
    <row r="10208" spans="1:10" x14ac:dyDescent="0.25">
      <c r="A10208"/>
      <c r="B10208"/>
      <c r="I10208" s="33"/>
      <c r="J10208" s="21"/>
    </row>
    <row r="10209" spans="1:10" x14ac:dyDescent="0.25">
      <c r="A10209"/>
      <c r="B10209"/>
      <c r="I10209" s="33"/>
      <c r="J10209" s="21"/>
    </row>
    <row r="10210" spans="1:10" x14ac:dyDescent="0.25">
      <c r="A10210"/>
      <c r="B10210"/>
      <c r="I10210" s="33"/>
      <c r="J10210" s="21"/>
    </row>
    <row r="10211" spans="1:10" x14ac:dyDescent="0.25">
      <c r="A10211"/>
      <c r="B10211"/>
      <c r="I10211" s="33"/>
      <c r="J10211" s="21"/>
    </row>
    <row r="10212" spans="1:10" x14ac:dyDescent="0.25">
      <c r="A10212"/>
      <c r="B10212"/>
      <c r="I10212" s="33"/>
      <c r="J10212" s="21"/>
    </row>
    <row r="10213" spans="1:10" x14ac:dyDescent="0.25">
      <c r="A10213"/>
      <c r="B10213"/>
      <c r="I10213" s="33"/>
      <c r="J10213" s="21"/>
    </row>
    <row r="10214" spans="1:10" x14ac:dyDescent="0.25">
      <c r="A10214"/>
      <c r="B10214"/>
      <c r="I10214" s="33"/>
      <c r="J10214" s="21"/>
    </row>
    <row r="10215" spans="1:10" x14ac:dyDescent="0.25">
      <c r="A10215"/>
      <c r="B10215"/>
      <c r="I10215" s="33"/>
      <c r="J10215" s="21"/>
    </row>
    <row r="10216" spans="1:10" x14ac:dyDescent="0.25">
      <c r="A10216"/>
      <c r="B10216"/>
      <c r="I10216" s="33"/>
      <c r="J10216" s="21"/>
    </row>
    <row r="10217" spans="1:10" x14ac:dyDescent="0.25">
      <c r="A10217"/>
      <c r="B10217"/>
      <c r="I10217" s="33"/>
      <c r="J10217" s="21"/>
    </row>
    <row r="10218" spans="1:10" x14ac:dyDescent="0.25">
      <c r="A10218"/>
      <c r="B10218"/>
      <c r="I10218" s="33"/>
      <c r="J10218" s="21"/>
    </row>
    <row r="10219" spans="1:10" x14ac:dyDescent="0.25">
      <c r="A10219"/>
      <c r="B10219"/>
      <c r="I10219" s="33"/>
      <c r="J10219" s="21"/>
    </row>
    <row r="10220" spans="1:10" x14ac:dyDescent="0.25">
      <c r="A10220"/>
      <c r="B10220"/>
      <c r="I10220" s="33"/>
      <c r="J10220" s="21"/>
    </row>
    <row r="10221" spans="1:10" x14ac:dyDescent="0.25">
      <c r="A10221"/>
      <c r="B10221"/>
      <c r="I10221" s="33"/>
      <c r="J10221" s="21"/>
    </row>
    <row r="10222" spans="1:10" x14ac:dyDescent="0.25">
      <c r="A10222"/>
      <c r="B10222"/>
      <c r="I10222" s="33"/>
      <c r="J10222" s="21"/>
    </row>
    <row r="10223" spans="1:10" x14ac:dyDescent="0.25">
      <c r="A10223"/>
      <c r="B10223"/>
      <c r="I10223" s="33"/>
      <c r="J10223" s="21"/>
    </row>
    <row r="10224" spans="1:10" x14ac:dyDescent="0.25">
      <c r="A10224"/>
      <c r="B10224"/>
      <c r="I10224" s="33"/>
      <c r="J10224" s="21"/>
    </row>
    <row r="10225" spans="1:10" x14ac:dyDescent="0.25">
      <c r="A10225"/>
      <c r="B10225"/>
      <c r="I10225" s="33"/>
      <c r="J10225" s="21"/>
    </row>
    <row r="10226" spans="1:10" x14ac:dyDescent="0.25">
      <c r="A10226"/>
      <c r="B10226"/>
      <c r="I10226" s="33"/>
      <c r="J10226" s="21"/>
    </row>
    <row r="10227" spans="1:10" x14ac:dyDescent="0.25">
      <c r="A10227"/>
      <c r="B10227"/>
      <c r="I10227" s="33"/>
      <c r="J10227" s="21"/>
    </row>
    <row r="10228" spans="1:10" x14ac:dyDescent="0.25">
      <c r="A10228"/>
      <c r="B10228"/>
      <c r="I10228" s="33"/>
      <c r="J10228" s="21"/>
    </row>
    <row r="10229" spans="1:10" x14ac:dyDescent="0.25">
      <c r="A10229"/>
      <c r="B10229"/>
      <c r="I10229" s="33"/>
      <c r="J10229" s="21"/>
    </row>
    <row r="10230" spans="1:10" x14ac:dyDescent="0.25">
      <c r="A10230"/>
      <c r="B10230"/>
      <c r="I10230" s="33"/>
      <c r="J10230" s="21"/>
    </row>
    <row r="10231" spans="1:10" x14ac:dyDescent="0.25">
      <c r="A10231"/>
      <c r="B10231"/>
      <c r="I10231" s="33"/>
      <c r="J10231" s="21"/>
    </row>
    <row r="10232" spans="1:10" x14ac:dyDescent="0.25">
      <c r="A10232"/>
      <c r="B10232"/>
      <c r="I10232" s="33"/>
      <c r="J10232" s="21"/>
    </row>
    <row r="10233" spans="1:10" x14ac:dyDescent="0.25">
      <c r="A10233"/>
      <c r="B10233"/>
      <c r="I10233" s="33"/>
      <c r="J10233" s="21"/>
    </row>
    <row r="10234" spans="1:10" x14ac:dyDescent="0.25">
      <c r="A10234"/>
      <c r="B10234"/>
      <c r="I10234" s="33"/>
      <c r="J10234" s="21"/>
    </row>
    <row r="10235" spans="1:10" x14ac:dyDescent="0.25">
      <c r="A10235"/>
      <c r="B10235"/>
      <c r="I10235" s="33"/>
      <c r="J10235" s="21"/>
    </row>
    <row r="10236" spans="1:10" x14ac:dyDescent="0.25">
      <c r="A10236"/>
      <c r="B10236"/>
      <c r="I10236" s="33"/>
      <c r="J10236" s="21"/>
    </row>
    <row r="10237" spans="1:10" x14ac:dyDescent="0.25">
      <c r="A10237"/>
      <c r="B10237"/>
      <c r="I10237" s="33"/>
      <c r="J10237" s="21"/>
    </row>
    <row r="10238" spans="1:10" x14ac:dyDescent="0.25">
      <c r="A10238"/>
      <c r="B10238"/>
      <c r="I10238" s="33"/>
      <c r="J10238" s="21"/>
    </row>
    <row r="10239" spans="1:10" x14ac:dyDescent="0.25">
      <c r="A10239"/>
      <c r="B10239"/>
      <c r="I10239" s="33"/>
      <c r="J10239" s="21"/>
    </row>
    <row r="10240" spans="1:10" x14ac:dyDescent="0.25">
      <c r="A10240"/>
      <c r="B10240"/>
      <c r="I10240" s="33"/>
      <c r="J10240" s="21"/>
    </row>
    <row r="10241" spans="1:10" x14ac:dyDescent="0.25">
      <c r="A10241"/>
      <c r="B10241"/>
      <c r="I10241" s="33"/>
      <c r="J10241" s="21"/>
    </row>
    <row r="10242" spans="1:10" x14ac:dyDescent="0.25">
      <c r="A10242"/>
      <c r="B10242"/>
      <c r="I10242" s="33"/>
      <c r="J10242" s="21"/>
    </row>
    <row r="10243" spans="1:10" x14ac:dyDescent="0.25">
      <c r="A10243"/>
      <c r="B10243"/>
      <c r="I10243" s="33"/>
      <c r="J10243" s="21"/>
    </row>
    <row r="10244" spans="1:10" x14ac:dyDescent="0.25">
      <c r="A10244"/>
      <c r="B10244"/>
      <c r="I10244" s="33"/>
      <c r="J10244" s="21"/>
    </row>
    <row r="10245" spans="1:10" x14ac:dyDescent="0.25">
      <c r="A10245"/>
      <c r="B10245"/>
      <c r="I10245" s="33"/>
      <c r="J10245" s="21"/>
    </row>
    <row r="10246" spans="1:10" x14ac:dyDescent="0.25">
      <c r="A10246"/>
      <c r="B10246"/>
      <c r="I10246" s="33"/>
      <c r="J10246" s="21"/>
    </row>
    <row r="10247" spans="1:10" x14ac:dyDescent="0.25">
      <c r="A10247"/>
      <c r="B10247"/>
      <c r="I10247" s="33"/>
      <c r="J10247" s="21"/>
    </row>
    <row r="10248" spans="1:10" x14ac:dyDescent="0.25">
      <c r="A10248"/>
      <c r="B10248"/>
      <c r="I10248" s="33"/>
      <c r="J10248" s="21"/>
    </row>
    <row r="10249" spans="1:10" x14ac:dyDescent="0.25">
      <c r="A10249"/>
      <c r="B10249"/>
      <c r="I10249" s="33"/>
      <c r="J10249" s="21"/>
    </row>
    <row r="10250" spans="1:10" x14ac:dyDescent="0.25">
      <c r="A10250"/>
      <c r="B10250"/>
      <c r="I10250" s="33"/>
      <c r="J10250" s="21"/>
    </row>
    <row r="10251" spans="1:10" x14ac:dyDescent="0.25">
      <c r="A10251"/>
      <c r="B10251"/>
      <c r="I10251" s="33"/>
      <c r="J10251" s="21"/>
    </row>
    <row r="10252" spans="1:10" x14ac:dyDescent="0.25">
      <c r="A10252"/>
      <c r="B10252"/>
      <c r="I10252" s="33"/>
      <c r="J10252" s="21"/>
    </row>
    <row r="10253" spans="1:10" x14ac:dyDescent="0.25">
      <c r="A10253"/>
      <c r="B10253"/>
      <c r="I10253" s="33"/>
      <c r="J10253" s="21"/>
    </row>
    <row r="10254" spans="1:10" x14ac:dyDescent="0.25">
      <c r="A10254"/>
      <c r="B10254"/>
      <c r="I10254" s="33"/>
      <c r="J10254" s="21"/>
    </row>
    <row r="10255" spans="1:10" x14ac:dyDescent="0.25">
      <c r="A10255"/>
      <c r="B10255"/>
      <c r="I10255" s="33"/>
      <c r="J10255" s="21"/>
    </row>
    <row r="10256" spans="1:10" x14ac:dyDescent="0.25">
      <c r="A10256"/>
      <c r="B10256"/>
      <c r="I10256" s="33"/>
      <c r="J10256" s="21"/>
    </row>
    <row r="10257" spans="1:10" x14ac:dyDescent="0.25">
      <c r="A10257"/>
      <c r="B10257"/>
      <c r="I10257" s="33"/>
      <c r="J10257" s="21"/>
    </row>
    <row r="10258" spans="1:10" x14ac:dyDescent="0.25">
      <c r="A10258"/>
      <c r="B10258"/>
      <c r="I10258" s="33"/>
      <c r="J10258" s="21"/>
    </row>
    <row r="10259" spans="1:10" x14ac:dyDescent="0.25">
      <c r="A10259"/>
      <c r="B10259"/>
      <c r="I10259" s="33"/>
      <c r="J10259" s="21"/>
    </row>
    <row r="10260" spans="1:10" x14ac:dyDescent="0.25">
      <c r="A10260"/>
      <c r="B10260"/>
      <c r="I10260" s="33"/>
      <c r="J10260" s="21"/>
    </row>
    <row r="10261" spans="1:10" x14ac:dyDescent="0.25">
      <c r="A10261"/>
      <c r="B10261"/>
      <c r="I10261" s="33"/>
      <c r="J10261" s="21"/>
    </row>
    <row r="10262" spans="1:10" x14ac:dyDescent="0.25">
      <c r="A10262"/>
      <c r="B10262"/>
      <c r="I10262" s="33"/>
      <c r="J10262" s="21"/>
    </row>
    <row r="10263" spans="1:10" x14ac:dyDescent="0.25">
      <c r="A10263"/>
      <c r="B10263"/>
      <c r="I10263" s="33"/>
      <c r="J10263" s="21"/>
    </row>
    <row r="10264" spans="1:10" x14ac:dyDescent="0.25">
      <c r="A10264"/>
      <c r="B10264"/>
      <c r="I10264" s="33"/>
      <c r="J10264" s="21"/>
    </row>
    <row r="10265" spans="1:10" x14ac:dyDescent="0.25">
      <c r="A10265"/>
      <c r="B10265"/>
      <c r="I10265" s="33"/>
      <c r="J10265" s="21"/>
    </row>
    <row r="10266" spans="1:10" x14ac:dyDescent="0.25">
      <c r="A10266"/>
      <c r="B10266"/>
      <c r="I10266" s="33"/>
      <c r="J10266" s="21"/>
    </row>
    <row r="10267" spans="1:10" x14ac:dyDescent="0.25">
      <c r="A10267"/>
      <c r="B10267"/>
      <c r="I10267" s="33"/>
      <c r="J10267" s="21"/>
    </row>
    <row r="10268" spans="1:10" x14ac:dyDescent="0.25">
      <c r="A10268"/>
      <c r="B10268"/>
      <c r="I10268" s="33"/>
      <c r="J10268" s="21"/>
    </row>
    <row r="10269" spans="1:10" x14ac:dyDescent="0.25">
      <c r="A10269"/>
      <c r="B10269"/>
      <c r="I10269" s="33"/>
      <c r="J10269" s="21"/>
    </row>
    <row r="10270" spans="1:10" x14ac:dyDescent="0.25">
      <c r="A10270"/>
      <c r="B10270"/>
      <c r="I10270" s="33"/>
      <c r="J10270" s="21"/>
    </row>
    <row r="10271" spans="1:10" x14ac:dyDescent="0.25">
      <c r="A10271"/>
      <c r="B10271"/>
      <c r="I10271" s="33"/>
      <c r="J10271" s="21"/>
    </row>
    <row r="10272" spans="1:10" x14ac:dyDescent="0.25">
      <c r="A10272"/>
      <c r="B10272"/>
      <c r="I10272" s="33"/>
      <c r="J10272" s="21"/>
    </row>
    <row r="10273" spans="1:10" x14ac:dyDescent="0.25">
      <c r="A10273"/>
      <c r="B10273"/>
      <c r="I10273" s="33"/>
      <c r="J10273" s="21"/>
    </row>
    <row r="10274" spans="1:10" x14ac:dyDescent="0.25">
      <c r="A10274"/>
      <c r="B10274"/>
      <c r="I10274" s="33"/>
      <c r="J10274" s="21"/>
    </row>
    <row r="10275" spans="1:10" x14ac:dyDescent="0.25">
      <c r="A10275"/>
      <c r="B10275"/>
      <c r="I10275" s="33"/>
      <c r="J10275" s="21"/>
    </row>
    <row r="10276" spans="1:10" x14ac:dyDescent="0.25">
      <c r="A10276"/>
      <c r="B10276"/>
      <c r="I10276" s="33"/>
      <c r="J10276" s="21"/>
    </row>
    <row r="10277" spans="1:10" x14ac:dyDescent="0.25">
      <c r="A10277"/>
      <c r="B10277"/>
      <c r="I10277" s="33"/>
      <c r="J10277" s="21"/>
    </row>
    <row r="10278" spans="1:10" x14ac:dyDescent="0.25">
      <c r="A10278"/>
      <c r="B10278"/>
      <c r="I10278" s="33"/>
      <c r="J10278" s="21"/>
    </row>
    <row r="10279" spans="1:10" x14ac:dyDescent="0.25">
      <c r="A10279"/>
      <c r="B10279"/>
      <c r="I10279" s="33"/>
      <c r="J10279" s="21"/>
    </row>
    <row r="10280" spans="1:10" x14ac:dyDescent="0.25">
      <c r="A10280"/>
      <c r="B10280"/>
      <c r="I10280" s="33"/>
      <c r="J10280" s="21"/>
    </row>
    <row r="10281" spans="1:10" x14ac:dyDescent="0.25">
      <c r="A10281"/>
      <c r="B10281"/>
      <c r="I10281" s="33"/>
      <c r="J10281" s="21"/>
    </row>
    <row r="10282" spans="1:10" x14ac:dyDescent="0.25">
      <c r="A10282"/>
      <c r="B10282"/>
      <c r="I10282" s="33"/>
      <c r="J10282" s="21"/>
    </row>
    <row r="10283" spans="1:10" x14ac:dyDescent="0.25">
      <c r="A10283"/>
      <c r="B10283"/>
      <c r="I10283" s="33"/>
      <c r="J10283" s="21"/>
    </row>
    <row r="10284" spans="1:10" x14ac:dyDescent="0.25">
      <c r="A10284"/>
      <c r="B10284"/>
      <c r="I10284" s="33"/>
      <c r="J10284" s="21"/>
    </row>
    <row r="10285" spans="1:10" x14ac:dyDescent="0.25">
      <c r="A10285"/>
      <c r="B10285"/>
      <c r="I10285" s="33"/>
      <c r="J10285" s="21"/>
    </row>
    <row r="10286" spans="1:10" x14ac:dyDescent="0.25">
      <c r="A10286"/>
      <c r="B10286"/>
      <c r="I10286" s="33"/>
      <c r="J10286" s="21"/>
    </row>
    <row r="10287" spans="1:10" x14ac:dyDescent="0.25">
      <c r="A10287"/>
      <c r="B10287"/>
      <c r="I10287" s="33"/>
      <c r="J10287" s="21"/>
    </row>
    <row r="10288" spans="1:10" x14ac:dyDescent="0.25">
      <c r="A10288"/>
      <c r="B10288"/>
      <c r="I10288" s="33"/>
      <c r="J10288" s="21"/>
    </row>
    <row r="10289" spans="1:10" x14ac:dyDescent="0.25">
      <c r="A10289"/>
      <c r="B10289"/>
      <c r="I10289" s="33"/>
      <c r="J10289" s="21"/>
    </row>
    <row r="10290" spans="1:10" x14ac:dyDescent="0.25">
      <c r="A10290"/>
      <c r="B10290"/>
      <c r="I10290" s="33"/>
      <c r="J10290" s="21"/>
    </row>
    <row r="10291" spans="1:10" x14ac:dyDescent="0.25">
      <c r="A10291"/>
      <c r="B10291"/>
      <c r="I10291" s="33"/>
      <c r="J10291" s="21"/>
    </row>
    <row r="10292" spans="1:10" x14ac:dyDescent="0.25">
      <c r="A10292"/>
      <c r="B10292"/>
      <c r="I10292" s="33"/>
      <c r="J10292" s="21"/>
    </row>
    <row r="10293" spans="1:10" x14ac:dyDescent="0.25">
      <c r="A10293"/>
      <c r="B10293"/>
      <c r="I10293" s="33"/>
      <c r="J10293" s="21"/>
    </row>
    <row r="10294" spans="1:10" x14ac:dyDescent="0.25">
      <c r="A10294"/>
      <c r="B10294"/>
      <c r="I10294" s="33"/>
      <c r="J10294" s="21"/>
    </row>
    <row r="10295" spans="1:10" x14ac:dyDescent="0.25">
      <c r="A10295"/>
      <c r="B10295"/>
      <c r="I10295" s="33"/>
      <c r="J10295" s="21"/>
    </row>
    <row r="10296" spans="1:10" x14ac:dyDescent="0.25">
      <c r="A10296"/>
      <c r="B10296"/>
      <c r="I10296" s="33"/>
      <c r="J10296" s="21"/>
    </row>
    <row r="10297" spans="1:10" x14ac:dyDescent="0.25">
      <c r="A10297"/>
      <c r="B10297"/>
      <c r="I10297" s="33"/>
      <c r="J10297" s="21"/>
    </row>
    <row r="10298" spans="1:10" x14ac:dyDescent="0.25">
      <c r="A10298"/>
      <c r="B10298"/>
      <c r="I10298" s="33"/>
      <c r="J10298" s="21"/>
    </row>
    <row r="10299" spans="1:10" x14ac:dyDescent="0.25">
      <c r="A10299"/>
      <c r="B10299"/>
      <c r="I10299" s="33"/>
      <c r="J10299" s="21"/>
    </row>
    <row r="10300" spans="1:10" x14ac:dyDescent="0.25">
      <c r="A10300"/>
      <c r="B10300"/>
      <c r="I10300" s="33"/>
      <c r="J10300" s="21"/>
    </row>
    <row r="10301" spans="1:10" x14ac:dyDescent="0.25">
      <c r="A10301"/>
      <c r="B10301"/>
      <c r="I10301" s="33"/>
      <c r="J10301" s="21"/>
    </row>
    <row r="10302" spans="1:10" x14ac:dyDescent="0.25">
      <c r="A10302"/>
      <c r="B10302"/>
      <c r="I10302" s="33"/>
      <c r="J10302" s="21"/>
    </row>
    <row r="10303" spans="1:10" x14ac:dyDescent="0.25">
      <c r="A10303"/>
      <c r="B10303"/>
      <c r="I10303" s="33"/>
      <c r="J10303" s="21"/>
    </row>
    <row r="10304" spans="1:10" x14ac:dyDescent="0.25">
      <c r="A10304"/>
      <c r="B10304"/>
      <c r="I10304" s="33"/>
      <c r="J10304" s="21"/>
    </row>
    <row r="10305" spans="1:10" x14ac:dyDescent="0.25">
      <c r="A10305"/>
      <c r="B10305"/>
      <c r="I10305" s="33"/>
      <c r="J10305" s="21"/>
    </row>
    <row r="10306" spans="1:10" x14ac:dyDescent="0.25">
      <c r="A10306"/>
      <c r="B10306"/>
      <c r="I10306" s="33"/>
      <c r="J10306" s="21"/>
    </row>
    <row r="10307" spans="1:10" x14ac:dyDescent="0.25">
      <c r="A10307"/>
      <c r="B10307"/>
      <c r="I10307" s="33"/>
      <c r="J10307" s="21"/>
    </row>
    <row r="10308" spans="1:10" x14ac:dyDescent="0.25">
      <c r="A10308"/>
      <c r="B10308"/>
      <c r="I10308" s="33"/>
      <c r="J10308" s="21"/>
    </row>
    <row r="10309" spans="1:10" x14ac:dyDescent="0.25">
      <c r="A10309"/>
      <c r="B10309"/>
      <c r="I10309" s="33"/>
      <c r="J10309" s="21"/>
    </row>
    <row r="10310" spans="1:10" x14ac:dyDescent="0.25">
      <c r="A10310"/>
      <c r="B10310"/>
      <c r="I10310" s="33"/>
      <c r="J10310" s="21"/>
    </row>
    <row r="10311" spans="1:10" x14ac:dyDescent="0.25">
      <c r="A10311"/>
      <c r="B10311"/>
      <c r="I10311" s="33"/>
      <c r="J10311" s="21"/>
    </row>
    <row r="10312" spans="1:10" x14ac:dyDescent="0.25">
      <c r="A10312"/>
      <c r="B10312"/>
      <c r="I10312" s="33"/>
      <c r="J10312" s="21"/>
    </row>
    <row r="10313" spans="1:10" x14ac:dyDescent="0.25">
      <c r="A10313"/>
      <c r="B10313"/>
      <c r="I10313" s="33"/>
      <c r="J10313" s="21"/>
    </row>
    <row r="10314" spans="1:10" x14ac:dyDescent="0.25">
      <c r="A10314"/>
      <c r="B10314"/>
      <c r="I10314" s="33"/>
      <c r="J10314" s="21"/>
    </row>
    <row r="10315" spans="1:10" x14ac:dyDescent="0.25">
      <c r="A10315"/>
      <c r="B10315"/>
      <c r="I10315" s="33"/>
      <c r="J10315" s="21"/>
    </row>
    <row r="10316" spans="1:10" x14ac:dyDescent="0.25">
      <c r="A10316"/>
      <c r="B10316"/>
      <c r="I10316" s="33"/>
      <c r="J10316" s="21"/>
    </row>
    <row r="10317" spans="1:10" x14ac:dyDescent="0.25">
      <c r="A10317"/>
      <c r="B10317"/>
      <c r="I10317" s="33"/>
      <c r="J10317" s="21"/>
    </row>
    <row r="10318" spans="1:10" x14ac:dyDescent="0.25">
      <c r="A10318"/>
      <c r="B10318"/>
      <c r="I10318" s="33"/>
      <c r="J10318" s="21"/>
    </row>
    <row r="10319" spans="1:10" x14ac:dyDescent="0.25">
      <c r="A10319"/>
      <c r="B10319"/>
      <c r="I10319" s="33"/>
      <c r="J10319" s="21"/>
    </row>
    <row r="10320" spans="1:10" x14ac:dyDescent="0.25">
      <c r="A10320"/>
      <c r="B10320"/>
      <c r="I10320" s="33"/>
      <c r="J10320" s="21"/>
    </row>
    <row r="10321" spans="1:10" x14ac:dyDescent="0.25">
      <c r="A10321"/>
      <c r="B10321"/>
      <c r="I10321" s="33"/>
      <c r="J10321" s="21"/>
    </row>
    <row r="10322" spans="1:10" x14ac:dyDescent="0.25">
      <c r="A10322"/>
      <c r="B10322"/>
      <c r="I10322" s="33"/>
      <c r="J10322" s="21"/>
    </row>
    <row r="10323" spans="1:10" x14ac:dyDescent="0.25">
      <c r="A10323"/>
      <c r="B10323"/>
      <c r="I10323" s="33"/>
      <c r="J10323" s="21"/>
    </row>
    <row r="10324" spans="1:10" x14ac:dyDescent="0.25">
      <c r="A10324"/>
      <c r="B10324"/>
      <c r="I10324" s="33"/>
      <c r="J10324" s="21"/>
    </row>
    <row r="10325" spans="1:10" x14ac:dyDescent="0.25">
      <c r="A10325"/>
      <c r="B10325"/>
      <c r="I10325" s="33"/>
      <c r="J10325" s="21"/>
    </row>
    <row r="10326" spans="1:10" x14ac:dyDescent="0.25">
      <c r="A10326"/>
      <c r="B10326"/>
      <c r="I10326" s="33"/>
      <c r="J10326" s="21"/>
    </row>
    <row r="10327" spans="1:10" x14ac:dyDescent="0.25">
      <c r="A10327"/>
      <c r="B10327"/>
      <c r="I10327" s="33"/>
      <c r="J10327" s="21"/>
    </row>
    <row r="10328" spans="1:10" x14ac:dyDescent="0.25">
      <c r="A10328"/>
      <c r="B10328"/>
      <c r="I10328" s="33"/>
      <c r="J10328" s="21"/>
    </row>
    <row r="10329" spans="1:10" x14ac:dyDescent="0.25">
      <c r="A10329"/>
      <c r="B10329"/>
      <c r="I10329" s="33"/>
      <c r="J10329" s="21"/>
    </row>
    <row r="10330" spans="1:10" x14ac:dyDescent="0.25">
      <c r="A10330"/>
      <c r="B10330"/>
      <c r="I10330" s="33"/>
      <c r="J10330" s="21"/>
    </row>
    <row r="10331" spans="1:10" x14ac:dyDescent="0.25">
      <c r="A10331"/>
      <c r="B10331"/>
      <c r="I10331" s="33"/>
      <c r="J10331" s="21"/>
    </row>
    <row r="10332" spans="1:10" x14ac:dyDescent="0.25">
      <c r="A10332"/>
      <c r="B10332"/>
      <c r="I10332" s="33"/>
      <c r="J10332" s="21"/>
    </row>
    <row r="10333" spans="1:10" x14ac:dyDescent="0.25">
      <c r="A10333"/>
      <c r="B10333"/>
      <c r="I10333" s="33"/>
      <c r="J10333" s="21"/>
    </row>
    <row r="10334" spans="1:10" x14ac:dyDescent="0.25">
      <c r="A10334"/>
      <c r="B10334"/>
      <c r="I10334" s="33"/>
      <c r="J10334" s="21"/>
    </row>
    <row r="10335" spans="1:10" x14ac:dyDescent="0.25">
      <c r="A10335"/>
      <c r="B10335"/>
      <c r="I10335" s="33"/>
      <c r="J10335" s="21"/>
    </row>
    <row r="10336" spans="1:10" x14ac:dyDescent="0.25">
      <c r="A10336"/>
      <c r="B10336"/>
      <c r="I10336" s="33"/>
      <c r="J10336" s="21"/>
    </row>
    <row r="10337" spans="1:10" x14ac:dyDescent="0.25">
      <c r="A10337"/>
      <c r="B10337"/>
      <c r="I10337" s="33"/>
      <c r="J10337" s="21"/>
    </row>
    <row r="10338" spans="1:10" x14ac:dyDescent="0.25">
      <c r="A10338"/>
      <c r="B10338"/>
      <c r="I10338" s="33"/>
      <c r="J10338" s="21"/>
    </row>
    <row r="10339" spans="1:10" x14ac:dyDescent="0.25">
      <c r="A10339"/>
      <c r="B10339"/>
      <c r="I10339" s="33"/>
      <c r="J10339" s="21"/>
    </row>
    <row r="10340" spans="1:10" x14ac:dyDescent="0.25">
      <c r="A10340"/>
      <c r="B10340"/>
      <c r="I10340" s="33"/>
      <c r="J10340" s="21"/>
    </row>
    <row r="10341" spans="1:10" x14ac:dyDescent="0.25">
      <c r="A10341"/>
      <c r="B10341"/>
      <c r="I10341" s="33"/>
      <c r="J10341" s="21"/>
    </row>
    <row r="10342" spans="1:10" x14ac:dyDescent="0.25">
      <c r="A10342"/>
      <c r="B10342"/>
      <c r="I10342" s="33"/>
      <c r="J10342" s="21"/>
    </row>
    <row r="10343" spans="1:10" x14ac:dyDescent="0.25">
      <c r="A10343"/>
      <c r="B10343"/>
      <c r="I10343" s="33"/>
      <c r="J10343" s="21"/>
    </row>
    <row r="10344" spans="1:10" x14ac:dyDescent="0.25">
      <c r="A10344"/>
      <c r="B10344"/>
      <c r="I10344" s="33"/>
      <c r="J10344" s="21"/>
    </row>
    <row r="10345" spans="1:10" x14ac:dyDescent="0.25">
      <c r="A10345"/>
      <c r="B10345"/>
      <c r="I10345" s="33"/>
      <c r="J10345" s="21"/>
    </row>
    <row r="10346" spans="1:10" x14ac:dyDescent="0.25">
      <c r="A10346"/>
      <c r="B10346"/>
      <c r="I10346" s="33"/>
      <c r="J10346" s="21"/>
    </row>
    <row r="10347" spans="1:10" x14ac:dyDescent="0.25">
      <c r="A10347"/>
      <c r="B10347"/>
      <c r="I10347" s="33"/>
      <c r="J10347" s="21"/>
    </row>
    <row r="10348" spans="1:10" x14ac:dyDescent="0.25">
      <c r="A10348"/>
      <c r="B10348"/>
      <c r="I10348" s="33"/>
      <c r="J10348" s="21"/>
    </row>
    <row r="10349" spans="1:10" x14ac:dyDescent="0.25">
      <c r="A10349"/>
      <c r="B10349"/>
      <c r="I10349" s="33"/>
      <c r="J10349" s="21"/>
    </row>
    <row r="10350" spans="1:10" x14ac:dyDescent="0.25">
      <c r="A10350"/>
      <c r="B10350"/>
      <c r="I10350" s="33"/>
      <c r="J10350" s="21"/>
    </row>
    <row r="10351" spans="1:10" x14ac:dyDescent="0.25">
      <c r="A10351"/>
      <c r="B10351"/>
      <c r="I10351" s="33"/>
      <c r="J10351" s="21"/>
    </row>
    <row r="10352" spans="1:10" x14ac:dyDescent="0.25">
      <c r="A10352"/>
      <c r="B10352"/>
      <c r="I10352" s="33"/>
      <c r="J10352" s="21"/>
    </row>
    <row r="10353" spans="1:10" x14ac:dyDescent="0.25">
      <c r="A10353"/>
      <c r="B10353"/>
      <c r="I10353" s="33"/>
      <c r="J10353" s="21"/>
    </row>
    <row r="10354" spans="1:10" x14ac:dyDescent="0.25">
      <c r="A10354"/>
      <c r="B10354"/>
      <c r="I10354" s="33"/>
      <c r="J10354" s="21"/>
    </row>
    <row r="10355" spans="1:10" x14ac:dyDescent="0.25">
      <c r="A10355"/>
      <c r="B10355"/>
      <c r="I10355" s="33"/>
      <c r="J10355" s="21"/>
    </row>
    <row r="10356" spans="1:10" x14ac:dyDescent="0.25">
      <c r="A10356"/>
      <c r="B10356"/>
      <c r="I10356" s="33"/>
      <c r="J10356" s="21"/>
    </row>
    <row r="10357" spans="1:10" x14ac:dyDescent="0.25">
      <c r="A10357"/>
      <c r="B10357"/>
      <c r="I10357" s="33"/>
      <c r="J10357" s="21"/>
    </row>
    <row r="10358" spans="1:10" x14ac:dyDescent="0.25">
      <c r="A10358"/>
      <c r="B10358"/>
      <c r="I10358" s="33"/>
      <c r="J10358" s="21"/>
    </row>
    <row r="10359" spans="1:10" x14ac:dyDescent="0.25">
      <c r="A10359"/>
      <c r="B10359"/>
      <c r="I10359" s="33"/>
      <c r="J10359" s="21"/>
    </row>
    <row r="10360" spans="1:10" x14ac:dyDescent="0.25">
      <c r="A10360"/>
      <c r="B10360"/>
      <c r="I10360" s="33"/>
      <c r="J10360" s="21"/>
    </row>
    <row r="10361" spans="1:10" x14ac:dyDescent="0.25">
      <c r="A10361"/>
      <c r="B10361"/>
      <c r="I10361" s="33"/>
      <c r="J10361" s="21"/>
    </row>
    <row r="10362" spans="1:10" x14ac:dyDescent="0.25">
      <c r="A10362"/>
      <c r="B10362"/>
      <c r="I10362" s="33"/>
      <c r="J10362" s="21"/>
    </row>
    <row r="10363" spans="1:10" x14ac:dyDescent="0.25">
      <c r="A10363"/>
      <c r="B10363"/>
      <c r="I10363" s="33"/>
      <c r="J10363" s="21"/>
    </row>
    <row r="10364" spans="1:10" x14ac:dyDescent="0.25">
      <c r="A10364"/>
      <c r="B10364"/>
      <c r="I10364" s="33"/>
      <c r="J10364" s="21"/>
    </row>
    <row r="10365" spans="1:10" x14ac:dyDescent="0.25">
      <c r="A10365"/>
      <c r="B10365"/>
      <c r="I10365" s="33"/>
      <c r="J10365" s="21"/>
    </row>
    <row r="10366" spans="1:10" x14ac:dyDescent="0.25">
      <c r="A10366"/>
      <c r="B10366"/>
      <c r="I10366" s="33"/>
      <c r="J10366" s="21"/>
    </row>
    <row r="10367" spans="1:10" x14ac:dyDescent="0.25">
      <c r="A10367"/>
      <c r="B10367"/>
      <c r="I10367" s="33"/>
      <c r="J10367" s="21"/>
    </row>
    <row r="10368" spans="1:10" x14ac:dyDescent="0.25">
      <c r="A10368"/>
      <c r="B10368"/>
      <c r="I10368" s="33"/>
      <c r="J10368" s="21"/>
    </row>
    <row r="10369" spans="1:10" x14ac:dyDescent="0.25">
      <c r="A10369"/>
      <c r="B10369"/>
      <c r="I10369" s="33"/>
      <c r="J10369" s="21"/>
    </row>
    <row r="10370" spans="1:10" x14ac:dyDescent="0.25">
      <c r="A10370"/>
      <c r="B10370"/>
      <c r="I10370" s="33"/>
      <c r="J10370" s="21"/>
    </row>
    <row r="10371" spans="1:10" x14ac:dyDescent="0.25">
      <c r="A10371"/>
      <c r="B10371"/>
      <c r="I10371" s="33"/>
      <c r="J10371" s="21"/>
    </row>
    <row r="10372" spans="1:10" x14ac:dyDescent="0.25">
      <c r="A10372"/>
      <c r="B10372"/>
      <c r="I10372" s="33"/>
      <c r="J10372" s="21"/>
    </row>
    <row r="10373" spans="1:10" x14ac:dyDescent="0.25">
      <c r="A10373"/>
      <c r="B10373"/>
      <c r="I10373" s="33"/>
      <c r="J10373" s="21"/>
    </row>
    <row r="10374" spans="1:10" x14ac:dyDescent="0.25">
      <c r="A10374"/>
      <c r="B10374"/>
      <c r="I10374" s="33"/>
      <c r="J10374" s="21"/>
    </row>
    <row r="10375" spans="1:10" x14ac:dyDescent="0.25">
      <c r="A10375"/>
      <c r="B10375"/>
      <c r="I10375" s="33"/>
      <c r="J10375" s="21"/>
    </row>
    <row r="10376" spans="1:10" x14ac:dyDescent="0.25">
      <c r="A10376"/>
      <c r="B10376"/>
      <c r="I10376" s="33"/>
      <c r="J10376" s="21"/>
    </row>
    <row r="10377" spans="1:10" x14ac:dyDescent="0.25">
      <c r="A10377"/>
      <c r="B10377"/>
      <c r="I10377" s="33"/>
      <c r="J10377" s="21"/>
    </row>
    <row r="10378" spans="1:10" x14ac:dyDescent="0.25">
      <c r="A10378"/>
      <c r="B10378"/>
      <c r="I10378" s="33"/>
      <c r="J10378" s="21"/>
    </row>
    <row r="10379" spans="1:10" x14ac:dyDescent="0.25">
      <c r="A10379"/>
      <c r="B10379"/>
      <c r="I10379" s="33"/>
      <c r="J10379" s="21"/>
    </row>
    <row r="10380" spans="1:10" x14ac:dyDescent="0.25">
      <c r="A10380"/>
      <c r="B10380"/>
      <c r="I10380" s="33"/>
      <c r="J10380" s="21"/>
    </row>
    <row r="10381" spans="1:10" x14ac:dyDescent="0.25">
      <c r="A10381"/>
      <c r="B10381"/>
      <c r="I10381" s="33"/>
      <c r="J10381" s="21"/>
    </row>
    <row r="10382" spans="1:10" x14ac:dyDescent="0.25">
      <c r="A10382"/>
      <c r="B10382"/>
      <c r="I10382" s="33"/>
      <c r="J10382" s="21"/>
    </row>
    <row r="10383" spans="1:10" x14ac:dyDescent="0.25">
      <c r="A10383"/>
      <c r="B10383"/>
      <c r="I10383" s="33"/>
      <c r="J10383" s="21"/>
    </row>
    <row r="10384" spans="1:10" x14ac:dyDescent="0.25">
      <c r="A10384"/>
      <c r="B10384"/>
      <c r="I10384" s="33"/>
      <c r="J10384" s="21"/>
    </row>
    <row r="10385" spans="1:10" x14ac:dyDescent="0.25">
      <c r="A10385"/>
      <c r="B10385"/>
      <c r="I10385" s="33"/>
      <c r="J10385" s="21"/>
    </row>
    <row r="10386" spans="1:10" x14ac:dyDescent="0.25">
      <c r="A10386"/>
      <c r="B10386"/>
      <c r="I10386" s="33"/>
      <c r="J10386" s="21"/>
    </row>
    <row r="10387" spans="1:10" x14ac:dyDescent="0.25">
      <c r="A10387"/>
      <c r="B10387"/>
      <c r="I10387" s="33"/>
      <c r="J10387" s="21"/>
    </row>
    <row r="10388" spans="1:10" x14ac:dyDescent="0.25">
      <c r="A10388"/>
      <c r="B10388"/>
      <c r="I10388" s="33"/>
      <c r="J10388" s="21"/>
    </row>
    <row r="10389" spans="1:10" x14ac:dyDescent="0.25">
      <c r="A10389"/>
      <c r="B10389"/>
      <c r="I10389" s="33"/>
      <c r="J10389" s="21"/>
    </row>
    <row r="10390" spans="1:10" x14ac:dyDescent="0.25">
      <c r="A10390"/>
      <c r="B10390"/>
      <c r="I10390" s="33"/>
      <c r="J10390" s="21"/>
    </row>
    <row r="10391" spans="1:10" x14ac:dyDescent="0.25">
      <c r="A10391"/>
      <c r="B10391"/>
      <c r="I10391" s="33"/>
      <c r="J10391" s="21"/>
    </row>
    <row r="10392" spans="1:10" x14ac:dyDescent="0.25">
      <c r="A10392"/>
      <c r="B10392"/>
      <c r="I10392" s="33"/>
      <c r="J10392" s="21"/>
    </row>
    <row r="10393" spans="1:10" x14ac:dyDescent="0.25">
      <c r="A10393"/>
      <c r="B10393"/>
      <c r="I10393" s="33"/>
      <c r="J10393" s="21"/>
    </row>
    <row r="10394" spans="1:10" x14ac:dyDescent="0.25">
      <c r="A10394"/>
      <c r="B10394"/>
      <c r="I10394" s="33"/>
      <c r="J10394" s="21"/>
    </row>
    <row r="10395" spans="1:10" x14ac:dyDescent="0.25">
      <c r="A10395"/>
      <c r="B10395"/>
      <c r="I10395" s="33"/>
      <c r="J10395" s="21"/>
    </row>
    <row r="10396" spans="1:10" x14ac:dyDescent="0.25">
      <c r="A10396"/>
      <c r="B10396"/>
      <c r="I10396" s="33"/>
      <c r="J10396" s="21"/>
    </row>
    <row r="10397" spans="1:10" x14ac:dyDescent="0.25">
      <c r="A10397"/>
      <c r="B10397"/>
      <c r="I10397" s="33"/>
      <c r="J10397" s="21"/>
    </row>
    <row r="10398" spans="1:10" x14ac:dyDescent="0.25">
      <c r="A10398"/>
      <c r="B10398"/>
      <c r="I10398" s="33"/>
      <c r="J10398" s="21"/>
    </row>
    <row r="10399" spans="1:10" x14ac:dyDescent="0.25">
      <c r="A10399"/>
      <c r="B10399"/>
      <c r="I10399" s="33"/>
      <c r="J10399" s="21"/>
    </row>
    <row r="10400" spans="1:10" x14ac:dyDescent="0.25">
      <c r="A10400"/>
      <c r="B10400"/>
      <c r="I10400" s="33"/>
      <c r="J10400" s="21"/>
    </row>
    <row r="10401" spans="1:10" x14ac:dyDescent="0.25">
      <c r="A10401"/>
      <c r="B10401"/>
      <c r="I10401" s="33"/>
      <c r="J10401" s="21"/>
    </row>
    <row r="10402" spans="1:10" x14ac:dyDescent="0.25">
      <c r="A10402"/>
      <c r="B10402"/>
      <c r="I10402" s="33"/>
      <c r="J10402" s="21"/>
    </row>
    <row r="10403" spans="1:10" x14ac:dyDescent="0.25">
      <c r="A10403"/>
      <c r="B10403"/>
      <c r="I10403" s="33"/>
      <c r="J10403" s="21"/>
    </row>
    <row r="10404" spans="1:10" x14ac:dyDescent="0.25">
      <c r="A10404"/>
      <c r="B10404"/>
      <c r="I10404" s="33"/>
      <c r="J10404" s="21"/>
    </row>
    <row r="10405" spans="1:10" x14ac:dyDescent="0.25">
      <c r="A10405"/>
      <c r="B10405"/>
      <c r="I10405" s="33"/>
      <c r="J10405" s="21"/>
    </row>
    <row r="10406" spans="1:10" x14ac:dyDescent="0.25">
      <c r="A10406"/>
      <c r="B10406"/>
      <c r="I10406" s="33"/>
      <c r="J10406" s="21"/>
    </row>
    <row r="10407" spans="1:10" x14ac:dyDescent="0.25">
      <c r="A10407"/>
      <c r="B10407"/>
      <c r="I10407" s="33"/>
      <c r="J10407" s="21"/>
    </row>
    <row r="10408" spans="1:10" x14ac:dyDescent="0.25">
      <c r="A10408"/>
      <c r="B10408"/>
      <c r="I10408" s="33"/>
      <c r="J10408" s="21"/>
    </row>
    <row r="10409" spans="1:10" x14ac:dyDescent="0.25">
      <c r="A10409"/>
      <c r="B10409"/>
      <c r="I10409" s="33"/>
      <c r="J10409" s="21"/>
    </row>
    <row r="10410" spans="1:10" x14ac:dyDescent="0.25">
      <c r="A10410"/>
      <c r="B10410"/>
      <c r="I10410" s="33"/>
      <c r="J10410" s="21"/>
    </row>
    <row r="10411" spans="1:10" x14ac:dyDescent="0.25">
      <c r="A10411"/>
      <c r="B10411"/>
      <c r="I10411" s="33"/>
      <c r="J10411" s="21"/>
    </row>
    <row r="10412" spans="1:10" x14ac:dyDescent="0.25">
      <c r="A10412"/>
      <c r="B10412"/>
      <c r="I10412" s="33"/>
      <c r="J10412" s="21"/>
    </row>
    <row r="10413" spans="1:10" x14ac:dyDescent="0.25">
      <c r="A10413"/>
      <c r="B10413"/>
      <c r="I10413" s="33"/>
      <c r="J10413" s="21"/>
    </row>
    <row r="10414" spans="1:10" x14ac:dyDescent="0.25">
      <c r="A10414"/>
      <c r="B10414"/>
      <c r="I10414" s="33"/>
      <c r="J10414" s="21"/>
    </row>
    <row r="10415" spans="1:10" x14ac:dyDescent="0.25">
      <c r="A10415"/>
      <c r="B10415"/>
      <c r="I10415" s="33"/>
      <c r="J10415" s="21"/>
    </row>
    <row r="10416" spans="1:10" x14ac:dyDescent="0.25">
      <c r="A10416"/>
      <c r="B10416"/>
      <c r="I10416" s="33"/>
      <c r="J10416" s="21"/>
    </row>
    <row r="10417" spans="1:10" x14ac:dyDescent="0.25">
      <c r="A10417"/>
      <c r="B10417"/>
      <c r="I10417" s="33"/>
      <c r="J10417" s="21"/>
    </row>
    <row r="10418" spans="1:10" x14ac:dyDescent="0.25">
      <c r="A10418"/>
      <c r="B10418"/>
      <c r="I10418" s="33"/>
      <c r="J10418" s="21"/>
    </row>
    <row r="10419" spans="1:10" x14ac:dyDescent="0.25">
      <c r="A10419"/>
      <c r="B10419"/>
      <c r="I10419" s="33"/>
      <c r="J10419" s="21"/>
    </row>
    <row r="10420" spans="1:10" x14ac:dyDescent="0.25">
      <c r="A10420"/>
      <c r="B10420"/>
      <c r="I10420" s="33"/>
      <c r="J10420" s="21"/>
    </row>
    <row r="10421" spans="1:10" x14ac:dyDescent="0.25">
      <c r="A10421"/>
      <c r="B10421"/>
      <c r="I10421" s="33"/>
      <c r="J10421" s="21"/>
    </row>
    <row r="10422" spans="1:10" x14ac:dyDescent="0.25">
      <c r="A10422"/>
      <c r="B10422"/>
      <c r="I10422" s="33"/>
      <c r="J10422" s="21"/>
    </row>
    <row r="10423" spans="1:10" x14ac:dyDescent="0.25">
      <c r="A10423"/>
      <c r="B10423"/>
      <c r="I10423" s="33"/>
      <c r="J10423" s="21"/>
    </row>
    <row r="10424" spans="1:10" x14ac:dyDescent="0.25">
      <c r="A10424"/>
      <c r="B10424"/>
      <c r="I10424" s="33"/>
      <c r="J10424" s="21"/>
    </row>
    <row r="10425" spans="1:10" x14ac:dyDescent="0.25">
      <c r="A10425"/>
      <c r="B10425"/>
      <c r="I10425" s="33"/>
      <c r="J10425" s="21"/>
    </row>
    <row r="10426" spans="1:10" x14ac:dyDescent="0.25">
      <c r="A10426"/>
      <c r="B10426"/>
      <c r="I10426" s="33"/>
      <c r="J10426" s="21"/>
    </row>
    <row r="10427" spans="1:10" x14ac:dyDescent="0.25">
      <c r="A10427"/>
      <c r="B10427"/>
      <c r="I10427" s="33"/>
      <c r="J10427" s="21"/>
    </row>
    <row r="10428" spans="1:10" x14ac:dyDescent="0.25">
      <c r="A10428"/>
      <c r="B10428"/>
      <c r="I10428" s="33"/>
      <c r="J10428" s="21"/>
    </row>
    <row r="10429" spans="1:10" x14ac:dyDescent="0.25">
      <c r="A10429"/>
      <c r="B10429"/>
      <c r="I10429" s="33"/>
      <c r="J10429" s="21"/>
    </row>
    <row r="10430" spans="1:10" x14ac:dyDescent="0.25">
      <c r="A10430"/>
      <c r="B10430"/>
      <c r="I10430" s="33"/>
      <c r="J10430" s="21"/>
    </row>
    <row r="10431" spans="1:10" x14ac:dyDescent="0.25">
      <c r="A10431"/>
      <c r="B10431"/>
      <c r="I10431" s="33"/>
      <c r="J10431" s="21"/>
    </row>
    <row r="10432" spans="1:10" x14ac:dyDescent="0.25">
      <c r="A10432"/>
      <c r="B10432"/>
      <c r="I10432" s="33"/>
      <c r="J10432" s="21"/>
    </row>
    <row r="10433" spans="1:10" x14ac:dyDescent="0.25">
      <c r="A10433"/>
      <c r="B10433"/>
      <c r="I10433" s="33"/>
      <c r="J10433" s="21"/>
    </row>
    <row r="10434" spans="1:10" x14ac:dyDescent="0.25">
      <c r="A10434"/>
      <c r="B10434"/>
      <c r="I10434" s="33"/>
      <c r="J10434" s="21"/>
    </row>
    <row r="10435" spans="1:10" x14ac:dyDescent="0.25">
      <c r="A10435"/>
      <c r="B10435"/>
      <c r="I10435" s="33"/>
      <c r="J10435" s="21"/>
    </row>
    <row r="10436" spans="1:10" x14ac:dyDescent="0.25">
      <c r="A10436"/>
      <c r="B10436"/>
      <c r="I10436" s="33"/>
      <c r="J10436" s="21"/>
    </row>
    <row r="10437" spans="1:10" x14ac:dyDescent="0.25">
      <c r="A10437"/>
      <c r="B10437"/>
      <c r="I10437" s="33"/>
      <c r="J10437" s="21"/>
    </row>
    <row r="10438" spans="1:10" x14ac:dyDescent="0.25">
      <c r="A10438"/>
      <c r="B10438"/>
      <c r="I10438" s="33"/>
      <c r="J10438" s="21"/>
    </row>
    <row r="10439" spans="1:10" x14ac:dyDescent="0.25">
      <c r="A10439"/>
      <c r="B10439"/>
      <c r="I10439" s="33"/>
      <c r="J10439" s="21"/>
    </row>
    <row r="10440" spans="1:10" x14ac:dyDescent="0.25">
      <c r="A10440"/>
      <c r="B10440"/>
      <c r="I10440" s="33"/>
      <c r="J10440" s="21"/>
    </row>
    <row r="10441" spans="1:10" x14ac:dyDescent="0.25">
      <c r="A10441"/>
      <c r="B10441"/>
      <c r="I10441" s="33"/>
      <c r="J10441" s="21"/>
    </row>
    <row r="10442" spans="1:10" x14ac:dyDescent="0.25">
      <c r="A10442"/>
      <c r="B10442"/>
      <c r="I10442" s="33"/>
      <c r="J10442" s="21"/>
    </row>
    <row r="10443" spans="1:10" x14ac:dyDescent="0.25">
      <c r="A10443"/>
      <c r="B10443"/>
      <c r="I10443" s="33"/>
      <c r="J10443" s="21"/>
    </row>
    <row r="10444" spans="1:10" x14ac:dyDescent="0.25">
      <c r="A10444"/>
      <c r="B10444"/>
      <c r="I10444" s="33"/>
      <c r="J10444" s="21"/>
    </row>
    <row r="10445" spans="1:10" x14ac:dyDescent="0.25">
      <c r="A10445"/>
      <c r="B10445"/>
      <c r="I10445" s="33"/>
      <c r="J10445" s="21"/>
    </row>
    <row r="10446" spans="1:10" x14ac:dyDescent="0.25">
      <c r="A10446"/>
      <c r="B10446"/>
      <c r="I10446" s="33"/>
      <c r="J10446" s="21"/>
    </row>
    <row r="10447" spans="1:10" x14ac:dyDescent="0.25">
      <c r="A10447"/>
      <c r="B10447"/>
      <c r="I10447" s="33"/>
      <c r="J10447" s="21"/>
    </row>
    <row r="10448" spans="1:10" x14ac:dyDescent="0.25">
      <c r="A10448"/>
      <c r="B10448"/>
      <c r="I10448" s="33"/>
      <c r="J10448" s="21"/>
    </row>
    <row r="10449" spans="1:10" x14ac:dyDescent="0.25">
      <c r="A10449"/>
      <c r="B10449"/>
      <c r="I10449" s="33"/>
      <c r="J10449" s="21"/>
    </row>
    <row r="10450" spans="1:10" x14ac:dyDescent="0.25">
      <c r="A10450"/>
      <c r="B10450"/>
      <c r="I10450" s="33"/>
      <c r="J10450" s="21"/>
    </row>
    <row r="10451" spans="1:10" x14ac:dyDescent="0.25">
      <c r="A10451"/>
      <c r="B10451"/>
      <c r="I10451" s="33"/>
      <c r="J10451" s="21"/>
    </row>
    <row r="10452" spans="1:10" x14ac:dyDescent="0.25">
      <c r="A10452"/>
      <c r="B10452"/>
      <c r="I10452" s="33"/>
      <c r="J10452" s="21"/>
    </row>
    <row r="10453" spans="1:10" x14ac:dyDescent="0.25">
      <c r="A10453"/>
      <c r="B10453"/>
      <c r="I10453" s="33"/>
      <c r="J10453" s="21"/>
    </row>
    <row r="10454" spans="1:10" x14ac:dyDescent="0.25">
      <c r="A10454"/>
      <c r="B10454"/>
      <c r="I10454" s="33"/>
      <c r="J10454" s="21"/>
    </row>
    <row r="10455" spans="1:10" x14ac:dyDescent="0.25">
      <c r="A10455"/>
      <c r="B10455"/>
      <c r="I10455" s="33"/>
      <c r="J10455" s="21"/>
    </row>
    <row r="10456" spans="1:10" x14ac:dyDescent="0.25">
      <c r="A10456"/>
      <c r="B10456"/>
      <c r="I10456" s="33"/>
      <c r="J10456" s="21"/>
    </row>
    <row r="10457" spans="1:10" x14ac:dyDescent="0.25">
      <c r="A10457"/>
      <c r="B10457"/>
      <c r="I10457" s="33"/>
      <c r="J10457" s="21"/>
    </row>
    <row r="10458" spans="1:10" x14ac:dyDescent="0.25">
      <c r="A10458"/>
      <c r="B10458"/>
      <c r="I10458" s="33"/>
      <c r="J10458" s="21"/>
    </row>
    <row r="10459" spans="1:10" x14ac:dyDescent="0.25">
      <c r="A10459"/>
      <c r="B10459"/>
      <c r="I10459" s="33"/>
      <c r="J10459" s="21"/>
    </row>
    <row r="10460" spans="1:10" x14ac:dyDescent="0.25">
      <c r="A10460"/>
      <c r="B10460"/>
      <c r="I10460" s="33"/>
      <c r="J10460" s="21"/>
    </row>
    <row r="10461" spans="1:10" x14ac:dyDescent="0.25">
      <c r="A10461"/>
      <c r="B10461"/>
      <c r="I10461" s="33"/>
      <c r="J10461" s="21"/>
    </row>
    <row r="10462" spans="1:10" x14ac:dyDescent="0.25">
      <c r="A10462"/>
      <c r="B10462"/>
      <c r="I10462" s="33"/>
      <c r="J10462" s="21"/>
    </row>
    <row r="10463" spans="1:10" x14ac:dyDescent="0.25">
      <c r="A10463"/>
      <c r="B10463"/>
      <c r="I10463" s="33"/>
      <c r="J10463" s="21"/>
    </row>
    <row r="10464" spans="1:10" x14ac:dyDescent="0.25">
      <c r="A10464"/>
      <c r="B10464"/>
      <c r="I10464" s="33"/>
      <c r="J10464" s="21"/>
    </row>
    <row r="10465" spans="1:10" x14ac:dyDescent="0.25">
      <c r="A10465"/>
      <c r="B10465"/>
      <c r="I10465" s="33"/>
      <c r="J10465" s="21"/>
    </row>
    <row r="10466" spans="1:10" x14ac:dyDescent="0.25">
      <c r="A10466"/>
      <c r="B10466"/>
      <c r="I10466" s="33"/>
      <c r="J10466" s="21"/>
    </row>
    <row r="10467" spans="1:10" x14ac:dyDescent="0.25">
      <c r="A10467"/>
      <c r="B10467"/>
      <c r="I10467" s="33"/>
      <c r="J10467" s="21"/>
    </row>
    <row r="10468" spans="1:10" x14ac:dyDescent="0.25">
      <c r="A10468"/>
      <c r="B10468"/>
      <c r="I10468" s="33"/>
      <c r="J10468" s="21"/>
    </row>
    <row r="10469" spans="1:10" x14ac:dyDescent="0.25">
      <c r="A10469"/>
      <c r="B10469"/>
      <c r="I10469" s="33"/>
      <c r="J10469" s="21"/>
    </row>
    <row r="10470" spans="1:10" x14ac:dyDescent="0.25">
      <c r="A10470"/>
      <c r="B10470"/>
      <c r="I10470" s="33"/>
      <c r="J10470" s="21"/>
    </row>
    <row r="10471" spans="1:10" x14ac:dyDescent="0.25">
      <c r="A10471"/>
      <c r="B10471"/>
      <c r="I10471" s="33"/>
      <c r="J10471" s="21"/>
    </row>
    <row r="10472" spans="1:10" x14ac:dyDescent="0.25">
      <c r="A10472"/>
      <c r="B10472"/>
      <c r="I10472" s="33"/>
      <c r="J10472" s="21"/>
    </row>
    <row r="10473" spans="1:10" x14ac:dyDescent="0.25">
      <c r="A10473"/>
      <c r="B10473"/>
      <c r="I10473" s="33"/>
      <c r="J10473" s="21"/>
    </row>
    <row r="10474" spans="1:10" x14ac:dyDescent="0.25">
      <c r="A10474"/>
      <c r="B10474"/>
      <c r="I10474" s="33"/>
      <c r="J10474" s="21"/>
    </row>
    <row r="10475" spans="1:10" x14ac:dyDescent="0.25">
      <c r="A10475"/>
      <c r="B10475"/>
      <c r="I10475" s="33"/>
      <c r="J10475" s="21"/>
    </row>
    <row r="10476" spans="1:10" x14ac:dyDescent="0.25">
      <c r="A10476"/>
      <c r="B10476"/>
      <c r="I10476" s="33"/>
      <c r="J10476" s="21"/>
    </row>
    <row r="10477" spans="1:10" x14ac:dyDescent="0.25">
      <c r="A10477"/>
      <c r="B10477"/>
      <c r="I10477" s="33"/>
      <c r="J10477" s="21"/>
    </row>
    <row r="10478" spans="1:10" x14ac:dyDescent="0.25">
      <c r="A10478"/>
      <c r="B10478"/>
      <c r="I10478" s="33"/>
      <c r="J10478" s="21"/>
    </row>
    <row r="10479" spans="1:10" x14ac:dyDescent="0.25">
      <c r="A10479"/>
      <c r="B10479"/>
      <c r="I10479" s="33"/>
      <c r="J10479" s="21"/>
    </row>
    <row r="10480" spans="1:10" x14ac:dyDescent="0.25">
      <c r="A10480"/>
      <c r="B10480"/>
      <c r="I10480" s="33"/>
      <c r="J10480" s="21"/>
    </row>
    <row r="10481" spans="1:10" x14ac:dyDescent="0.25">
      <c r="A10481"/>
      <c r="B10481"/>
      <c r="I10481" s="33"/>
      <c r="J10481" s="21"/>
    </row>
    <row r="10482" spans="1:10" x14ac:dyDescent="0.25">
      <c r="A10482"/>
      <c r="B10482"/>
      <c r="I10482" s="33"/>
      <c r="J10482" s="21"/>
    </row>
    <row r="10483" spans="1:10" x14ac:dyDescent="0.25">
      <c r="A10483"/>
      <c r="B10483"/>
      <c r="I10483" s="33"/>
      <c r="J10483" s="21"/>
    </row>
    <row r="10484" spans="1:10" x14ac:dyDescent="0.25">
      <c r="A10484"/>
      <c r="B10484"/>
      <c r="I10484" s="33"/>
      <c r="J10484" s="21"/>
    </row>
    <row r="10485" spans="1:10" x14ac:dyDescent="0.25">
      <c r="A10485"/>
      <c r="B10485"/>
      <c r="I10485" s="33"/>
      <c r="J10485" s="21"/>
    </row>
    <row r="10486" spans="1:10" x14ac:dyDescent="0.25">
      <c r="A10486"/>
      <c r="B10486"/>
      <c r="I10486" s="33"/>
      <c r="J10486" s="21"/>
    </row>
    <row r="10487" spans="1:10" x14ac:dyDescent="0.25">
      <c r="A10487"/>
      <c r="B10487"/>
      <c r="I10487" s="33"/>
      <c r="J10487" s="21"/>
    </row>
    <row r="10488" spans="1:10" x14ac:dyDescent="0.25">
      <c r="A10488"/>
      <c r="B10488"/>
      <c r="I10488" s="33"/>
      <c r="J10488" s="21"/>
    </row>
    <row r="10489" spans="1:10" x14ac:dyDescent="0.25">
      <c r="A10489"/>
      <c r="B10489"/>
      <c r="I10489" s="33"/>
      <c r="J10489" s="21"/>
    </row>
    <row r="10490" spans="1:10" x14ac:dyDescent="0.25">
      <c r="A10490"/>
      <c r="B10490"/>
      <c r="I10490" s="33"/>
      <c r="J10490" s="21"/>
    </row>
    <row r="10491" spans="1:10" x14ac:dyDescent="0.25">
      <c r="A10491"/>
      <c r="B10491"/>
      <c r="I10491" s="33"/>
      <c r="J10491" s="21"/>
    </row>
    <row r="10492" spans="1:10" x14ac:dyDescent="0.25">
      <c r="A10492"/>
      <c r="B10492"/>
      <c r="I10492" s="33"/>
      <c r="J10492" s="21"/>
    </row>
    <row r="10493" spans="1:10" x14ac:dyDescent="0.25">
      <c r="A10493"/>
      <c r="B10493"/>
      <c r="I10493" s="33"/>
      <c r="J10493" s="21"/>
    </row>
    <row r="10494" spans="1:10" x14ac:dyDescent="0.25">
      <c r="A10494"/>
      <c r="B10494"/>
      <c r="I10494" s="33"/>
      <c r="J10494" s="21"/>
    </row>
    <row r="10495" spans="1:10" x14ac:dyDescent="0.25">
      <c r="A10495"/>
      <c r="B10495"/>
      <c r="I10495" s="33"/>
      <c r="J10495" s="21"/>
    </row>
    <row r="10496" spans="1:10" x14ac:dyDescent="0.25">
      <c r="A10496"/>
      <c r="B10496"/>
      <c r="I10496" s="33"/>
      <c r="J10496" s="21"/>
    </row>
    <row r="10497" spans="1:10" x14ac:dyDescent="0.25">
      <c r="A10497"/>
      <c r="B10497"/>
      <c r="I10497" s="33"/>
      <c r="J10497" s="21"/>
    </row>
    <row r="10498" spans="1:10" x14ac:dyDescent="0.25">
      <c r="A10498"/>
      <c r="B10498"/>
      <c r="I10498" s="33"/>
      <c r="J10498" s="21"/>
    </row>
    <row r="10499" spans="1:10" x14ac:dyDescent="0.25">
      <c r="A10499"/>
      <c r="B10499"/>
      <c r="I10499" s="33"/>
      <c r="J10499" s="21"/>
    </row>
    <row r="10500" spans="1:10" x14ac:dyDescent="0.25">
      <c r="A10500"/>
      <c r="B10500"/>
      <c r="I10500" s="33"/>
      <c r="J10500" s="21"/>
    </row>
    <row r="10501" spans="1:10" x14ac:dyDescent="0.25">
      <c r="A10501"/>
      <c r="B10501"/>
      <c r="I10501" s="33"/>
      <c r="J10501" s="21"/>
    </row>
    <row r="10502" spans="1:10" x14ac:dyDescent="0.25">
      <c r="A10502"/>
      <c r="B10502"/>
      <c r="I10502" s="33"/>
      <c r="J10502" s="21"/>
    </row>
    <row r="10503" spans="1:10" x14ac:dyDescent="0.25">
      <c r="A10503"/>
      <c r="B10503"/>
      <c r="I10503" s="33"/>
      <c r="J10503" s="21"/>
    </row>
    <row r="10504" spans="1:10" x14ac:dyDescent="0.25">
      <c r="A10504"/>
      <c r="B10504"/>
      <c r="I10504" s="33"/>
      <c r="J10504" s="21"/>
    </row>
    <row r="10505" spans="1:10" x14ac:dyDescent="0.25">
      <c r="A10505"/>
      <c r="B10505"/>
      <c r="I10505" s="33"/>
      <c r="J10505" s="21"/>
    </row>
    <row r="10506" spans="1:10" x14ac:dyDescent="0.25">
      <c r="A10506"/>
      <c r="B10506"/>
      <c r="I10506" s="33"/>
      <c r="J10506" s="21"/>
    </row>
    <row r="10507" spans="1:10" x14ac:dyDescent="0.25">
      <c r="A10507"/>
      <c r="B10507"/>
      <c r="I10507" s="33"/>
      <c r="J10507" s="21"/>
    </row>
    <row r="10508" spans="1:10" x14ac:dyDescent="0.25">
      <c r="A10508"/>
      <c r="B10508"/>
      <c r="I10508" s="33"/>
      <c r="J10508" s="21"/>
    </row>
    <row r="10509" spans="1:10" x14ac:dyDescent="0.25">
      <c r="A10509"/>
      <c r="B10509"/>
      <c r="I10509" s="33"/>
      <c r="J10509" s="21"/>
    </row>
    <row r="10510" spans="1:10" x14ac:dyDescent="0.25">
      <c r="A10510"/>
      <c r="B10510"/>
      <c r="I10510" s="33"/>
      <c r="J10510" s="21"/>
    </row>
    <row r="10511" spans="1:10" x14ac:dyDescent="0.25">
      <c r="A10511"/>
      <c r="B10511"/>
      <c r="I10511" s="33"/>
      <c r="J10511" s="21"/>
    </row>
    <row r="10512" spans="1:10" x14ac:dyDescent="0.25">
      <c r="A10512"/>
      <c r="B10512"/>
      <c r="I10512" s="33"/>
      <c r="J10512" s="21"/>
    </row>
    <row r="10513" spans="1:10" x14ac:dyDescent="0.25">
      <c r="A10513"/>
      <c r="B10513"/>
      <c r="I10513" s="33"/>
      <c r="J10513" s="21"/>
    </row>
    <row r="10514" spans="1:10" x14ac:dyDescent="0.25">
      <c r="A10514"/>
      <c r="B10514"/>
      <c r="I10514" s="33"/>
      <c r="J10514" s="21"/>
    </row>
    <row r="10515" spans="1:10" x14ac:dyDescent="0.25">
      <c r="A10515"/>
      <c r="B10515"/>
      <c r="I10515" s="33"/>
      <c r="J10515" s="21"/>
    </row>
    <row r="10516" spans="1:10" x14ac:dyDescent="0.25">
      <c r="A10516"/>
      <c r="B10516"/>
      <c r="I10516" s="33"/>
      <c r="J10516" s="21"/>
    </row>
    <row r="10517" spans="1:10" x14ac:dyDescent="0.25">
      <c r="A10517"/>
      <c r="B10517"/>
      <c r="I10517" s="33"/>
      <c r="J10517" s="21"/>
    </row>
    <row r="10518" spans="1:10" x14ac:dyDescent="0.25">
      <c r="A10518"/>
      <c r="B10518"/>
      <c r="I10518" s="33"/>
      <c r="J10518" s="21"/>
    </row>
    <row r="10519" spans="1:10" x14ac:dyDescent="0.25">
      <c r="A10519"/>
      <c r="B10519"/>
      <c r="I10519" s="33"/>
      <c r="J10519" s="21"/>
    </row>
    <row r="10520" spans="1:10" x14ac:dyDescent="0.25">
      <c r="A10520"/>
      <c r="B10520"/>
      <c r="I10520" s="33"/>
      <c r="J10520" s="21"/>
    </row>
    <row r="10521" spans="1:10" x14ac:dyDescent="0.25">
      <c r="A10521"/>
      <c r="B10521"/>
      <c r="I10521" s="33"/>
      <c r="J10521" s="21"/>
    </row>
    <row r="10522" spans="1:10" x14ac:dyDescent="0.25">
      <c r="A10522"/>
      <c r="B10522"/>
      <c r="I10522" s="33"/>
      <c r="J10522" s="21"/>
    </row>
    <row r="10523" spans="1:10" x14ac:dyDescent="0.25">
      <c r="A10523"/>
      <c r="B10523"/>
      <c r="I10523" s="33"/>
      <c r="J10523" s="21"/>
    </row>
    <row r="10524" spans="1:10" x14ac:dyDescent="0.25">
      <c r="A10524"/>
      <c r="B10524"/>
      <c r="I10524" s="33"/>
      <c r="J10524" s="21"/>
    </row>
    <row r="10525" spans="1:10" x14ac:dyDescent="0.25">
      <c r="A10525"/>
      <c r="B10525"/>
      <c r="I10525" s="33"/>
      <c r="J10525" s="21"/>
    </row>
    <row r="10526" spans="1:10" x14ac:dyDescent="0.25">
      <c r="A10526"/>
      <c r="B10526"/>
      <c r="I10526" s="33"/>
      <c r="J10526" s="21"/>
    </row>
    <row r="10527" spans="1:10" x14ac:dyDescent="0.25">
      <c r="A10527"/>
      <c r="B10527"/>
      <c r="I10527" s="33"/>
      <c r="J10527" s="21"/>
    </row>
    <row r="10528" spans="1:10" x14ac:dyDescent="0.25">
      <c r="A10528"/>
      <c r="B10528"/>
      <c r="I10528" s="33"/>
      <c r="J10528" s="21"/>
    </row>
    <row r="10529" spans="1:10" x14ac:dyDescent="0.25">
      <c r="A10529"/>
      <c r="B10529"/>
      <c r="I10529" s="33"/>
      <c r="J10529" s="21"/>
    </row>
    <row r="10530" spans="1:10" x14ac:dyDescent="0.25">
      <c r="A10530"/>
      <c r="B10530"/>
      <c r="I10530" s="33"/>
      <c r="J10530" s="21"/>
    </row>
    <row r="10531" spans="1:10" x14ac:dyDescent="0.25">
      <c r="A10531"/>
      <c r="B10531"/>
      <c r="I10531" s="33"/>
      <c r="J10531" s="21"/>
    </row>
    <row r="10532" spans="1:10" x14ac:dyDescent="0.25">
      <c r="A10532"/>
      <c r="B10532"/>
      <c r="I10532" s="33"/>
      <c r="J10532" s="21"/>
    </row>
    <row r="10533" spans="1:10" x14ac:dyDescent="0.25">
      <c r="A10533"/>
      <c r="B10533"/>
      <c r="I10533" s="33"/>
      <c r="J10533" s="21"/>
    </row>
    <row r="10534" spans="1:10" x14ac:dyDescent="0.25">
      <c r="A10534"/>
      <c r="B10534"/>
      <c r="I10534" s="33"/>
      <c r="J10534" s="21"/>
    </row>
    <row r="10535" spans="1:10" x14ac:dyDescent="0.25">
      <c r="A10535"/>
      <c r="B10535"/>
      <c r="I10535" s="33"/>
      <c r="J10535" s="21"/>
    </row>
    <row r="10536" spans="1:10" x14ac:dyDescent="0.25">
      <c r="A10536"/>
      <c r="B10536"/>
      <c r="I10536" s="33"/>
      <c r="J10536" s="21"/>
    </row>
    <row r="10537" spans="1:10" x14ac:dyDescent="0.25">
      <c r="A10537"/>
      <c r="B10537"/>
      <c r="I10537" s="33"/>
      <c r="J10537" s="21"/>
    </row>
    <row r="10538" spans="1:10" x14ac:dyDescent="0.25">
      <c r="A10538"/>
      <c r="B10538"/>
      <c r="I10538" s="33"/>
      <c r="J10538" s="21"/>
    </row>
    <row r="10539" spans="1:10" x14ac:dyDescent="0.25">
      <c r="A10539"/>
      <c r="B10539"/>
      <c r="I10539" s="33"/>
      <c r="J10539" s="21"/>
    </row>
    <row r="10540" spans="1:10" x14ac:dyDescent="0.25">
      <c r="A10540"/>
      <c r="B10540"/>
      <c r="I10540" s="33"/>
      <c r="J10540" s="21"/>
    </row>
    <row r="10541" spans="1:10" x14ac:dyDescent="0.25">
      <c r="A10541"/>
      <c r="B10541"/>
      <c r="I10541" s="33"/>
      <c r="J10541" s="21"/>
    </row>
    <row r="10542" spans="1:10" x14ac:dyDescent="0.25">
      <c r="A10542"/>
      <c r="B10542"/>
      <c r="I10542" s="33"/>
      <c r="J10542" s="21"/>
    </row>
    <row r="10543" spans="1:10" x14ac:dyDescent="0.25">
      <c r="A10543"/>
      <c r="B10543"/>
      <c r="I10543" s="33"/>
      <c r="J10543" s="21"/>
    </row>
    <row r="10544" spans="1:10" x14ac:dyDescent="0.25">
      <c r="A10544"/>
      <c r="B10544"/>
      <c r="I10544" s="33"/>
      <c r="J10544" s="21"/>
    </row>
    <row r="10545" spans="1:10" x14ac:dyDescent="0.25">
      <c r="A10545"/>
      <c r="B10545"/>
      <c r="I10545" s="33"/>
      <c r="J10545" s="21"/>
    </row>
    <row r="10546" spans="1:10" x14ac:dyDescent="0.25">
      <c r="A10546"/>
      <c r="B10546"/>
      <c r="I10546" s="33"/>
      <c r="J10546" s="21"/>
    </row>
    <row r="10547" spans="1:10" x14ac:dyDescent="0.25">
      <c r="A10547"/>
      <c r="B10547"/>
      <c r="I10547" s="33"/>
      <c r="J10547" s="21"/>
    </row>
    <row r="10548" spans="1:10" x14ac:dyDescent="0.25">
      <c r="A10548"/>
      <c r="B10548"/>
      <c r="I10548" s="33"/>
      <c r="J10548" s="21"/>
    </row>
    <row r="10549" spans="1:10" x14ac:dyDescent="0.25">
      <c r="A10549"/>
      <c r="B10549"/>
      <c r="I10549" s="33"/>
      <c r="J10549" s="21"/>
    </row>
    <row r="10550" spans="1:10" x14ac:dyDescent="0.25">
      <c r="A10550"/>
      <c r="B10550"/>
      <c r="I10550" s="33"/>
      <c r="J10550" s="21"/>
    </row>
    <row r="10551" spans="1:10" x14ac:dyDescent="0.25">
      <c r="A10551"/>
      <c r="B10551"/>
      <c r="I10551" s="33"/>
      <c r="J10551" s="21"/>
    </row>
    <row r="10552" spans="1:10" x14ac:dyDescent="0.25">
      <c r="A10552"/>
      <c r="B10552"/>
      <c r="I10552" s="33"/>
      <c r="J10552" s="21"/>
    </row>
    <row r="10553" spans="1:10" x14ac:dyDescent="0.25">
      <c r="A10553"/>
      <c r="B10553"/>
      <c r="I10553" s="33"/>
      <c r="J10553" s="21"/>
    </row>
    <row r="10554" spans="1:10" x14ac:dyDescent="0.25">
      <c r="A10554"/>
      <c r="B10554"/>
      <c r="I10554" s="33"/>
      <c r="J10554" s="21"/>
    </row>
    <row r="10555" spans="1:10" x14ac:dyDescent="0.25">
      <c r="A10555"/>
      <c r="B10555"/>
      <c r="I10555" s="33"/>
      <c r="J10555" s="21"/>
    </row>
    <row r="10556" spans="1:10" x14ac:dyDescent="0.25">
      <c r="A10556"/>
      <c r="B10556"/>
      <c r="I10556" s="33"/>
      <c r="J10556" s="21"/>
    </row>
    <row r="10557" spans="1:10" x14ac:dyDescent="0.25">
      <c r="A10557"/>
      <c r="B10557"/>
      <c r="I10557" s="33"/>
      <c r="J10557" s="21"/>
    </row>
    <row r="10558" spans="1:10" x14ac:dyDescent="0.25">
      <c r="A10558"/>
      <c r="B10558"/>
      <c r="I10558" s="33"/>
      <c r="J10558" s="21"/>
    </row>
    <row r="10559" spans="1:10" x14ac:dyDescent="0.25">
      <c r="A10559"/>
      <c r="B10559"/>
      <c r="I10559" s="33"/>
      <c r="J10559" s="21"/>
    </row>
    <row r="10560" spans="1:10" x14ac:dyDescent="0.25">
      <c r="A10560"/>
      <c r="B10560"/>
      <c r="I10560" s="33"/>
      <c r="J10560" s="21"/>
    </row>
    <row r="10561" spans="1:10" x14ac:dyDescent="0.25">
      <c r="A10561"/>
      <c r="B10561"/>
      <c r="I10561" s="33"/>
      <c r="J10561" s="21"/>
    </row>
    <row r="10562" spans="1:10" x14ac:dyDescent="0.25">
      <c r="A10562"/>
      <c r="B10562"/>
      <c r="I10562" s="33"/>
      <c r="J10562" s="21"/>
    </row>
    <row r="10563" spans="1:10" x14ac:dyDescent="0.25">
      <c r="A10563"/>
      <c r="B10563"/>
      <c r="I10563" s="33"/>
      <c r="J10563" s="21"/>
    </row>
    <row r="10564" spans="1:10" x14ac:dyDescent="0.25">
      <c r="A10564"/>
      <c r="B10564"/>
      <c r="I10564" s="33"/>
      <c r="J10564" s="21"/>
    </row>
    <row r="10565" spans="1:10" x14ac:dyDescent="0.25">
      <c r="A10565"/>
      <c r="B10565"/>
      <c r="I10565" s="33"/>
      <c r="J10565" s="21"/>
    </row>
    <row r="10566" spans="1:10" x14ac:dyDescent="0.25">
      <c r="A10566"/>
      <c r="B10566"/>
      <c r="I10566" s="33"/>
      <c r="J10566" s="21"/>
    </row>
    <row r="10567" spans="1:10" x14ac:dyDescent="0.25">
      <c r="A10567"/>
      <c r="B10567"/>
      <c r="I10567" s="33"/>
      <c r="J10567" s="21"/>
    </row>
    <row r="10568" spans="1:10" x14ac:dyDescent="0.25">
      <c r="A10568"/>
      <c r="B10568"/>
      <c r="I10568" s="33"/>
      <c r="J10568" s="21"/>
    </row>
    <row r="10569" spans="1:10" x14ac:dyDescent="0.25">
      <c r="A10569"/>
      <c r="B10569"/>
      <c r="I10569" s="33"/>
      <c r="J10569" s="21"/>
    </row>
    <row r="10570" spans="1:10" x14ac:dyDescent="0.25">
      <c r="A10570"/>
      <c r="B10570"/>
      <c r="I10570" s="33"/>
      <c r="J10570" s="21"/>
    </row>
    <row r="10571" spans="1:10" x14ac:dyDescent="0.25">
      <c r="A10571"/>
      <c r="B10571"/>
      <c r="I10571" s="33"/>
      <c r="J10571" s="21"/>
    </row>
    <row r="10572" spans="1:10" x14ac:dyDescent="0.25">
      <c r="A10572"/>
      <c r="B10572"/>
      <c r="I10572" s="33"/>
      <c r="J10572" s="21"/>
    </row>
    <row r="10573" spans="1:10" x14ac:dyDescent="0.25">
      <c r="A10573"/>
      <c r="B10573"/>
      <c r="I10573" s="33"/>
      <c r="J10573" s="21"/>
    </row>
    <row r="10574" spans="1:10" x14ac:dyDescent="0.25">
      <c r="A10574"/>
      <c r="B10574"/>
      <c r="I10574" s="33"/>
      <c r="J10574" s="21"/>
    </row>
    <row r="10575" spans="1:10" x14ac:dyDescent="0.25">
      <c r="A10575"/>
      <c r="B10575"/>
      <c r="I10575" s="33"/>
      <c r="J10575" s="21"/>
    </row>
    <row r="10576" spans="1:10" x14ac:dyDescent="0.25">
      <c r="A10576"/>
      <c r="B10576"/>
      <c r="I10576" s="33"/>
      <c r="J10576" s="21"/>
    </row>
    <row r="10577" spans="1:10" x14ac:dyDescent="0.25">
      <c r="A10577"/>
      <c r="B10577"/>
      <c r="I10577" s="33"/>
      <c r="J10577" s="21"/>
    </row>
    <row r="10578" spans="1:10" x14ac:dyDescent="0.25">
      <c r="A10578"/>
      <c r="B10578"/>
      <c r="I10578" s="33"/>
      <c r="J10578" s="21"/>
    </row>
    <row r="10579" spans="1:10" x14ac:dyDescent="0.25">
      <c r="A10579"/>
      <c r="B10579"/>
      <c r="I10579" s="33"/>
      <c r="J10579" s="21"/>
    </row>
    <row r="10580" spans="1:10" x14ac:dyDescent="0.25">
      <c r="A10580"/>
      <c r="B10580"/>
      <c r="I10580" s="33"/>
      <c r="J10580" s="21"/>
    </row>
    <row r="10581" spans="1:10" x14ac:dyDescent="0.25">
      <c r="A10581"/>
      <c r="B10581"/>
      <c r="I10581" s="33"/>
      <c r="J10581" s="21"/>
    </row>
    <row r="10582" spans="1:10" x14ac:dyDescent="0.25">
      <c r="A10582"/>
      <c r="B10582"/>
      <c r="I10582" s="33"/>
      <c r="J10582" s="21"/>
    </row>
    <row r="10583" spans="1:10" x14ac:dyDescent="0.25">
      <c r="A10583"/>
      <c r="B10583"/>
      <c r="I10583" s="33"/>
      <c r="J10583" s="21"/>
    </row>
    <row r="10584" spans="1:10" x14ac:dyDescent="0.25">
      <c r="A10584"/>
      <c r="B10584"/>
      <c r="I10584" s="33"/>
      <c r="J10584" s="21"/>
    </row>
    <row r="10585" spans="1:10" x14ac:dyDescent="0.25">
      <c r="A10585"/>
      <c r="B10585"/>
      <c r="I10585" s="33"/>
      <c r="J10585" s="21"/>
    </row>
    <row r="10586" spans="1:10" x14ac:dyDescent="0.25">
      <c r="A10586"/>
      <c r="B10586"/>
      <c r="I10586" s="33"/>
      <c r="J10586" s="21"/>
    </row>
    <row r="10587" spans="1:10" x14ac:dyDescent="0.25">
      <c r="A10587"/>
      <c r="B10587"/>
      <c r="I10587" s="33"/>
      <c r="J10587" s="21"/>
    </row>
    <row r="10588" spans="1:10" x14ac:dyDescent="0.25">
      <c r="A10588"/>
      <c r="B10588"/>
      <c r="I10588" s="33"/>
      <c r="J10588" s="21"/>
    </row>
    <row r="10589" spans="1:10" x14ac:dyDescent="0.25">
      <c r="A10589"/>
      <c r="B10589"/>
      <c r="I10589" s="33"/>
      <c r="J10589" s="21"/>
    </row>
    <row r="10590" spans="1:10" x14ac:dyDescent="0.25">
      <c r="A10590"/>
      <c r="B10590"/>
      <c r="I10590" s="33"/>
      <c r="J10590" s="21"/>
    </row>
    <row r="10591" spans="1:10" x14ac:dyDescent="0.25">
      <c r="A10591"/>
      <c r="B10591"/>
      <c r="I10591" s="33"/>
      <c r="J10591" s="21"/>
    </row>
    <row r="10592" spans="1:10" x14ac:dyDescent="0.25">
      <c r="A10592"/>
      <c r="B10592"/>
      <c r="I10592" s="33"/>
      <c r="J10592" s="21"/>
    </row>
    <row r="10593" spans="1:10" x14ac:dyDescent="0.25">
      <c r="A10593"/>
      <c r="B10593"/>
      <c r="I10593" s="33"/>
      <c r="J10593" s="21"/>
    </row>
    <row r="10594" spans="1:10" x14ac:dyDescent="0.25">
      <c r="A10594"/>
      <c r="B10594"/>
      <c r="I10594" s="33"/>
      <c r="J10594" s="21"/>
    </row>
    <row r="10595" spans="1:10" x14ac:dyDescent="0.25">
      <c r="A10595"/>
      <c r="B10595"/>
      <c r="I10595" s="33"/>
      <c r="J10595" s="21"/>
    </row>
    <row r="10596" spans="1:10" x14ac:dyDescent="0.25">
      <c r="A10596"/>
      <c r="B10596"/>
      <c r="I10596" s="33"/>
      <c r="J10596" s="21"/>
    </row>
    <row r="10597" spans="1:10" x14ac:dyDescent="0.25">
      <c r="A10597"/>
      <c r="B10597"/>
      <c r="I10597" s="33"/>
      <c r="J10597" s="21"/>
    </row>
    <row r="10598" spans="1:10" x14ac:dyDescent="0.25">
      <c r="A10598"/>
      <c r="B10598"/>
      <c r="I10598" s="33"/>
      <c r="J10598" s="21"/>
    </row>
    <row r="10599" spans="1:10" x14ac:dyDescent="0.25">
      <c r="A10599"/>
      <c r="B10599"/>
      <c r="I10599" s="33"/>
      <c r="J10599" s="21"/>
    </row>
    <row r="10600" spans="1:10" x14ac:dyDescent="0.25">
      <c r="A10600"/>
      <c r="B10600"/>
      <c r="I10600" s="33"/>
      <c r="J10600" s="21"/>
    </row>
    <row r="10601" spans="1:10" x14ac:dyDescent="0.25">
      <c r="A10601"/>
      <c r="B10601"/>
      <c r="I10601" s="33"/>
      <c r="J10601" s="21"/>
    </row>
    <row r="10602" spans="1:10" x14ac:dyDescent="0.25">
      <c r="A10602"/>
      <c r="B10602"/>
      <c r="I10602" s="33"/>
      <c r="J10602" s="21"/>
    </row>
    <row r="10603" spans="1:10" x14ac:dyDescent="0.25">
      <c r="A10603"/>
      <c r="B10603"/>
      <c r="I10603" s="33"/>
      <c r="J10603" s="21"/>
    </row>
    <row r="10604" spans="1:10" x14ac:dyDescent="0.25">
      <c r="A10604"/>
      <c r="B10604"/>
      <c r="I10604" s="33"/>
      <c r="J10604" s="21"/>
    </row>
    <row r="10605" spans="1:10" x14ac:dyDescent="0.25">
      <c r="A10605"/>
      <c r="B10605"/>
      <c r="I10605" s="33"/>
      <c r="J10605" s="21"/>
    </row>
    <row r="10606" spans="1:10" x14ac:dyDescent="0.25">
      <c r="A10606"/>
      <c r="B10606"/>
      <c r="I10606" s="33"/>
      <c r="J10606" s="21"/>
    </row>
    <row r="10607" spans="1:10" x14ac:dyDescent="0.25">
      <c r="A10607"/>
      <c r="B10607"/>
      <c r="I10607" s="33"/>
      <c r="J10607" s="21"/>
    </row>
    <row r="10608" spans="1:10" x14ac:dyDescent="0.25">
      <c r="A10608"/>
      <c r="B10608"/>
      <c r="I10608" s="33"/>
      <c r="J10608" s="21"/>
    </row>
    <row r="10609" spans="1:10" x14ac:dyDescent="0.25">
      <c r="A10609"/>
      <c r="B10609"/>
      <c r="I10609" s="33"/>
      <c r="J10609" s="21"/>
    </row>
    <row r="10610" spans="1:10" x14ac:dyDescent="0.25">
      <c r="A10610"/>
      <c r="B10610"/>
      <c r="I10610" s="33"/>
      <c r="J10610" s="21"/>
    </row>
    <row r="10611" spans="1:10" x14ac:dyDescent="0.25">
      <c r="A10611"/>
      <c r="B10611"/>
      <c r="I10611" s="33"/>
      <c r="J10611" s="21"/>
    </row>
    <row r="10612" spans="1:10" x14ac:dyDescent="0.25">
      <c r="A10612"/>
      <c r="B10612"/>
      <c r="I10612" s="33"/>
      <c r="J10612" s="21"/>
    </row>
    <row r="10613" spans="1:10" x14ac:dyDescent="0.25">
      <c r="A10613"/>
      <c r="B10613"/>
      <c r="I10613" s="33"/>
      <c r="J10613" s="21"/>
    </row>
    <row r="10614" spans="1:10" x14ac:dyDescent="0.25">
      <c r="A10614"/>
      <c r="B10614"/>
      <c r="I10614" s="33"/>
      <c r="J10614" s="21"/>
    </row>
    <row r="10615" spans="1:10" x14ac:dyDescent="0.25">
      <c r="A10615"/>
      <c r="B10615"/>
      <c r="I10615" s="33"/>
      <c r="J10615" s="21"/>
    </row>
    <row r="10616" spans="1:10" x14ac:dyDescent="0.25">
      <c r="A10616"/>
      <c r="B10616"/>
      <c r="I10616" s="33"/>
      <c r="J10616" s="21"/>
    </row>
    <row r="10617" spans="1:10" x14ac:dyDescent="0.25">
      <c r="A10617"/>
      <c r="B10617"/>
      <c r="I10617" s="33"/>
      <c r="J10617" s="21"/>
    </row>
    <row r="10618" spans="1:10" x14ac:dyDescent="0.25">
      <c r="A10618"/>
      <c r="B10618"/>
      <c r="I10618" s="33"/>
      <c r="J10618" s="21"/>
    </row>
    <row r="10619" spans="1:10" x14ac:dyDescent="0.25">
      <c r="A10619"/>
      <c r="B10619"/>
      <c r="I10619" s="33"/>
      <c r="J10619" s="21"/>
    </row>
    <row r="10620" spans="1:10" x14ac:dyDescent="0.25">
      <c r="A10620"/>
      <c r="B10620"/>
      <c r="I10620" s="33"/>
      <c r="J10620" s="21"/>
    </row>
    <row r="10621" spans="1:10" x14ac:dyDescent="0.25">
      <c r="A10621"/>
      <c r="B10621"/>
      <c r="I10621" s="33"/>
      <c r="J10621" s="21"/>
    </row>
    <row r="10622" spans="1:10" x14ac:dyDescent="0.25">
      <c r="A10622"/>
      <c r="B10622"/>
      <c r="I10622" s="33"/>
      <c r="J10622" s="21"/>
    </row>
    <row r="10623" spans="1:10" x14ac:dyDescent="0.25">
      <c r="A10623"/>
      <c r="B10623"/>
      <c r="I10623" s="33"/>
      <c r="J10623" s="21"/>
    </row>
    <row r="10624" spans="1:10" x14ac:dyDescent="0.25">
      <c r="A10624"/>
      <c r="B10624"/>
      <c r="I10624" s="33"/>
      <c r="J10624" s="21"/>
    </row>
    <row r="10625" spans="1:10" x14ac:dyDescent="0.25">
      <c r="A10625"/>
      <c r="B10625"/>
      <c r="I10625" s="33"/>
      <c r="J10625" s="21"/>
    </row>
    <row r="10626" spans="1:10" x14ac:dyDescent="0.25">
      <c r="A10626"/>
      <c r="B10626"/>
      <c r="I10626" s="33"/>
      <c r="J10626" s="21"/>
    </row>
    <row r="10627" spans="1:10" x14ac:dyDescent="0.25">
      <c r="A10627"/>
      <c r="B10627"/>
      <c r="I10627" s="33"/>
      <c r="J10627" s="21"/>
    </row>
    <row r="10628" spans="1:10" x14ac:dyDescent="0.25">
      <c r="A10628"/>
      <c r="B10628"/>
      <c r="I10628" s="33"/>
      <c r="J10628" s="21"/>
    </row>
    <row r="10629" spans="1:10" x14ac:dyDescent="0.25">
      <c r="A10629"/>
      <c r="B10629"/>
      <c r="I10629" s="33"/>
      <c r="J10629" s="21"/>
    </row>
    <row r="10630" spans="1:10" x14ac:dyDescent="0.25">
      <c r="A10630"/>
      <c r="B10630"/>
      <c r="I10630" s="33"/>
      <c r="J10630" s="21"/>
    </row>
    <row r="10631" spans="1:10" x14ac:dyDescent="0.25">
      <c r="A10631"/>
      <c r="B10631"/>
      <c r="I10631" s="33"/>
      <c r="J10631" s="21"/>
    </row>
    <row r="10632" spans="1:10" x14ac:dyDescent="0.25">
      <c r="A10632"/>
      <c r="B10632"/>
      <c r="I10632" s="33"/>
      <c r="J10632" s="21"/>
    </row>
    <row r="10633" spans="1:10" x14ac:dyDescent="0.25">
      <c r="A10633"/>
      <c r="B10633"/>
      <c r="I10633" s="33"/>
      <c r="J10633" s="21"/>
    </row>
    <row r="10634" spans="1:10" x14ac:dyDescent="0.25">
      <c r="A10634"/>
      <c r="B10634"/>
      <c r="I10634" s="33"/>
      <c r="J10634" s="21"/>
    </row>
    <row r="10635" spans="1:10" x14ac:dyDescent="0.25">
      <c r="A10635"/>
      <c r="B10635"/>
      <c r="I10635" s="33"/>
      <c r="J10635" s="21"/>
    </row>
    <row r="10636" spans="1:10" x14ac:dyDescent="0.25">
      <c r="A10636"/>
      <c r="B10636"/>
      <c r="I10636" s="33"/>
      <c r="J10636" s="21"/>
    </row>
    <row r="10637" spans="1:10" x14ac:dyDescent="0.25">
      <c r="A10637"/>
      <c r="B10637"/>
      <c r="I10637" s="33"/>
      <c r="J10637" s="21"/>
    </row>
    <row r="10638" spans="1:10" x14ac:dyDescent="0.25">
      <c r="A10638"/>
      <c r="B10638"/>
      <c r="I10638" s="33"/>
      <c r="J10638" s="21"/>
    </row>
    <row r="10639" spans="1:10" x14ac:dyDescent="0.25">
      <c r="A10639"/>
      <c r="B10639"/>
      <c r="I10639" s="33"/>
      <c r="J10639" s="21"/>
    </row>
    <row r="10640" spans="1:10" x14ac:dyDescent="0.25">
      <c r="A10640"/>
      <c r="B10640"/>
      <c r="I10640" s="33"/>
      <c r="J10640" s="21"/>
    </row>
    <row r="10641" spans="1:10" x14ac:dyDescent="0.25">
      <c r="A10641"/>
      <c r="B10641"/>
      <c r="I10641" s="33"/>
      <c r="J10641" s="21"/>
    </row>
    <row r="10642" spans="1:10" x14ac:dyDescent="0.25">
      <c r="A10642"/>
      <c r="B10642"/>
      <c r="I10642" s="33"/>
      <c r="J10642" s="21"/>
    </row>
    <row r="10643" spans="1:10" x14ac:dyDescent="0.25">
      <c r="A10643"/>
      <c r="B10643"/>
      <c r="I10643" s="33"/>
      <c r="J10643" s="21"/>
    </row>
    <row r="10644" spans="1:10" x14ac:dyDescent="0.25">
      <c r="A10644"/>
      <c r="B10644"/>
      <c r="I10644" s="33"/>
      <c r="J10644" s="21"/>
    </row>
    <row r="10645" spans="1:10" x14ac:dyDescent="0.25">
      <c r="A10645"/>
      <c r="B10645"/>
      <c r="I10645" s="33"/>
      <c r="J10645" s="21"/>
    </row>
    <row r="10646" spans="1:10" x14ac:dyDescent="0.25">
      <c r="A10646"/>
      <c r="B10646"/>
      <c r="I10646" s="33"/>
      <c r="J10646" s="21"/>
    </row>
    <row r="10647" spans="1:10" x14ac:dyDescent="0.25">
      <c r="A10647"/>
      <c r="B10647"/>
      <c r="I10647" s="33"/>
      <c r="J10647" s="21"/>
    </row>
    <row r="10648" spans="1:10" x14ac:dyDescent="0.25">
      <c r="A10648"/>
      <c r="B10648"/>
      <c r="I10648" s="33"/>
      <c r="J10648" s="21"/>
    </row>
    <row r="10649" spans="1:10" x14ac:dyDescent="0.25">
      <c r="A10649"/>
      <c r="B10649"/>
      <c r="I10649" s="33"/>
      <c r="J10649" s="21"/>
    </row>
    <row r="10650" spans="1:10" x14ac:dyDescent="0.25">
      <c r="A10650"/>
      <c r="B10650"/>
      <c r="I10650" s="33"/>
      <c r="J10650" s="21"/>
    </row>
    <row r="10651" spans="1:10" x14ac:dyDescent="0.25">
      <c r="A10651"/>
      <c r="B10651"/>
      <c r="I10651" s="33"/>
      <c r="J10651" s="21"/>
    </row>
    <row r="10652" spans="1:10" x14ac:dyDescent="0.25">
      <c r="A10652"/>
      <c r="B10652"/>
      <c r="I10652" s="33"/>
      <c r="J10652" s="21"/>
    </row>
    <row r="10653" spans="1:10" x14ac:dyDescent="0.25">
      <c r="A10653"/>
      <c r="B10653"/>
      <c r="I10653" s="33"/>
      <c r="J10653" s="21"/>
    </row>
    <row r="10654" spans="1:10" x14ac:dyDescent="0.25">
      <c r="A10654"/>
      <c r="B10654"/>
      <c r="I10654" s="33"/>
      <c r="J10654" s="21"/>
    </row>
    <row r="10655" spans="1:10" x14ac:dyDescent="0.25">
      <c r="A10655"/>
      <c r="B10655"/>
      <c r="I10655" s="33"/>
      <c r="J10655" s="21"/>
    </row>
    <row r="10656" spans="1:10" x14ac:dyDescent="0.25">
      <c r="A10656"/>
      <c r="B10656"/>
      <c r="I10656" s="33"/>
      <c r="J10656" s="21"/>
    </row>
    <row r="10657" spans="1:10" x14ac:dyDescent="0.25">
      <c r="A10657"/>
      <c r="B10657"/>
      <c r="I10657" s="33"/>
      <c r="J10657" s="21"/>
    </row>
    <row r="10658" spans="1:10" x14ac:dyDescent="0.25">
      <c r="A10658"/>
      <c r="B10658"/>
      <c r="I10658" s="33"/>
      <c r="J10658" s="21"/>
    </row>
    <row r="10659" spans="1:10" x14ac:dyDescent="0.25">
      <c r="A10659"/>
      <c r="B10659"/>
      <c r="I10659" s="33"/>
      <c r="J10659" s="21"/>
    </row>
    <row r="10660" spans="1:10" x14ac:dyDescent="0.25">
      <c r="A10660"/>
      <c r="B10660"/>
      <c r="I10660" s="33"/>
      <c r="J10660" s="21"/>
    </row>
    <row r="10661" spans="1:10" x14ac:dyDescent="0.25">
      <c r="A10661"/>
      <c r="B10661"/>
      <c r="I10661" s="33"/>
      <c r="J10661" s="21"/>
    </row>
    <row r="10662" spans="1:10" x14ac:dyDescent="0.25">
      <c r="A10662"/>
      <c r="B10662"/>
      <c r="I10662" s="33"/>
      <c r="J10662" s="21"/>
    </row>
    <row r="10663" spans="1:10" x14ac:dyDescent="0.25">
      <c r="A10663"/>
      <c r="B10663"/>
      <c r="I10663" s="33"/>
      <c r="J10663" s="21"/>
    </row>
    <row r="10664" spans="1:10" x14ac:dyDescent="0.25">
      <c r="A10664"/>
      <c r="B10664"/>
      <c r="I10664" s="33"/>
      <c r="J10664" s="21"/>
    </row>
    <row r="10665" spans="1:10" x14ac:dyDescent="0.25">
      <c r="A10665"/>
      <c r="B10665"/>
      <c r="I10665" s="33"/>
      <c r="J10665" s="21"/>
    </row>
    <row r="10666" spans="1:10" x14ac:dyDescent="0.25">
      <c r="A10666"/>
      <c r="B10666"/>
      <c r="I10666" s="33"/>
      <c r="J10666" s="21"/>
    </row>
    <row r="10667" spans="1:10" x14ac:dyDescent="0.25">
      <c r="A10667"/>
      <c r="B10667"/>
      <c r="I10667" s="33"/>
      <c r="J10667" s="21"/>
    </row>
    <row r="10668" spans="1:10" x14ac:dyDescent="0.25">
      <c r="A10668"/>
      <c r="B10668"/>
      <c r="I10668" s="33"/>
      <c r="J10668" s="21"/>
    </row>
    <row r="10669" spans="1:10" x14ac:dyDescent="0.25">
      <c r="A10669"/>
      <c r="B10669"/>
      <c r="I10669" s="33"/>
      <c r="J10669" s="21"/>
    </row>
    <row r="10670" spans="1:10" x14ac:dyDescent="0.25">
      <c r="A10670"/>
      <c r="B10670"/>
      <c r="I10670" s="33"/>
      <c r="J10670" s="21"/>
    </row>
    <row r="10671" spans="1:10" x14ac:dyDescent="0.25">
      <c r="A10671"/>
      <c r="B10671"/>
      <c r="I10671" s="33"/>
      <c r="J10671" s="21"/>
    </row>
    <row r="10672" spans="1:10" x14ac:dyDescent="0.25">
      <c r="A10672"/>
      <c r="B10672"/>
      <c r="I10672" s="33"/>
      <c r="J10672" s="21"/>
    </row>
    <row r="10673" spans="1:10" x14ac:dyDescent="0.25">
      <c r="A10673"/>
      <c r="B10673"/>
      <c r="I10673" s="33"/>
      <c r="J10673" s="21"/>
    </row>
    <row r="10674" spans="1:10" x14ac:dyDescent="0.25">
      <c r="A10674"/>
      <c r="B10674"/>
      <c r="I10674" s="33"/>
      <c r="J10674" s="21"/>
    </row>
    <row r="10675" spans="1:10" x14ac:dyDescent="0.25">
      <c r="A10675"/>
      <c r="B10675"/>
      <c r="I10675" s="33"/>
      <c r="J10675" s="21"/>
    </row>
    <row r="10676" spans="1:10" x14ac:dyDescent="0.25">
      <c r="A10676"/>
      <c r="B10676"/>
      <c r="I10676" s="33"/>
      <c r="J10676" s="21"/>
    </row>
    <row r="10677" spans="1:10" x14ac:dyDescent="0.25">
      <c r="A10677"/>
      <c r="B10677"/>
      <c r="I10677" s="33"/>
      <c r="J10677" s="21"/>
    </row>
    <row r="10678" spans="1:10" x14ac:dyDescent="0.25">
      <c r="A10678"/>
      <c r="B10678"/>
      <c r="I10678" s="33"/>
      <c r="J10678" s="21"/>
    </row>
    <row r="10679" spans="1:10" x14ac:dyDescent="0.25">
      <c r="A10679"/>
      <c r="B10679"/>
      <c r="I10679" s="33"/>
      <c r="J10679" s="21"/>
    </row>
    <row r="10680" spans="1:10" x14ac:dyDescent="0.25">
      <c r="A10680"/>
      <c r="B10680"/>
      <c r="I10680" s="33"/>
      <c r="J10680" s="21"/>
    </row>
    <row r="10681" spans="1:10" x14ac:dyDescent="0.25">
      <c r="A10681"/>
      <c r="B10681"/>
      <c r="I10681" s="33"/>
      <c r="J10681" s="21"/>
    </row>
    <row r="10682" spans="1:10" x14ac:dyDescent="0.25">
      <c r="A10682"/>
      <c r="B10682"/>
      <c r="I10682" s="33"/>
      <c r="J10682" s="21"/>
    </row>
    <row r="10683" spans="1:10" x14ac:dyDescent="0.25">
      <c r="A10683"/>
      <c r="B10683"/>
      <c r="I10683" s="33"/>
      <c r="J10683" s="21"/>
    </row>
    <row r="10684" spans="1:10" x14ac:dyDescent="0.25">
      <c r="A10684"/>
      <c r="B10684"/>
      <c r="I10684" s="33"/>
      <c r="J10684" s="21"/>
    </row>
    <row r="10685" spans="1:10" x14ac:dyDescent="0.25">
      <c r="A10685"/>
      <c r="B10685"/>
      <c r="I10685" s="33"/>
      <c r="J10685" s="21"/>
    </row>
    <row r="10686" spans="1:10" x14ac:dyDescent="0.25">
      <c r="A10686"/>
      <c r="B10686"/>
      <c r="I10686" s="33"/>
      <c r="J10686" s="21"/>
    </row>
    <row r="10687" spans="1:10" x14ac:dyDescent="0.25">
      <c r="A10687"/>
      <c r="B10687"/>
      <c r="I10687" s="33"/>
      <c r="J10687" s="21"/>
    </row>
    <row r="10688" spans="1:10" x14ac:dyDescent="0.25">
      <c r="A10688"/>
      <c r="B10688"/>
      <c r="I10688" s="33"/>
      <c r="J10688" s="21"/>
    </row>
    <row r="10689" spans="1:10" x14ac:dyDescent="0.25">
      <c r="A10689"/>
      <c r="B10689"/>
      <c r="I10689" s="33"/>
      <c r="J10689" s="21"/>
    </row>
    <row r="10690" spans="1:10" x14ac:dyDescent="0.25">
      <c r="A10690"/>
      <c r="B10690"/>
      <c r="I10690" s="33"/>
      <c r="J10690" s="21"/>
    </row>
    <row r="10691" spans="1:10" x14ac:dyDescent="0.25">
      <c r="A10691"/>
      <c r="B10691"/>
      <c r="I10691" s="33"/>
      <c r="J10691" s="21"/>
    </row>
    <row r="10692" spans="1:10" x14ac:dyDescent="0.25">
      <c r="A10692"/>
      <c r="B10692"/>
      <c r="I10692" s="33"/>
      <c r="J10692" s="21"/>
    </row>
    <row r="10693" spans="1:10" x14ac:dyDescent="0.25">
      <c r="A10693"/>
      <c r="B10693"/>
      <c r="I10693" s="33"/>
      <c r="J10693" s="21"/>
    </row>
    <row r="10694" spans="1:10" x14ac:dyDescent="0.25">
      <c r="A10694"/>
      <c r="B10694"/>
      <c r="I10694" s="33"/>
      <c r="J10694" s="21"/>
    </row>
    <row r="10695" spans="1:10" x14ac:dyDescent="0.25">
      <c r="A10695"/>
      <c r="B10695"/>
      <c r="I10695" s="33"/>
      <c r="J10695" s="21"/>
    </row>
    <row r="10696" spans="1:10" x14ac:dyDescent="0.25">
      <c r="A10696"/>
      <c r="B10696"/>
      <c r="I10696" s="33"/>
      <c r="J10696" s="21"/>
    </row>
    <row r="10697" spans="1:10" x14ac:dyDescent="0.25">
      <c r="A10697"/>
      <c r="B10697"/>
      <c r="I10697" s="33"/>
      <c r="J10697" s="21"/>
    </row>
    <row r="10698" spans="1:10" x14ac:dyDescent="0.25">
      <c r="A10698"/>
      <c r="B10698"/>
      <c r="I10698" s="33"/>
      <c r="J10698" s="21"/>
    </row>
    <row r="10699" spans="1:10" x14ac:dyDescent="0.25">
      <c r="A10699"/>
      <c r="B10699"/>
      <c r="I10699" s="33"/>
      <c r="J10699" s="21"/>
    </row>
    <row r="10700" spans="1:10" x14ac:dyDescent="0.25">
      <c r="A10700"/>
      <c r="B10700"/>
      <c r="I10700" s="33"/>
      <c r="J10700" s="21"/>
    </row>
    <row r="10701" spans="1:10" x14ac:dyDescent="0.25">
      <c r="A10701"/>
      <c r="B10701"/>
      <c r="I10701" s="33"/>
      <c r="J10701" s="21"/>
    </row>
    <row r="10702" spans="1:10" x14ac:dyDescent="0.25">
      <c r="A10702"/>
      <c r="B10702"/>
      <c r="I10702" s="33"/>
      <c r="J10702" s="21"/>
    </row>
    <row r="10703" spans="1:10" x14ac:dyDescent="0.25">
      <c r="A10703"/>
      <c r="B10703"/>
      <c r="I10703" s="33"/>
      <c r="J10703" s="21"/>
    </row>
    <row r="10704" spans="1:10" x14ac:dyDescent="0.25">
      <c r="A10704"/>
      <c r="B10704"/>
      <c r="I10704" s="33"/>
      <c r="J10704" s="21"/>
    </row>
    <row r="10705" spans="1:10" x14ac:dyDescent="0.25">
      <c r="A10705"/>
      <c r="B10705"/>
      <c r="I10705" s="33"/>
      <c r="J10705" s="21"/>
    </row>
    <row r="10706" spans="1:10" x14ac:dyDescent="0.25">
      <c r="A10706"/>
      <c r="B10706"/>
      <c r="I10706" s="33"/>
      <c r="J10706" s="21"/>
    </row>
    <row r="10707" spans="1:10" x14ac:dyDescent="0.25">
      <c r="A10707"/>
      <c r="B10707"/>
      <c r="I10707" s="33"/>
      <c r="J10707" s="21"/>
    </row>
    <row r="10708" spans="1:10" x14ac:dyDescent="0.25">
      <c r="A10708"/>
      <c r="B10708"/>
      <c r="I10708" s="33"/>
      <c r="J10708" s="21"/>
    </row>
    <row r="10709" spans="1:10" x14ac:dyDescent="0.25">
      <c r="A10709"/>
      <c r="B10709"/>
      <c r="I10709" s="33"/>
      <c r="J10709" s="21"/>
    </row>
    <row r="10710" spans="1:10" x14ac:dyDescent="0.25">
      <c r="A10710"/>
      <c r="B10710"/>
      <c r="I10710" s="33"/>
      <c r="J10710" s="21"/>
    </row>
    <row r="10711" spans="1:10" x14ac:dyDescent="0.25">
      <c r="A10711"/>
      <c r="B10711"/>
      <c r="I10711" s="33"/>
      <c r="J10711" s="21"/>
    </row>
    <row r="10712" spans="1:10" x14ac:dyDescent="0.25">
      <c r="A10712"/>
      <c r="B10712"/>
      <c r="I10712" s="33"/>
      <c r="J10712" s="21"/>
    </row>
    <row r="10713" spans="1:10" x14ac:dyDescent="0.25">
      <c r="A10713"/>
      <c r="B10713"/>
      <c r="I10713" s="33"/>
      <c r="J10713" s="21"/>
    </row>
    <row r="10714" spans="1:10" x14ac:dyDescent="0.25">
      <c r="A10714"/>
      <c r="B10714"/>
      <c r="I10714" s="33"/>
      <c r="J10714" s="21"/>
    </row>
    <row r="10715" spans="1:10" x14ac:dyDescent="0.25">
      <c r="A10715"/>
      <c r="B10715"/>
      <c r="I10715" s="33"/>
      <c r="J10715" s="21"/>
    </row>
    <row r="10716" spans="1:10" x14ac:dyDescent="0.25">
      <c r="A10716"/>
      <c r="B10716"/>
      <c r="I10716" s="33"/>
      <c r="J10716" s="21"/>
    </row>
    <row r="10717" spans="1:10" x14ac:dyDescent="0.25">
      <c r="A10717"/>
      <c r="B10717"/>
      <c r="I10717" s="33"/>
      <c r="J10717" s="21"/>
    </row>
    <row r="10718" spans="1:10" x14ac:dyDescent="0.25">
      <c r="A10718"/>
      <c r="B10718"/>
      <c r="I10718" s="33"/>
      <c r="J10718" s="21"/>
    </row>
    <row r="10719" spans="1:10" x14ac:dyDescent="0.25">
      <c r="A10719"/>
      <c r="B10719"/>
      <c r="I10719" s="33"/>
      <c r="J10719" s="21"/>
    </row>
    <row r="10720" spans="1:10" x14ac:dyDescent="0.25">
      <c r="A10720"/>
      <c r="B10720"/>
      <c r="I10720" s="33"/>
      <c r="J10720" s="21"/>
    </row>
    <row r="10721" spans="1:10" x14ac:dyDescent="0.25">
      <c r="A10721"/>
      <c r="B10721"/>
      <c r="I10721" s="33"/>
      <c r="J10721" s="21"/>
    </row>
    <row r="10722" spans="1:10" x14ac:dyDescent="0.25">
      <c r="A10722"/>
      <c r="B10722"/>
      <c r="I10722" s="33"/>
      <c r="J10722" s="21"/>
    </row>
    <row r="10723" spans="1:10" x14ac:dyDescent="0.25">
      <c r="A10723"/>
      <c r="B10723"/>
      <c r="I10723" s="33"/>
      <c r="J10723" s="21"/>
    </row>
    <row r="10724" spans="1:10" x14ac:dyDescent="0.25">
      <c r="A10724"/>
      <c r="B10724"/>
      <c r="I10724" s="33"/>
      <c r="J10724" s="21"/>
    </row>
    <row r="10725" spans="1:10" x14ac:dyDescent="0.25">
      <c r="A10725"/>
      <c r="B10725"/>
      <c r="I10725" s="33"/>
      <c r="J10725" s="21"/>
    </row>
    <row r="10726" spans="1:10" x14ac:dyDescent="0.25">
      <c r="A10726"/>
      <c r="B10726"/>
      <c r="I10726" s="33"/>
      <c r="J10726" s="21"/>
    </row>
    <row r="10727" spans="1:10" x14ac:dyDescent="0.25">
      <c r="A10727"/>
      <c r="B10727"/>
      <c r="I10727" s="33"/>
      <c r="J10727" s="21"/>
    </row>
    <row r="10728" spans="1:10" x14ac:dyDescent="0.25">
      <c r="A10728"/>
      <c r="B10728"/>
      <c r="I10728" s="33"/>
      <c r="J10728" s="21"/>
    </row>
    <row r="10729" spans="1:10" x14ac:dyDescent="0.25">
      <c r="A10729"/>
      <c r="B10729"/>
      <c r="I10729" s="33"/>
      <c r="J10729" s="21"/>
    </row>
    <row r="10730" spans="1:10" x14ac:dyDescent="0.25">
      <c r="A10730"/>
      <c r="B10730"/>
      <c r="I10730" s="33"/>
      <c r="J10730" s="21"/>
    </row>
    <row r="10731" spans="1:10" x14ac:dyDescent="0.25">
      <c r="A10731"/>
      <c r="B10731"/>
      <c r="I10731" s="33"/>
      <c r="J10731" s="21"/>
    </row>
    <row r="10732" spans="1:10" x14ac:dyDescent="0.25">
      <c r="A10732"/>
      <c r="B10732"/>
      <c r="I10732" s="33"/>
      <c r="J10732" s="21"/>
    </row>
    <row r="10733" spans="1:10" x14ac:dyDescent="0.25">
      <c r="A10733"/>
      <c r="B10733"/>
      <c r="I10733" s="33"/>
      <c r="J10733" s="21"/>
    </row>
    <row r="10734" spans="1:10" x14ac:dyDescent="0.25">
      <c r="A10734"/>
      <c r="B10734"/>
      <c r="I10734" s="33"/>
      <c r="J10734" s="21"/>
    </row>
    <row r="10735" spans="1:10" x14ac:dyDescent="0.25">
      <c r="A10735"/>
      <c r="B10735"/>
      <c r="I10735" s="33"/>
      <c r="J10735" s="21"/>
    </row>
    <row r="10736" spans="1:10" x14ac:dyDescent="0.25">
      <c r="A10736"/>
      <c r="B10736"/>
      <c r="I10736" s="33"/>
      <c r="J10736" s="21"/>
    </row>
    <row r="10737" spans="1:10" x14ac:dyDescent="0.25">
      <c r="A10737"/>
      <c r="B10737"/>
      <c r="I10737" s="33"/>
      <c r="J10737" s="21"/>
    </row>
    <row r="10738" spans="1:10" x14ac:dyDescent="0.25">
      <c r="A10738"/>
      <c r="B10738"/>
      <c r="I10738" s="33"/>
      <c r="J10738" s="21"/>
    </row>
    <row r="10739" spans="1:10" x14ac:dyDescent="0.25">
      <c r="A10739"/>
      <c r="B10739"/>
      <c r="I10739" s="33"/>
      <c r="J10739" s="21"/>
    </row>
    <row r="10740" spans="1:10" x14ac:dyDescent="0.25">
      <c r="A10740"/>
      <c r="B10740"/>
      <c r="I10740" s="33"/>
      <c r="J10740" s="21"/>
    </row>
    <row r="10741" spans="1:10" x14ac:dyDescent="0.25">
      <c r="A10741"/>
      <c r="B10741"/>
      <c r="I10741" s="33"/>
      <c r="J10741" s="21"/>
    </row>
    <row r="10742" spans="1:10" x14ac:dyDescent="0.25">
      <c r="A10742"/>
      <c r="B10742"/>
      <c r="I10742" s="33"/>
      <c r="J10742" s="21"/>
    </row>
    <row r="10743" spans="1:10" x14ac:dyDescent="0.25">
      <c r="A10743"/>
      <c r="B10743"/>
      <c r="I10743" s="33"/>
      <c r="J10743" s="21"/>
    </row>
    <row r="10744" spans="1:10" x14ac:dyDescent="0.25">
      <c r="A10744"/>
      <c r="B10744"/>
      <c r="I10744" s="33"/>
      <c r="J10744" s="21"/>
    </row>
    <row r="10745" spans="1:10" x14ac:dyDescent="0.25">
      <c r="A10745"/>
      <c r="B10745"/>
      <c r="I10745" s="33"/>
      <c r="J10745" s="21"/>
    </row>
    <row r="10746" spans="1:10" x14ac:dyDescent="0.25">
      <c r="A10746"/>
      <c r="B10746"/>
      <c r="I10746" s="33"/>
      <c r="J10746" s="21"/>
    </row>
    <row r="10747" spans="1:10" x14ac:dyDescent="0.25">
      <c r="A10747"/>
      <c r="B10747"/>
      <c r="I10747" s="33"/>
      <c r="J10747" s="21"/>
    </row>
    <row r="10748" spans="1:10" x14ac:dyDescent="0.25">
      <c r="A10748"/>
      <c r="B10748"/>
      <c r="I10748" s="33"/>
      <c r="J10748" s="21"/>
    </row>
    <row r="10749" spans="1:10" x14ac:dyDescent="0.25">
      <c r="A10749"/>
      <c r="B10749"/>
      <c r="I10749" s="33"/>
      <c r="J10749" s="21"/>
    </row>
    <row r="10750" spans="1:10" x14ac:dyDescent="0.25">
      <c r="A10750"/>
      <c r="B10750"/>
      <c r="I10750" s="33"/>
      <c r="J10750" s="21"/>
    </row>
    <row r="10751" spans="1:10" x14ac:dyDescent="0.25">
      <c r="A10751"/>
      <c r="B10751"/>
      <c r="I10751" s="33"/>
      <c r="J10751" s="21"/>
    </row>
    <row r="10752" spans="1:10" x14ac:dyDescent="0.25">
      <c r="A10752"/>
      <c r="B10752"/>
      <c r="I10752" s="33"/>
      <c r="J10752" s="21"/>
    </row>
    <row r="10753" spans="1:10" x14ac:dyDescent="0.25">
      <c r="A10753"/>
      <c r="B10753"/>
      <c r="I10753" s="33"/>
      <c r="J10753" s="21"/>
    </row>
    <row r="10754" spans="1:10" x14ac:dyDescent="0.25">
      <c r="A10754"/>
      <c r="B10754"/>
      <c r="I10754" s="33"/>
      <c r="J10754" s="21"/>
    </row>
    <row r="10755" spans="1:10" x14ac:dyDescent="0.25">
      <c r="A10755"/>
      <c r="B10755"/>
      <c r="I10755" s="33"/>
      <c r="J10755" s="21"/>
    </row>
    <row r="10756" spans="1:10" x14ac:dyDescent="0.25">
      <c r="A10756"/>
      <c r="B10756"/>
      <c r="I10756" s="33"/>
      <c r="J10756" s="21"/>
    </row>
    <row r="10757" spans="1:10" x14ac:dyDescent="0.25">
      <c r="A10757"/>
      <c r="B10757"/>
      <c r="I10757" s="33"/>
      <c r="J10757" s="21"/>
    </row>
    <row r="10758" spans="1:10" x14ac:dyDescent="0.25">
      <c r="A10758"/>
      <c r="B10758"/>
      <c r="I10758" s="33"/>
      <c r="J10758" s="21"/>
    </row>
    <row r="10759" spans="1:10" x14ac:dyDescent="0.25">
      <c r="A10759"/>
      <c r="B10759"/>
      <c r="I10759" s="33"/>
      <c r="J10759" s="21"/>
    </row>
    <row r="10760" spans="1:10" x14ac:dyDescent="0.25">
      <c r="A10760"/>
      <c r="B10760"/>
      <c r="I10760" s="33"/>
      <c r="J10760" s="21"/>
    </row>
    <row r="10761" spans="1:10" x14ac:dyDescent="0.25">
      <c r="A10761"/>
      <c r="B10761"/>
      <c r="I10761" s="33"/>
      <c r="J10761" s="21"/>
    </row>
    <row r="10762" spans="1:10" x14ac:dyDescent="0.25">
      <c r="A10762"/>
      <c r="B10762"/>
      <c r="I10762" s="33"/>
      <c r="J10762" s="21"/>
    </row>
    <row r="10763" spans="1:10" x14ac:dyDescent="0.25">
      <c r="A10763"/>
      <c r="B10763"/>
      <c r="I10763" s="33"/>
      <c r="J10763" s="21"/>
    </row>
    <row r="10764" spans="1:10" x14ac:dyDescent="0.25">
      <c r="A10764"/>
      <c r="B10764"/>
      <c r="I10764" s="33"/>
      <c r="J10764" s="21"/>
    </row>
    <row r="10765" spans="1:10" x14ac:dyDescent="0.25">
      <c r="A10765"/>
      <c r="B10765"/>
      <c r="I10765" s="33"/>
      <c r="J10765" s="21"/>
    </row>
    <row r="10766" spans="1:10" x14ac:dyDescent="0.25">
      <c r="A10766"/>
      <c r="B10766"/>
      <c r="I10766" s="33"/>
      <c r="J10766" s="21"/>
    </row>
    <row r="10767" spans="1:10" x14ac:dyDescent="0.25">
      <c r="A10767"/>
      <c r="B10767"/>
      <c r="I10767" s="33"/>
      <c r="J10767" s="21"/>
    </row>
    <row r="10768" spans="1:10" x14ac:dyDescent="0.25">
      <c r="A10768"/>
      <c r="B10768"/>
      <c r="I10768" s="33"/>
      <c r="J10768" s="21"/>
    </row>
    <row r="10769" spans="1:10" x14ac:dyDescent="0.25">
      <c r="A10769"/>
      <c r="B10769"/>
      <c r="I10769" s="33"/>
      <c r="J10769" s="21"/>
    </row>
    <row r="10770" spans="1:10" x14ac:dyDescent="0.25">
      <c r="A10770"/>
      <c r="B10770"/>
      <c r="I10770" s="33"/>
      <c r="J10770" s="21"/>
    </row>
    <row r="10771" spans="1:10" x14ac:dyDescent="0.25">
      <c r="A10771"/>
      <c r="B10771"/>
      <c r="I10771" s="33"/>
      <c r="J10771" s="21"/>
    </row>
    <row r="10772" spans="1:10" x14ac:dyDescent="0.25">
      <c r="A10772"/>
      <c r="B10772"/>
      <c r="I10772" s="33"/>
      <c r="J10772" s="21"/>
    </row>
    <row r="10773" spans="1:10" x14ac:dyDescent="0.25">
      <c r="A10773"/>
      <c r="B10773"/>
      <c r="I10773" s="33"/>
      <c r="J10773" s="21"/>
    </row>
    <row r="10774" spans="1:10" x14ac:dyDescent="0.25">
      <c r="A10774"/>
      <c r="B10774"/>
      <c r="I10774" s="33"/>
      <c r="J10774" s="21"/>
    </row>
    <row r="10775" spans="1:10" x14ac:dyDescent="0.25">
      <c r="A10775"/>
      <c r="B10775"/>
      <c r="I10775" s="33"/>
      <c r="J10775" s="21"/>
    </row>
    <row r="10776" spans="1:10" x14ac:dyDescent="0.25">
      <c r="A10776"/>
      <c r="B10776"/>
      <c r="I10776" s="33"/>
      <c r="J10776" s="21"/>
    </row>
    <row r="10777" spans="1:10" x14ac:dyDescent="0.25">
      <c r="A10777"/>
      <c r="B10777"/>
      <c r="I10777" s="33"/>
      <c r="J10777" s="21"/>
    </row>
    <row r="10778" spans="1:10" x14ac:dyDescent="0.25">
      <c r="A10778"/>
      <c r="B10778"/>
      <c r="I10778" s="33"/>
      <c r="J10778" s="21"/>
    </row>
    <row r="10779" spans="1:10" x14ac:dyDescent="0.25">
      <c r="A10779"/>
      <c r="B10779"/>
      <c r="I10779" s="33"/>
      <c r="J10779" s="21"/>
    </row>
    <row r="10780" spans="1:10" x14ac:dyDescent="0.25">
      <c r="A10780"/>
      <c r="B10780"/>
      <c r="I10780" s="33"/>
      <c r="J10780" s="21"/>
    </row>
    <row r="10781" spans="1:10" x14ac:dyDescent="0.25">
      <c r="A10781"/>
      <c r="B10781"/>
      <c r="I10781" s="33"/>
      <c r="J10781" s="21"/>
    </row>
    <row r="10782" spans="1:10" x14ac:dyDescent="0.25">
      <c r="A10782"/>
      <c r="B10782"/>
      <c r="I10782" s="33"/>
      <c r="J10782" s="21"/>
    </row>
    <row r="10783" spans="1:10" x14ac:dyDescent="0.25">
      <c r="A10783"/>
      <c r="B10783"/>
      <c r="I10783" s="33"/>
      <c r="J10783" s="21"/>
    </row>
    <row r="10784" spans="1:10" x14ac:dyDescent="0.25">
      <c r="A10784"/>
      <c r="B10784"/>
      <c r="I10784" s="33"/>
      <c r="J10784" s="21"/>
    </row>
    <row r="10785" spans="1:10" x14ac:dyDescent="0.25">
      <c r="A10785"/>
      <c r="B10785"/>
      <c r="I10785" s="33"/>
      <c r="J10785" s="21"/>
    </row>
    <row r="10786" spans="1:10" x14ac:dyDescent="0.25">
      <c r="A10786"/>
      <c r="B10786"/>
      <c r="I10786" s="33"/>
      <c r="J10786" s="21"/>
    </row>
    <row r="10787" spans="1:10" x14ac:dyDescent="0.25">
      <c r="A10787"/>
      <c r="B10787"/>
      <c r="I10787" s="33"/>
      <c r="J10787" s="21"/>
    </row>
    <row r="10788" spans="1:10" x14ac:dyDescent="0.25">
      <c r="A10788"/>
      <c r="B10788"/>
      <c r="I10788" s="33"/>
      <c r="J10788" s="21"/>
    </row>
    <row r="10789" spans="1:10" x14ac:dyDescent="0.25">
      <c r="A10789"/>
      <c r="B10789"/>
      <c r="I10789" s="33"/>
      <c r="J10789" s="21"/>
    </row>
    <row r="10790" spans="1:10" x14ac:dyDescent="0.25">
      <c r="A10790"/>
      <c r="B10790"/>
      <c r="I10790" s="33"/>
      <c r="J10790" s="21"/>
    </row>
    <row r="10791" spans="1:10" x14ac:dyDescent="0.25">
      <c r="A10791"/>
      <c r="B10791"/>
      <c r="I10791" s="33"/>
      <c r="J10791" s="21"/>
    </row>
    <row r="10792" spans="1:10" x14ac:dyDescent="0.25">
      <c r="A10792"/>
      <c r="B10792"/>
      <c r="I10792" s="33"/>
      <c r="J10792" s="21"/>
    </row>
    <row r="10793" spans="1:10" x14ac:dyDescent="0.25">
      <c r="A10793"/>
      <c r="B10793"/>
      <c r="I10793" s="33"/>
      <c r="J10793" s="21"/>
    </row>
    <row r="10794" spans="1:10" x14ac:dyDescent="0.25">
      <c r="A10794"/>
      <c r="B10794"/>
      <c r="I10794" s="33"/>
      <c r="J10794" s="21"/>
    </row>
    <row r="10795" spans="1:10" x14ac:dyDescent="0.25">
      <c r="A10795"/>
      <c r="B10795"/>
      <c r="I10795" s="33"/>
      <c r="J10795" s="21"/>
    </row>
    <row r="10796" spans="1:10" x14ac:dyDescent="0.25">
      <c r="A10796"/>
      <c r="B10796"/>
      <c r="I10796" s="33"/>
      <c r="J10796" s="21"/>
    </row>
    <row r="10797" spans="1:10" x14ac:dyDescent="0.25">
      <c r="A10797"/>
      <c r="B10797"/>
      <c r="I10797" s="33"/>
      <c r="J10797" s="21"/>
    </row>
    <row r="10798" spans="1:10" x14ac:dyDescent="0.25">
      <c r="A10798"/>
      <c r="B10798"/>
      <c r="I10798" s="33"/>
      <c r="J10798" s="21"/>
    </row>
    <row r="10799" spans="1:10" x14ac:dyDescent="0.25">
      <c r="A10799"/>
      <c r="B10799"/>
      <c r="I10799" s="33"/>
      <c r="J10799" s="21"/>
    </row>
    <row r="10800" spans="1:10" x14ac:dyDescent="0.25">
      <c r="A10800"/>
      <c r="B10800"/>
      <c r="I10800" s="33"/>
      <c r="J10800" s="21"/>
    </row>
    <row r="10801" spans="1:10" x14ac:dyDescent="0.25">
      <c r="A10801"/>
      <c r="B10801"/>
      <c r="I10801" s="33"/>
      <c r="J10801" s="21"/>
    </row>
    <row r="10802" spans="1:10" x14ac:dyDescent="0.25">
      <c r="A10802"/>
      <c r="B10802"/>
      <c r="I10802" s="33"/>
      <c r="J10802" s="21"/>
    </row>
    <row r="10803" spans="1:10" x14ac:dyDescent="0.25">
      <c r="A10803"/>
      <c r="B10803"/>
      <c r="I10803" s="33"/>
      <c r="J10803" s="21"/>
    </row>
    <row r="10804" spans="1:10" x14ac:dyDescent="0.25">
      <c r="A10804"/>
      <c r="B10804"/>
      <c r="I10804" s="33"/>
      <c r="J10804" s="21"/>
    </row>
    <row r="10805" spans="1:10" x14ac:dyDescent="0.25">
      <c r="A10805"/>
      <c r="B10805"/>
      <c r="I10805" s="33"/>
      <c r="J10805" s="21"/>
    </row>
    <row r="10806" spans="1:10" x14ac:dyDescent="0.25">
      <c r="A10806"/>
      <c r="B10806"/>
      <c r="I10806" s="33"/>
      <c r="J10806" s="21"/>
    </row>
    <row r="10807" spans="1:10" x14ac:dyDescent="0.25">
      <c r="A10807"/>
      <c r="B10807"/>
      <c r="I10807" s="33"/>
      <c r="J10807" s="21"/>
    </row>
    <row r="10808" spans="1:10" x14ac:dyDescent="0.25">
      <c r="A10808"/>
      <c r="B10808"/>
      <c r="I10808" s="33"/>
      <c r="J10808" s="21"/>
    </row>
    <row r="10809" spans="1:10" x14ac:dyDescent="0.25">
      <c r="A10809"/>
      <c r="B10809"/>
      <c r="I10809" s="33"/>
      <c r="J10809" s="21"/>
    </row>
    <row r="10810" spans="1:10" x14ac:dyDescent="0.25">
      <c r="A10810"/>
      <c r="B10810"/>
      <c r="I10810" s="33"/>
      <c r="J10810" s="21"/>
    </row>
    <row r="10811" spans="1:10" x14ac:dyDescent="0.25">
      <c r="A10811"/>
      <c r="B10811"/>
      <c r="I10811" s="33"/>
      <c r="J10811" s="21"/>
    </row>
    <row r="10812" spans="1:10" x14ac:dyDescent="0.25">
      <c r="A10812"/>
      <c r="B10812"/>
      <c r="I10812" s="33"/>
      <c r="J10812" s="21"/>
    </row>
    <row r="10813" spans="1:10" x14ac:dyDescent="0.25">
      <c r="A10813"/>
      <c r="B10813"/>
      <c r="I10813" s="33"/>
      <c r="J10813" s="21"/>
    </row>
    <row r="10814" spans="1:10" x14ac:dyDescent="0.25">
      <c r="A10814"/>
      <c r="B10814"/>
      <c r="I10814" s="33"/>
      <c r="J10814" s="21"/>
    </row>
    <row r="10815" spans="1:10" x14ac:dyDescent="0.25">
      <c r="A10815"/>
      <c r="B10815"/>
      <c r="I10815" s="33"/>
      <c r="J10815" s="21"/>
    </row>
    <row r="10816" spans="1:10" x14ac:dyDescent="0.25">
      <c r="A10816"/>
      <c r="B10816"/>
      <c r="I10816" s="33"/>
      <c r="J10816" s="21"/>
    </row>
    <row r="10817" spans="1:10" x14ac:dyDescent="0.25">
      <c r="A10817"/>
      <c r="B10817"/>
      <c r="I10817" s="33"/>
      <c r="J10817" s="21"/>
    </row>
    <row r="10818" spans="1:10" x14ac:dyDescent="0.25">
      <c r="A10818"/>
      <c r="B10818"/>
      <c r="I10818" s="33"/>
      <c r="J10818" s="21"/>
    </row>
    <row r="10819" spans="1:10" x14ac:dyDescent="0.25">
      <c r="A10819"/>
      <c r="B10819"/>
      <c r="I10819" s="33"/>
      <c r="J10819" s="21"/>
    </row>
    <row r="10820" spans="1:10" x14ac:dyDescent="0.25">
      <c r="A10820"/>
      <c r="B10820"/>
      <c r="I10820" s="33"/>
      <c r="J10820" s="21"/>
    </row>
    <row r="10821" spans="1:10" x14ac:dyDescent="0.25">
      <c r="A10821"/>
      <c r="B10821"/>
      <c r="I10821" s="33"/>
      <c r="J10821" s="21"/>
    </row>
    <row r="10822" spans="1:10" x14ac:dyDescent="0.25">
      <c r="A10822"/>
      <c r="B10822"/>
      <c r="I10822" s="33"/>
      <c r="J10822" s="21"/>
    </row>
    <row r="10823" spans="1:10" x14ac:dyDescent="0.25">
      <c r="A10823"/>
      <c r="B10823"/>
      <c r="I10823" s="33"/>
      <c r="J10823" s="21"/>
    </row>
    <row r="10824" spans="1:10" x14ac:dyDescent="0.25">
      <c r="A10824"/>
      <c r="B10824"/>
      <c r="I10824" s="33"/>
      <c r="J10824" s="21"/>
    </row>
    <row r="10825" spans="1:10" x14ac:dyDescent="0.25">
      <c r="A10825"/>
      <c r="B10825"/>
      <c r="I10825" s="33"/>
      <c r="J10825" s="21"/>
    </row>
    <row r="10826" spans="1:10" x14ac:dyDescent="0.25">
      <c r="A10826"/>
      <c r="B10826"/>
      <c r="I10826" s="33"/>
      <c r="J10826" s="21"/>
    </row>
    <row r="10827" spans="1:10" x14ac:dyDescent="0.25">
      <c r="A10827"/>
      <c r="B10827"/>
      <c r="I10827" s="33"/>
      <c r="J10827" s="21"/>
    </row>
    <row r="10828" spans="1:10" x14ac:dyDescent="0.25">
      <c r="A10828"/>
      <c r="B10828"/>
      <c r="I10828" s="33"/>
      <c r="J10828" s="21"/>
    </row>
    <row r="10829" spans="1:10" x14ac:dyDescent="0.25">
      <c r="A10829"/>
      <c r="B10829"/>
      <c r="I10829" s="33"/>
      <c r="J10829" s="21"/>
    </row>
    <row r="10830" spans="1:10" x14ac:dyDescent="0.25">
      <c r="A10830"/>
      <c r="B10830"/>
      <c r="I10830" s="33"/>
      <c r="J10830" s="21"/>
    </row>
    <row r="10831" spans="1:10" x14ac:dyDescent="0.25">
      <c r="A10831"/>
      <c r="B10831"/>
      <c r="I10831" s="33"/>
      <c r="J10831" s="21"/>
    </row>
    <row r="10832" spans="1:10" x14ac:dyDescent="0.25">
      <c r="A10832"/>
      <c r="B10832"/>
      <c r="I10832" s="33"/>
      <c r="J10832" s="21"/>
    </row>
    <row r="10833" spans="1:10" x14ac:dyDescent="0.25">
      <c r="A10833"/>
      <c r="B10833"/>
      <c r="I10833" s="33"/>
      <c r="J10833" s="21"/>
    </row>
    <row r="10834" spans="1:10" x14ac:dyDescent="0.25">
      <c r="A10834"/>
      <c r="B10834"/>
      <c r="I10834" s="33"/>
      <c r="J10834" s="21"/>
    </row>
    <row r="10835" spans="1:10" x14ac:dyDescent="0.25">
      <c r="A10835"/>
      <c r="B10835"/>
      <c r="I10835" s="33"/>
      <c r="J10835" s="21"/>
    </row>
    <row r="10836" spans="1:10" x14ac:dyDescent="0.25">
      <c r="A10836"/>
      <c r="B10836"/>
      <c r="I10836" s="33"/>
      <c r="J10836" s="21"/>
    </row>
    <row r="10837" spans="1:10" x14ac:dyDescent="0.25">
      <c r="A10837"/>
      <c r="B10837"/>
      <c r="I10837" s="33"/>
      <c r="J10837" s="21"/>
    </row>
    <row r="10838" spans="1:10" x14ac:dyDescent="0.25">
      <c r="A10838"/>
      <c r="B10838"/>
      <c r="I10838" s="33"/>
      <c r="J10838" s="21"/>
    </row>
    <row r="10839" spans="1:10" x14ac:dyDescent="0.25">
      <c r="A10839"/>
      <c r="B10839"/>
      <c r="I10839" s="33"/>
      <c r="J10839" s="21"/>
    </row>
    <row r="10840" spans="1:10" x14ac:dyDescent="0.25">
      <c r="A10840"/>
      <c r="B10840"/>
      <c r="I10840" s="33"/>
      <c r="J10840" s="21"/>
    </row>
    <row r="10841" spans="1:10" x14ac:dyDescent="0.25">
      <c r="A10841"/>
      <c r="B10841"/>
      <c r="I10841" s="33"/>
      <c r="J10841" s="21"/>
    </row>
    <row r="10842" spans="1:10" x14ac:dyDescent="0.25">
      <c r="A10842"/>
      <c r="B10842"/>
      <c r="I10842" s="33"/>
      <c r="J10842" s="21"/>
    </row>
    <row r="10843" spans="1:10" x14ac:dyDescent="0.25">
      <c r="A10843"/>
      <c r="B10843"/>
      <c r="I10843" s="33"/>
      <c r="J10843" s="21"/>
    </row>
    <row r="10844" spans="1:10" x14ac:dyDescent="0.25">
      <c r="A10844"/>
      <c r="B10844"/>
      <c r="I10844" s="33"/>
      <c r="J10844" s="21"/>
    </row>
    <row r="10845" spans="1:10" x14ac:dyDescent="0.25">
      <c r="A10845"/>
      <c r="B10845"/>
      <c r="I10845" s="33"/>
      <c r="J10845" s="21"/>
    </row>
    <row r="10846" spans="1:10" x14ac:dyDescent="0.25">
      <c r="A10846"/>
      <c r="B10846"/>
      <c r="I10846" s="33"/>
      <c r="J10846" s="21"/>
    </row>
    <row r="10847" spans="1:10" x14ac:dyDescent="0.25">
      <c r="A10847"/>
      <c r="B10847"/>
      <c r="I10847" s="33"/>
      <c r="J10847" s="21"/>
    </row>
    <row r="10848" spans="1:10" x14ac:dyDescent="0.25">
      <c r="A10848"/>
      <c r="B10848"/>
      <c r="I10848" s="33"/>
      <c r="J10848" s="21"/>
    </row>
    <row r="10849" spans="1:10" x14ac:dyDescent="0.25">
      <c r="A10849"/>
      <c r="B10849"/>
      <c r="I10849" s="33"/>
      <c r="J10849" s="21"/>
    </row>
    <row r="10850" spans="1:10" x14ac:dyDescent="0.25">
      <c r="A10850"/>
      <c r="B10850"/>
      <c r="I10850" s="33"/>
      <c r="J10850" s="21"/>
    </row>
    <row r="10851" spans="1:10" x14ac:dyDescent="0.25">
      <c r="A10851"/>
      <c r="B10851"/>
      <c r="I10851" s="33"/>
      <c r="J10851" s="21"/>
    </row>
    <row r="10852" spans="1:10" x14ac:dyDescent="0.25">
      <c r="A10852"/>
      <c r="B10852"/>
      <c r="I10852" s="33"/>
      <c r="J10852" s="21"/>
    </row>
    <row r="10853" spans="1:10" x14ac:dyDescent="0.25">
      <c r="A10853"/>
      <c r="B10853"/>
      <c r="I10853" s="33"/>
      <c r="J10853" s="21"/>
    </row>
    <row r="10854" spans="1:10" x14ac:dyDescent="0.25">
      <c r="A10854"/>
      <c r="B10854"/>
      <c r="I10854" s="33"/>
      <c r="J10854" s="21"/>
    </row>
    <row r="10855" spans="1:10" x14ac:dyDescent="0.25">
      <c r="A10855"/>
      <c r="B10855"/>
      <c r="I10855" s="33"/>
      <c r="J10855" s="21"/>
    </row>
    <row r="10856" spans="1:10" x14ac:dyDescent="0.25">
      <c r="A10856"/>
      <c r="B10856"/>
      <c r="I10856" s="33"/>
      <c r="J10856" s="21"/>
    </row>
    <row r="10857" spans="1:10" x14ac:dyDescent="0.25">
      <c r="A10857"/>
      <c r="B10857"/>
      <c r="I10857" s="33"/>
      <c r="J10857" s="21"/>
    </row>
    <row r="10858" spans="1:10" x14ac:dyDescent="0.25">
      <c r="A10858"/>
      <c r="B10858"/>
      <c r="I10858" s="33"/>
      <c r="J10858" s="21"/>
    </row>
    <row r="10859" spans="1:10" x14ac:dyDescent="0.25">
      <c r="A10859"/>
      <c r="B10859"/>
      <c r="I10859" s="33"/>
      <c r="J10859" s="21"/>
    </row>
    <row r="10860" spans="1:10" x14ac:dyDescent="0.25">
      <c r="A10860"/>
      <c r="B10860"/>
      <c r="I10860" s="33"/>
      <c r="J10860" s="21"/>
    </row>
    <row r="10861" spans="1:10" x14ac:dyDescent="0.25">
      <c r="A10861"/>
      <c r="B10861"/>
      <c r="I10861" s="33"/>
      <c r="J10861" s="21"/>
    </row>
    <row r="10862" spans="1:10" x14ac:dyDescent="0.25">
      <c r="A10862"/>
      <c r="B10862"/>
      <c r="I10862" s="33"/>
      <c r="J10862" s="21"/>
    </row>
    <row r="10863" spans="1:10" x14ac:dyDescent="0.25">
      <c r="A10863"/>
      <c r="B10863"/>
      <c r="I10863" s="33"/>
      <c r="J10863" s="21"/>
    </row>
    <row r="10864" spans="1:10" x14ac:dyDescent="0.25">
      <c r="A10864"/>
      <c r="B10864"/>
      <c r="I10864" s="33"/>
      <c r="J10864" s="21"/>
    </row>
    <row r="10865" spans="1:10" x14ac:dyDescent="0.25">
      <c r="A10865"/>
      <c r="B10865"/>
      <c r="I10865" s="33"/>
      <c r="J10865" s="21"/>
    </row>
    <row r="10866" spans="1:10" x14ac:dyDescent="0.25">
      <c r="A10866"/>
      <c r="B10866"/>
      <c r="I10866" s="33"/>
      <c r="J10866" s="21"/>
    </row>
    <row r="10867" spans="1:10" x14ac:dyDescent="0.25">
      <c r="A10867"/>
      <c r="B10867"/>
      <c r="I10867" s="33"/>
      <c r="J10867" s="21"/>
    </row>
    <row r="10868" spans="1:10" x14ac:dyDescent="0.25">
      <c r="A10868"/>
      <c r="B10868"/>
      <c r="I10868" s="33"/>
      <c r="J10868" s="21"/>
    </row>
    <row r="10869" spans="1:10" x14ac:dyDescent="0.25">
      <c r="A10869"/>
      <c r="B10869"/>
      <c r="I10869" s="33"/>
      <c r="J10869" s="21"/>
    </row>
    <row r="10870" spans="1:10" x14ac:dyDescent="0.25">
      <c r="A10870"/>
      <c r="B10870"/>
      <c r="I10870" s="33"/>
      <c r="J10870" s="21"/>
    </row>
    <row r="10871" spans="1:10" x14ac:dyDescent="0.25">
      <c r="A10871"/>
      <c r="B10871"/>
      <c r="I10871" s="33"/>
      <c r="J10871" s="21"/>
    </row>
    <row r="10872" spans="1:10" x14ac:dyDescent="0.25">
      <c r="A10872"/>
      <c r="B10872"/>
      <c r="I10872" s="33"/>
      <c r="J10872" s="21"/>
    </row>
    <row r="10873" spans="1:10" x14ac:dyDescent="0.25">
      <c r="A10873"/>
      <c r="B10873"/>
      <c r="I10873" s="33"/>
      <c r="J10873" s="21"/>
    </row>
    <row r="10874" spans="1:10" x14ac:dyDescent="0.25">
      <c r="A10874"/>
      <c r="B10874"/>
      <c r="I10874" s="33"/>
      <c r="J10874" s="21"/>
    </row>
    <row r="10875" spans="1:10" x14ac:dyDescent="0.25">
      <c r="A10875"/>
      <c r="B10875"/>
      <c r="I10875" s="33"/>
      <c r="J10875" s="21"/>
    </row>
    <row r="10876" spans="1:10" x14ac:dyDescent="0.25">
      <c r="A10876"/>
      <c r="B10876"/>
      <c r="I10876" s="33"/>
      <c r="J10876" s="21"/>
    </row>
    <row r="10877" spans="1:10" x14ac:dyDescent="0.25">
      <c r="A10877"/>
      <c r="B10877"/>
      <c r="I10877" s="33"/>
      <c r="J10877" s="21"/>
    </row>
    <row r="10878" spans="1:10" x14ac:dyDescent="0.25">
      <c r="A10878"/>
      <c r="B10878"/>
      <c r="I10878" s="33"/>
      <c r="J10878" s="21"/>
    </row>
    <row r="10879" spans="1:10" x14ac:dyDescent="0.25">
      <c r="A10879"/>
      <c r="B10879"/>
      <c r="I10879" s="33"/>
      <c r="J10879" s="21"/>
    </row>
    <row r="10880" spans="1:10" x14ac:dyDescent="0.25">
      <c r="A10880"/>
      <c r="B10880"/>
      <c r="I10880" s="33"/>
      <c r="J10880" s="21"/>
    </row>
    <row r="10881" spans="1:10" x14ac:dyDescent="0.25">
      <c r="A10881"/>
      <c r="B10881"/>
      <c r="I10881" s="33"/>
      <c r="J10881" s="21"/>
    </row>
    <row r="10882" spans="1:10" x14ac:dyDescent="0.25">
      <c r="A10882"/>
      <c r="B10882"/>
      <c r="I10882" s="33"/>
      <c r="J10882" s="21"/>
    </row>
    <row r="10883" spans="1:10" x14ac:dyDescent="0.25">
      <c r="A10883"/>
      <c r="B10883"/>
      <c r="I10883" s="33"/>
      <c r="J10883" s="21"/>
    </row>
    <row r="10884" spans="1:10" x14ac:dyDescent="0.25">
      <c r="A10884"/>
      <c r="B10884"/>
      <c r="I10884" s="33"/>
      <c r="J10884" s="21"/>
    </row>
    <row r="10885" spans="1:10" x14ac:dyDescent="0.25">
      <c r="A10885"/>
      <c r="B10885"/>
      <c r="I10885" s="33"/>
      <c r="J10885" s="21"/>
    </row>
    <row r="10886" spans="1:10" x14ac:dyDescent="0.25">
      <c r="A10886"/>
      <c r="B10886"/>
      <c r="I10886" s="33"/>
      <c r="J10886" s="21"/>
    </row>
    <row r="10887" spans="1:10" x14ac:dyDescent="0.25">
      <c r="A10887"/>
      <c r="B10887"/>
      <c r="I10887" s="33"/>
      <c r="J10887" s="21"/>
    </row>
    <row r="10888" spans="1:10" x14ac:dyDescent="0.25">
      <c r="A10888"/>
      <c r="B10888"/>
      <c r="I10888" s="33"/>
      <c r="J10888" s="21"/>
    </row>
    <row r="10889" spans="1:10" x14ac:dyDescent="0.25">
      <c r="A10889"/>
      <c r="B10889"/>
      <c r="I10889" s="33"/>
      <c r="J10889" s="21"/>
    </row>
    <row r="10890" spans="1:10" x14ac:dyDescent="0.25">
      <c r="A10890"/>
      <c r="B10890"/>
      <c r="I10890" s="33"/>
      <c r="J10890" s="21"/>
    </row>
    <row r="10891" spans="1:10" x14ac:dyDescent="0.25">
      <c r="A10891"/>
      <c r="B10891"/>
      <c r="I10891" s="33"/>
      <c r="J10891" s="21"/>
    </row>
    <row r="10892" spans="1:10" x14ac:dyDescent="0.25">
      <c r="A10892"/>
      <c r="B10892"/>
      <c r="I10892" s="33"/>
      <c r="J10892" s="21"/>
    </row>
    <row r="10893" spans="1:10" x14ac:dyDescent="0.25">
      <c r="A10893"/>
      <c r="B10893"/>
      <c r="I10893" s="33"/>
      <c r="J10893" s="21"/>
    </row>
    <row r="10894" spans="1:10" x14ac:dyDescent="0.25">
      <c r="A10894"/>
      <c r="B10894"/>
      <c r="I10894" s="33"/>
      <c r="J10894" s="21"/>
    </row>
    <row r="10895" spans="1:10" x14ac:dyDescent="0.25">
      <c r="A10895"/>
      <c r="B10895"/>
      <c r="I10895" s="33"/>
      <c r="J10895" s="21"/>
    </row>
    <row r="10896" spans="1:10" x14ac:dyDescent="0.25">
      <c r="A10896"/>
      <c r="B10896"/>
      <c r="I10896" s="33"/>
      <c r="J10896" s="21"/>
    </row>
    <row r="10897" spans="1:10" x14ac:dyDescent="0.25">
      <c r="A10897"/>
      <c r="B10897"/>
      <c r="I10897" s="33"/>
      <c r="J10897" s="21"/>
    </row>
    <row r="10898" spans="1:10" x14ac:dyDescent="0.25">
      <c r="A10898"/>
      <c r="B10898"/>
      <c r="I10898" s="33"/>
      <c r="J10898" s="21"/>
    </row>
    <row r="10899" spans="1:10" x14ac:dyDescent="0.25">
      <c r="A10899"/>
      <c r="B10899"/>
      <c r="I10899" s="33"/>
      <c r="J10899" s="21"/>
    </row>
    <row r="10900" spans="1:10" x14ac:dyDescent="0.25">
      <c r="A10900"/>
      <c r="B10900"/>
      <c r="I10900" s="33"/>
      <c r="J10900" s="21"/>
    </row>
    <row r="10901" spans="1:10" x14ac:dyDescent="0.25">
      <c r="A10901"/>
      <c r="B10901"/>
      <c r="I10901" s="33"/>
      <c r="J10901" s="21"/>
    </row>
    <row r="10902" spans="1:10" x14ac:dyDescent="0.25">
      <c r="A10902"/>
      <c r="B10902"/>
      <c r="I10902" s="33"/>
      <c r="J10902" s="21"/>
    </row>
    <row r="10903" spans="1:10" x14ac:dyDescent="0.25">
      <c r="A10903"/>
      <c r="B10903"/>
      <c r="I10903" s="33"/>
      <c r="J10903" s="21"/>
    </row>
    <row r="10904" spans="1:10" x14ac:dyDescent="0.25">
      <c r="A10904"/>
      <c r="B10904"/>
      <c r="I10904" s="33"/>
      <c r="J10904" s="21"/>
    </row>
    <row r="10905" spans="1:10" x14ac:dyDescent="0.25">
      <c r="A10905"/>
      <c r="B10905"/>
      <c r="I10905" s="33"/>
      <c r="J10905" s="21"/>
    </row>
    <row r="10906" spans="1:10" x14ac:dyDescent="0.25">
      <c r="A10906"/>
      <c r="B10906"/>
      <c r="I10906" s="33"/>
      <c r="J10906" s="21"/>
    </row>
    <row r="10907" spans="1:10" x14ac:dyDescent="0.25">
      <c r="A10907"/>
      <c r="B10907"/>
      <c r="I10907" s="33"/>
      <c r="J10907" s="21"/>
    </row>
    <row r="10908" spans="1:10" x14ac:dyDescent="0.25">
      <c r="A10908"/>
      <c r="B10908"/>
      <c r="I10908" s="33"/>
      <c r="J10908" s="21"/>
    </row>
    <row r="10909" spans="1:10" x14ac:dyDescent="0.25">
      <c r="A10909"/>
      <c r="B10909"/>
      <c r="I10909" s="33"/>
      <c r="J10909" s="21"/>
    </row>
    <row r="10910" spans="1:10" x14ac:dyDescent="0.25">
      <c r="A10910"/>
      <c r="B10910"/>
      <c r="I10910" s="33"/>
      <c r="J10910" s="21"/>
    </row>
    <row r="10911" spans="1:10" x14ac:dyDescent="0.25">
      <c r="A10911"/>
      <c r="B10911"/>
      <c r="I10911" s="33"/>
      <c r="J10911" s="21"/>
    </row>
    <row r="10912" spans="1:10" x14ac:dyDescent="0.25">
      <c r="A10912"/>
      <c r="B10912"/>
      <c r="I10912" s="33"/>
      <c r="J10912" s="21"/>
    </row>
    <row r="10913" spans="1:10" x14ac:dyDescent="0.25">
      <c r="A10913"/>
      <c r="B10913"/>
      <c r="I10913" s="33"/>
      <c r="J10913" s="21"/>
    </row>
    <row r="10914" spans="1:10" x14ac:dyDescent="0.25">
      <c r="A10914"/>
      <c r="B10914"/>
      <c r="I10914" s="33"/>
      <c r="J10914" s="21"/>
    </row>
    <row r="10915" spans="1:10" x14ac:dyDescent="0.25">
      <c r="A10915"/>
      <c r="B10915"/>
      <c r="I10915" s="33"/>
      <c r="J10915" s="21"/>
    </row>
    <row r="10916" spans="1:10" x14ac:dyDescent="0.25">
      <c r="A10916"/>
      <c r="B10916"/>
      <c r="I10916" s="33"/>
      <c r="J10916" s="21"/>
    </row>
    <row r="10917" spans="1:10" x14ac:dyDescent="0.25">
      <c r="A10917"/>
      <c r="B10917"/>
      <c r="I10917" s="33"/>
      <c r="J10917" s="21"/>
    </row>
    <row r="10918" spans="1:10" x14ac:dyDescent="0.25">
      <c r="A10918"/>
      <c r="B10918"/>
      <c r="I10918" s="33"/>
      <c r="J10918" s="21"/>
    </row>
    <row r="10919" spans="1:10" x14ac:dyDescent="0.25">
      <c r="A10919"/>
      <c r="B10919"/>
      <c r="I10919" s="33"/>
      <c r="J10919" s="21"/>
    </row>
    <row r="10920" spans="1:10" x14ac:dyDescent="0.25">
      <c r="A10920"/>
      <c r="B10920"/>
      <c r="I10920" s="33"/>
      <c r="J10920" s="21"/>
    </row>
    <row r="10921" spans="1:10" x14ac:dyDescent="0.25">
      <c r="A10921"/>
      <c r="B10921"/>
      <c r="I10921" s="33"/>
      <c r="J10921" s="21"/>
    </row>
    <row r="10922" spans="1:10" x14ac:dyDescent="0.25">
      <c r="A10922"/>
      <c r="B10922"/>
      <c r="I10922" s="33"/>
      <c r="J10922" s="21"/>
    </row>
    <row r="10923" spans="1:10" x14ac:dyDescent="0.25">
      <c r="A10923"/>
      <c r="B10923"/>
      <c r="I10923" s="33"/>
      <c r="J10923" s="21"/>
    </row>
    <row r="10924" spans="1:10" x14ac:dyDescent="0.25">
      <c r="A10924"/>
      <c r="B10924"/>
      <c r="I10924" s="33"/>
      <c r="J10924" s="21"/>
    </row>
    <row r="10925" spans="1:10" x14ac:dyDescent="0.25">
      <c r="A10925"/>
      <c r="B10925"/>
      <c r="I10925" s="33"/>
      <c r="J10925" s="21"/>
    </row>
    <row r="10926" spans="1:10" x14ac:dyDescent="0.25">
      <c r="A10926"/>
      <c r="B10926"/>
      <c r="I10926" s="33"/>
      <c r="J10926" s="21"/>
    </row>
    <row r="10927" spans="1:10" x14ac:dyDescent="0.25">
      <c r="A10927"/>
      <c r="B10927"/>
      <c r="I10927" s="33"/>
      <c r="J10927" s="21"/>
    </row>
    <row r="10928" spans="1:10" x14ac:dyDescent="0.25">
      <c r="A10928"/>
      <c r="B10928"/>
      <c r="I10928" s="33"/>
      <c r="J10928" s="21"/>
    </row>
    <row r="10929" spans="1:10" x14ac:dyDescent="0.25">
      <c r="A10929"/>
      <c r="B10929"/>
      <c r="I10929" s="33"/>
      <c r="J10929" s="21"/>
    </row>
    <row r="10930" spans="1:10" x14ac:dyDescent="0.25">
      <c r="A10930"/>
      <c r="B10930"/>
      <c r="I10930" s="33"/>
      <c r="J10930" s="21"/>
    </row>
    <row r="10931" spans="1:10" x14ac:dyDescent="0.25">
      <c r="A10931"/>
      <c r="B10931"/>
      <c r="I10931" s="33"/>
      <c r="J10931" s="21"/>
    </row>
    <row r="10932" spans="1:10" x14ac:dyDescent="0.25">
      <c r="A10932"/>
      <c r="B10932"/>
      <c r="I10932" s="33"/>
      <c r="J10932" s="21"/>
    </row>
    <row r="10933" spans="1:10" x14ac:dyDescent="0.25">
      <c r="A10933"/>
      <c r="B10933"/>
      <c r="I10933" s="33"/>
      <c r="J10933" s="21"/>
    </row>
    <row r="10934" spans="1:10" x14ac:dyDescent="0.25">
      <c r="A10934"/>
      <c r="B10934"/>
      <c r="I10934" s="33"/>
      <c r="J10934" s="21"/>
    </row>
    <row r="10935" spans="1:10" x14ac:dyDescent="0.25">
      <c r="A10935"/>
      <c r="B10935"/>
      <c r="I10935" s="33"/>
      <c r="J10935" s="21"/>
    </row>
    <row r="10936" spans="1:10" x14ac:dyDescent="0.25">
      <c r="A10936"/>
      <c r="B10936"/>
      <c r="I10936" s="33"/>
      <c r="J10936" s="21"/>
    </row>
    <row r="10937" spans="1:10" x14ac:dyDescent="0.25">
      <c r="A10937"/>
      <c r="B10937"/>
      <c r="I10937" s="33"/>
      <c r="J10937" s="21"/>
    </row>
    <row r="10938" spans="1:10" x14ac:dyDescent="0.25">
      <c r="A10938"/>
      <c r="B10938"/>
      <c r="I10938" s="33"/>
      <c r="J10938" s="21"/>
    </row>
    <row r="10939" spans="1:10" x14ac:dyDescent="0.25">
      <c r="A10939"/>
      <c r="B10939"/>
      <c r="I10939" s="33"/>
      <c r="J10939" s="21"/>
    </row>
    <row r="10940" spans="1:10" x14ac:dyDescent="0.25">
      <c r="A10940"/>
      <c r="B10940"/>
      <c r="I10940" s="33"/>
      <c r="J10940" s="21"/>
    </row>
    <row r="10941" spans="1:10" x14ac:dyDescent="0.25">
      <c r="A10941"/>
      <c r="B10941"/>
      <c r="I10941" s="33"/>
      <c r="J10941" s="21"/>
    </row>
    <row r="10942" spans="1:10" x14ac:dyDescent="0.25">
      <c r="A10942"/>
      <c r="B10942"/>
      <c r="I10942" s="33"/>
      <c r="J10942" s="21"/>
    </row>
    <row r="10943" spans="1:10" x14ac:dyDescent="0.25">
      <c r="A10943"/>
      <c r="B10943"/>
      <c r="I10943" s="33"/>
      <c r="J10943" s="21"/>
    </row>
    <row r="10944" spans="1:10" x14ac:dyDescent="0.25">
      <c r="A10944"/>
      <c r="B10944"/>
      <c r="I10944" s="33"/>
      <c r="J10944" s="21"/>
    </row>
    <row r="10945" spans="1:10" x14ac:dyDescent="0.25">
      <c r="A10945"/>
      <c r="B10945"/>
      <c r="I10945" s="33"/>
      <c r="J10945" s="21"/>
    </row>
    <row r="10946" spans="1:10" x14ac:dyDescent="0.25">
      <c r="A10946"/>
      <c r="B10946"/>
      <c r="I10946" s="33"/>
      <c r="J10946" s="21"/>
    </row>
    <row r="10947" spans="1:10" x14ac:dyDescent="0.25">
      <c r="A10947"/>
      <c r="B10947"/>
      <c r="I10947" s="33"/>
      <c r="J10947" s="21"/>
    </row>
    <row r="10948" spans="1:10" x14ac:dyDescent="0.25">
      <c r="A10948"/>
      <c r="B10948"/>
      <c r="I10948" s="33"/>
      <c r="J10948" s="21"/>
    </row>
    <row r="10949" spans="1:10" x14ac:dyDescent="0.25">
      <c r="A10949"/>
      <c r="B10949"/>
      <c r="I10949" s="33"/>
      <c r="J10949" s="21"/>
    </row>
    <row r="10950" spans="1:10" x14ac:dyDescent="0.25">
      <c r="A10950"/>
      <c r="B10950"/>
      <c r="I10950" s="33"/>
      <c r="J10950" s="21"/>
    </row>
    <row r="10951" spans="1:10" x14ac:dyDescent="0.25">
      <c r="A10951"/>
      <c r="B10951"/>
      <c r="I10951" s="33"/>
      <c r="J10951" s="21"/>
    </row>
    <row r="10952" spans="1:10" x14ac:dyDescent="0.25">
      <c r="A10952"/>
      <c r="B10952"/>
      <c r="I10952" s="33"/>
      <c r="J10952" s="21"/>
    </row>
    <row r="10953" spans="1:10" x14ac:dyDescent="0.25">
      <c r="A10953"/>
      <c r="B10953"/>
      <c r="I10953" s="33"/>
      <c r="J10953" s="21"/>
    </row>
    <row r="10954" spans="1:10" x14ac:dyDescent="0.25">
      <c r="A10954"/>
      <c r="B10954"/>
      <c r="I10954" s="33"/>
      <c r="J10954" s="21"/>
    </row>
    <row r="10955" spans="1:10" x14ac:dyDescent="0.25">
      <c r="A10955"/>
      <c r="B10955"/>
      <c r="I10955" s="33"/>
      <c r="J10955" s="21"/>
    </row>
    <row r="10956" spans="1:10" x14ac:dyDescent="0.25">
      <c r="A10956"/>
      <c r="B10956"/>
      <c r="I10956" s="33"/>
      <c r="J10956" s="21"/>
    </row>
    <row r="10957" spans="1:10" x14ac:dyDescent="0.25">
      <c r="A10957"/>
      <c r="B10957"/>
      <c r="I10957" s="33"/>
      <c r="J10957" s="21"/>
    </row>
    <row r="10958" spans="1:10" x14ac:dyDescent="0.25">
      <c r="A10958"/>
      <c r="B10958"/>
      <c r="I10958" s="33"/>
      <c r="J10958" s="21"/>
    </row>
    <row r="10959" spans="1:10" x14ac:dyDescent="0.25">
      <c r="A10959"/>
      <c r="B10959"/>
      <c r="I10959" s="33"/>
      <c r="J10959" s="21"/>
    </row>
    <row r="10960" spans="1:10" x14ac:dyDescent="0.25">
      <c r="A10960"/>
      <c r="B10960"/>
      <c r="I10960" s="33"/>
      <c r="J10960" s="21"/>
    </row>
    <row r="10961" spans="1:10" x14ac:dyDescent="0.25">
      <c r="A10961"/>
      <c r="B10961"/>
      <c r="I10961" s="33"/>
      <c r="J10961" s="21"/>
    </row>
    <row r="10962" spans="1:10" x14ac:dyDescent="0.25">
      <c r="A10962"/>
      <c r="B10962"/>
      <c r="I10962" s="33"/>
      <c r="J10962" s="21"/>
    </row>
    <row r="10963" spans="1:10" x14ac:dyDescent="0.25">
      <c r="A10963"/>
      <c r="B10963"/>
      <c r="I10963" s="33"/>
      <c r="J10963" s="21"/>
    </row>
    <row r="10964" spans="1:10" x14ac:dyDescent="0.25">
      <c r="A10964"/>
      <c r="B10964"/>
      <c r="I10964" s="33"/>
      <c r="J10964" s="21"/>
    </row>
    <row r="10965" spans="1:10" x14ac:dyDescent="0.25">
      <c r="A10965"/>
      <c r="B10965"/>
      <c r="I10965" s="33"/>
      <c r="J10965" s="21"/>
    </row>
    <row r="10966" spans="1:10" x14ac:dyDescent="0.25">
      <c r="A10966"/>
      <c r="B10966"/>
      <c r="I10966" s="33"/>
      <c r="J10966" s="21"/>
    </row>
    <row r="10967" spans="1:10" x14ac:dyDescent="0.25">
      <c r="A10967"/>
      <c r="B10967"/>
      <c r="I10967" s="33"/>
      <c r="J10967" s="21"/>
    </row>
    <row r="10968" spans="1:10" x14ac:dyDescent="0.25">
      <c r="A10968"/>
      <c r="B10968"/>
      <c r="I10968" s="33"/>
      <c r="J10968" s="21"/>
    </row>
    <row r="10969" spans="1:10" x14ac:dyDescent="0.25">
      <c r="A10969"/>
      <c r="B10969"/>
      <c r="I10969" s="33"/>
      <c r="J10969" s="21"/>
    </row>
    <row r="10970" spans="1:10" x14ac:dyDescent="0.25">
      <c r="A10970"/>
      <c r="B10970"/>
      <c r="I10970" s="33"/>
      <c r="J10970" s="21"/>
    </row>
    <row r="10971" spans="1:10" x14ac:dyDescent="0.25">
      <c r="A10971"/>
      <c r="B10971"/>
      <c r="I10971" s="33"/>
      <c r="J10971" s="21"/>
    </row>
    <row r="10972" spans="1:10" x14ac:dyDescent="0.25">
      <c r="A10972"/>
      <c r="B10972"/>
      <c r="I10972" s="33"/>
      <c r="J10972" s="21"/>
    </row>
    <row r="10973" spans="1:10" x14ac:dyDescent="0.25">
      <c r="A10973"/>
      <c r="B10973"/>
      <c r="I10973" s="33"/>
      <c r="J10973" s="21"/>
    </row>
    <row r="10974" spans="1:10" x14ac:dyDescent="0.25">
      <c r="A10974"/>
      <c r="B10974"/>
      <c r="I10974" s="33"/>
      <c r="J10974" s="21"/>
    </row>
    <row r="10975" spans="1:10" x14ac:dyDescent="0.25">
      <c r="A10975"/>
      <c r="B10975"/>
      <c r="I10975" s="33"/>
      <c r="J10975" s="21"/>
    </row>
    <row r="10976" spans="1:10" x14ac:dyDescent="0.25">
      <c r="A10976"/>
      <c r="B10976"/>
      <c r="I10976" s="33"/>
      <c r="J10976" s="21"/>
    </row>
    <row r="10977" spans="1:10" x14ac:dyDescent="0.25">
      <c r="A10977"/>
      <c r="B10977"/>
      <c r="I10977" s="33"/>
      <c r="J10977" s="21"/>
    </row>
    <row r="10978" spans="1:10" x14ac:dyDescent="0.25">
      <c r="A10978"/>
      <c r="B10978"/>
      <c r="I10978" s="33"/>
      <c r="J10978" s="21"/>
    </row>
    <row r="10979" spans="1:10" x14ac:dyDescent="0.25">
      <c r="A10979"/>
      <c r="B10979"/>
      <c r="I10979" s="33"/>
      <c r="J10979" s="21"/>
    </row>
    <row r="10980" spans="1:10" x14ac:dyDescent="0.25">
      <c r="A10980"/>
      <c r="B10980"/>
      <c r="I10980" s="33"/>
      <c r="J10980" s="21"/>
    </row>
    <row r="10981" spans="1:10" x14ac:dyDescent="0.25">
      <c r="A10981"/>
      <c r="B10981"/>
      <c r="I10981" s="33"/>
      <c r="J10981" s="21"/>
    </row>
    <row r="10982" spans="1:10" x14ac:dyDescent="0.25">
      <c r="A10982"/>
      <c r="B10982"/>
      <c r="I10982" s="33"/>
      <c r="J10982" s="21"/>
    </row>
    <row r="10983" spans="1:10" x14ac:dyDescent="0.25">
      <c r="A10983"/>
      <c r="B10983"/>
      <c r="I10983" s="33"/>
      <c r="J10983" s="21"/>
    </row>
    <row r="10984" spans="1:10" x14ac:dyDescent="0.25">
      <c r="A10984"/>
      <c r="B10984"/>
      <c r="I10984" s="33"/>
      <c r="J10984" s="21"/>
    </row>
    <row r="10985" spans="1:10" x14ac:dyDescent="0.25">
      <c r="A10985"/>
      <c r="B10985"/>
      <c r="I10985" s="33"/>
      <c r="J10985" s="21"/>
    </row>
    <row r="10986" spans="1:10" x14ac:dyDescent="0.25">
      <c r="A10986"/>
      <c r="B10986"/>
      <c r="I10986" s="33"/>
      <c r="J10986" s="21"/>
    </row>
    <row r="10987" spans="1:10" x14ac:dyDescent="0.25">
      <c r="A10987"/>
      <c r="B10987"/>
      <c r="I10987" s="33"/>
      <c r="J10987" s="21"/>
    </row>
    <row r="10988" spans="1:10" x14ac:dyDescent="0.25">
      <c r="A10988"/>
      <c r="B10988"/>
      <c r="I10988" s="33"/>
      <c r="J10988" s="21"/>
    </row>
    <row r="10989" spans="1:10" x14ac:dyDescent="0.25">
      <c r="A10989"/>
      <c r="B10989"/>
      <c r="I10989" s="33"/>
      <c r="J10989" s="21"/>
    </row>
    <row r="10990" spans="1:10" x14ac:dyDescent="0.25">
      <c r="A10990"/>
      <c r="B10990"/>
      <c r="I10990" s="33"/>
      <c r="J10990" s="21"/>
    </row>
    <row r="10991" spans="1:10" x14ac:dyDescent="0.25">
      <c r="A10991"/>
      <c r="B10991"/>
      <c r="I10991" s="33"/>
      <c r="J10991" s="21"/>
    </row>
    <row r="10992" spans="1:10" x14ac:dyDescent="0.25">
      <c r="A10992"/>
      <c r="B10992"/>
      <c r="I10992" s="33"/>
      <c r="J10992" s="21"/>
    </row>
    <row r="10993" spans="1:10" x14ac:dyDescent="0.25">
      <c r="A10993"/>
      <c r="B10993"/>
      <c r="I10993" s="33"/>
      <c r="J10993" s="21"/>
    </row>
    <row r="10994" spans="1:10" x14ac:dyDescent="0.25">
      <c r="A10994"/>
      <c r="B10994"/>
      <c r="I10994" s="33"/>
      <c r="J10994" s="21"/>
    </row>
    <row r="10995" spans="1:10" x14ac:dyDescent="0.25">
      <c r="A10995"/>
      <c r="B10995"/>
      <c r="I10995" s="33"/>
      <c r="J10995" s="21"/>
    </row>
    <row r="10996" spans="1:10" x14ac:dyDescent="0.25">
      <c r="A10996"/>
      <c r="B10996"/>
      <c r="I10996" s="33"/>
      <c r="J10996" s="21"/>
    </row>
    <row r="10997" spans="1:10" x14ac:dyDescent="0.25">
      <c r="A10997"/>
      <c r="B10997"/>
      <c r="I10997" s="33"/>
      <c r="J10997" s="21"/>
    </row>
    <row r="10998" spans="1:10" x14ac:dyDescent="0.25">
      <c r="A10998"/>
      <c r="B10998"/>
      <c r="I10998" s="33"/>
      <c r="J10998" s="21"/>
    </row>
    <row r="10999" spans="1:10" x14ac:dyDescent="0.25">
      <c r="A10999"/>
      <c r="B10999"/>
      <c r="I10999" s="33"/>
      <c r="J10999" s="21"/>
    </row>
    <row r="11000" spans="1:10" x14ac:dyDescent="0.25">
      <c r="A11000"/>
      <c r="B11000"/>
      <c r="I11000" s="33"/>
      <c r="J11000" s="21"/>
    </row>
    <row r="11001" spans="1:10" x14ac:dyDescent="0.25">
      <c r="A11001"/>
      <c r="B11001"/>
      <c r="I11001" s="33"/>
      <c r="J11001" s="21"/>
    </row>
    <row r="11002" spans="1:10" x14ac:dyDescent="0.25">
      <c r="A11002"/>
      <c r="B11002"/>
      <c r="I11002" s="33"/>
      <c r="J11002" s="21"/>
    </row>
    <row r="11003" spans="1:10" x14ac:dyDescent="0.25">
      <c r="A11003"/>
      <c r="B11003"/>
      <c r="I11003" s="33"/>
      <c r="J11003" s="21"/>
    </row>
    <row r="11004" spans="1:10" x14ac:dyDescent="0.25">
      <c r="A11004"/>
      <c r="B11004"/>
      <c r="I11004" s="33"/>
      <c r="J11004" s="21"/>
    </row>
    <row r="11005" spans="1:10" x14ac:dyDescent="0.25">
      <c r="A11005"/>
      <c r="B11005"/>
      <c r="I11005" s="33"/>
      <c r="J11005" s="21"/>
    </row>
    <row r="11006" spans="1:10" x14ac:dyDescent="0.25">
      <c r="A11006"/>
      <c r="B11006"/>
      <c r="I11006" s="33"/>
      <c r="J11006" s="21"/>
    </row>
    <row r="11007" spans="1:10" x14ac:dyDescent="0.25">
      <c r="A11007"/>
      <c r="B11007"/>
      <c r="I11007" s="33"/>
      <c r="J11007" s="21"/>
    </row>
    <row r="11008" spans="1:10" x14ac:dyDescent="0.25">
      <c r="A11008"/>
      <c r="B11008"/>
      <c r="I11008" s="33"/>
      <c r="J11008" s="21"/>
    </row>
    <row r="11009" spans="1:10" x14ac:dyDescent="0.25">
      <c r="A11009"/>
      <c r="B11009"/>
      <c r="I11009" s="33"/>
      <c r="J11009" s="21"/>
    </row>
    <row r="11010" spans="1:10" x14ac:dyDescent="0.25">
      <c r="A11010"/>
      <c r="B11010"/>
      <c r="I11010" s="33"/>
      <c r="J11010" s="21"/>
    </row>
    <row r="11011" spans="1:10" x14ac:dyDescent="0.25">
      <c r="A11011"/>
      <c r="B11011"/>
      <c r="I11011" s="33"/>
      <c r="J11011" s="21"/>
    </row>
    <row r="11012" spans="1:10" x14ac:dyDescent="0.25">
      <c r="A11012"/>
      <c r="B11012"/>
      <c r="I11012" s="33"/>
      <c r="J11012" s="21"/>
    </row>
    <row r="11013" spans="1:10" x14ac:dyDescent="0.25">
      <c r="A11013"/>
      <c r="B11013"/>
      <c r="I11013" s="33"/>
      <c r="J11013" s="21"/>
    </row>
    <row r="11014" spans="1:10" x14ac:dyDescent="0.25">
      <c r="A11014"/>
      <c r="B11014"/>
      <c r="I11014" s="33"/>
      <c r="J11014" s="21"/>
    </row>
    <row r="11015" spans="1:10" x14ac:dyDescent="0.25">
      <c r="A11015"/>
      <c r="B11015"/>
      <c r="I11015" s="33"/>
      <c r="J11015" s="21"/>
    </row>
    <row r="11016" spans="1:10" x14ac:dyDescent="0.25">
      <c r="A11016"/>
      <c r="B11016"/>
      <c r="I11016" s="33"/>
      <c r="J11016" s="21"/>
    </row>
    <row r="11017" spans="1:10" x14ac:dyDescent="0.25">
      <c r="A11017"/>
      <c r="B11017"/>
      <c r="I11017" s="33"/>
      <c r="J11017" s="21"/>
    </row>
    <row r="11018" spans="1:10" x14ac:dyDescent="0.25">
      <c r="A11018"/>
      <c r="B11018"/>
      <c r="I11018" s="33"/>
      <c r="J11018" s="21"/>
    </row>
    <row r="11019" spans="1:10" x14ac:dyDescent="0.25">
      <c r="A11019"/>
      <c r="B11019"/>
      <c r="I11019" s="33"/>
      <c r="J11019" s="21"/>
    </row>
    <row r="11020" spans="1:10" x14ac:dyDescent="0.25">
      <c r="A11020"/>
      <c r="B11020"/>
      <c r="I11020" s="33"/>
      <c r="J11020" s="21"/>
    </row>
    <row r="11021" spans="1:10" x14ac:dyDescent="0.25">
      <c r="A11021"/>
      <c r="B11021"/>
      <c r="I11021" s="33"/>
      <c r="J11021" s="21"/>
    </row>
    <row r="11022" spans="1:10" x14ac:dyDescent="0.25">
      <c r="A11022"/>
      <c r="B11022"/>
      <c r="I11022" s="33"/>
      <c r="J11022" s="21"/>
    </row>
    <row r="11023" spans="1:10" x14ac:dyDescent="0.25">
      <c r="A11023"/>
      <c r="B11023"/>
      <c r="I11023" s="33"/>
      <c r="J11023" s="21"/>
    </row>
    <row r="11024" spans="1:10" x14ac:dyDescent="0.25">
      <c r="A11024"/>
      <c r="B11024"/>
      <c r="I11024" s="33"/>
      <c r="J11024" s="21"/>
    </row>
    <row r="11025" spans="1:10" x14ac:dyDescent="0.25">
      <c r="A11025"/>
      <c r="B11025"/>
      <c r="I11025" s="33"/>
      <c r="J11025" s="21"/>
    </row>
    <row r="11026" spans="1:10" x14ac:dyDescent="0.25">
      <c r="A11026"/>
      <c r="B11026"/>
      <c r="I11026" s="33"/>
      <c r="J11026" s="21"/>
    </row>
    <row r="11027" spans="1:10" x14ac:dyDescent="0.25">
      <c r="A11027"/>
      <c r="B11027"/>
      <c r="I11027" s="33"/>
      <c r="J11027" s="21"/>
    </row>
    <row r="11028" spans="1:10" x14ac:dyDescent="0.25">
      <c r="A11028"/>
      <c r="B11028"/>
      <c r="I11028" s="33"/>
      <c r="J11028" s="21"/>
    </row>
    <row r="11029" spans="1:10" x14ac:dyDescent="0.25">
      <c r="A11029"/>
      <c r="B11029"/>
      <c r="I11029" s="33"/>
      <c r="J11029" s="21"/>
    </row>
    <row r="11030" spans="1:10" x14ac:dyDescent="0.25">
      <c r="A11030"/>
      <c r="B11030"/>
      <c r="I11030" s="33"/>
      <c r="J11030" s="21"/>
    </row>
    <row r="11031" spans="1:10" x14ac:dyDescent="0.25">
      <c r="A11031"/>
      <c r="B11031"/>
      <c r="I11031" s="33"/>
      <c r="J11031" s="21"/>
    </row>
    <row r="11032" spans="1:10" x14ac:dyDescent="0.25">
      <c r="A11032"/>
      <c r="B11032"/>
      <c r="I11032" s="33"/>
      <c r="J11032" s="21"/>
    </row>
    <row r="11033" spans="1:10" x14ac:dyDescent="0.25">
      <c r="A11033"/>
      <c r="B11033"/>
      <c r="I11033" s="33"/>
      <c r="J11033" s="21"/>
    </row>
    <row r="11034" spans="1:10" x14ac:dyDescent="0.25">
      <c r="A11034"/>
      <c r="B11034"/>
      <c r="I11034" s="33"/>
      <c r="J11034" s="21"/>
    </row>
    <row r="11035" spans="1:10" x14ac:dyDescent="0.25">
      <c r="A11035"/>
      <c r="B11035"/>
      <c r="I11035" s="33"/>
      <c r="J11035" s="21"/>
    </row>
    <row r="11036" spans="1:10" x14ac:dyDescent="0.25">
      <c r="A11036"/>
      <c r="B11036"/>
      <c r="I11036" s="33"/>
      <c r="J11036" s="21"/>
    </row>
    <row r="11037" spans="1:10" x14ac:dyDescent="0.25">
      <c r="A11037"/>
      <c r="B11037"/>
      <c r="I11037" s="33"/>
      <c r="J11037" s="21"/>
    </row>
    <row r="11038" spans="1:10" x14ac:dyDescent="0.25">
      <c r="A11038"/>
      <c r="B11038"/>
      <c r="I11038" s="33"/>
      <c r="J11038" s="21"/>
    </row>
    <row r="11039" spans="1:10" x14ac:dyDescent="0.25">
      <c r="A11039"/>
      <c r="B11039"/>
      <c r="I11039" s="33"/>
      <c r="J11039" s="21"/>
    </row>
    <row r="11040" spans="1:10" x14ac:dyDescent="0.25">
      <c r="A11040"/>
      <c r="B11040"/>
      <c r="I11040" s="33"/>
      <c r="J11040" s="21"/>
    </row>
    <row r="11041" spans="1:10" x14ac:dyDescent="0.25">
      <c r="A11041"/>
      <c r="B11041"/>
      <c r="I11041" s="33"/>
      <c r="J11041" s="21"/>
    </row>
    <row r="11042" spans="1:10" x14ac:dyDescent="0.25">
      <c r="A11042"/>
      <c r="B11042"/>
      <c r="I11042" s="33"/>
      <c r="J11042" s="21"/>
    </row>
    <row r="11043" spans="1:10" x14ac:dyDescent="0.25">
      <c r="A11043"/>
      <c r="B11043"/>
      <c r="I11043" s="33"/>
      <c r="J11043" s="21"/>
    </row>
    <row r="11044" spans="1:10" x14ac:dyDescent="0.25">
      <c r="A11044"/>
      <c r="B11044"/>
      <c r="I11044" s="33"/>
      <c r="J11044" s="21"/>
    </row>
    <row r="11045" spans="1:10" x14ac:dyDescent="0.25">
      <c r="A11045"/>
      <c r="B11045"/>
      <c r="I11045" s="33"/>
      <c r="J11045" s="21"/>
    </row>
    <row r="11046" spans="1:10" x14ac:dyDescent="0.25">
      <c r="A11046"/>
      <c r="B11046"/>
      <c r="I11046" s="33"/>
      <c r="J11046" s="21"/>
    </row>
    <row r="11047" spans="1:10" x14ac:dyDescent="0.25">
      <c r="A11047"/>
      <c r="B11047"/>
      <c r="I11047" s="33"/>
      <c r="J11047" s="21"/>
    </row>
    <row r="11048" spans="1:10" x14ac:dyDescent="0.25">
      <c r="A11048"/>
      <c r="B11048"/>
      <c r="I11048" s="33"/>
      <c r="J11048" s="21"/>
    </row>
    <row r="11049" spans="1:10" x14ac:dyDescent="0.25">
      <c r="A11049"/>
      <c r="B11049"/>
      <c r="I11049" s="33"/>
      <c r="J11049" s="21"/>
    </row>
    <row r="11050" spans="1:10" x14ac:dyDescent="0.25">
      <c r="A11050"/>
      <c r="B11050"/>
      <c r="I11050" s="33"/>
      <c r="J11050" s="21"/>
    </row>
    <row r="11051" spans="1:10" x14ac:dyDescent="0.25">
      <c r="A11051"/>
      <c r="B11051"/>
      <c r="I11051" s="33"/>
      <c r="J11051" s="21"/>
    </row>
    <row r="11052" spans="1:10" x14ac:dyDescent="0.25">
      <c r="A11052"/>
      <c r="B11052"/>
      <c r="I11052" s="33"/>
      <c r="J11052" s="21"/>
    </row>
    <row r="11053" spans="1:10" x14ac:dyDescent="0.25">
      <c r="A11053"/>
      <c r="B11053"/>
      <c r="I11053" s="33"/>
      <c r="J11053" s="21"/>
    </row>
    <row r="11054" spans="1:10" x14ac:dyDescent="0.25">
      <c r="A11054"/>
      <c r="B11054"/>
      <c r="I11054" s="33"/>
      <c r="J11054" s="21"/>
    </row>
    <row r="11055" spans="1:10" x14ac:dyDescent="0.25">
      <c r="A11055"/>
      <c r="B11055"/>
      <c r="I11055" s="33"/>
      <c r="J11055" s="21"/>
    </row>
    <row r="11056" spans="1:10" x14ac:dyDescent="0.25">
      <c r="A11056"/>
      <c r="B11056"/>
      <c r="I11056" s="33"/>
      <c r="J11056" s="21"/>
    </row>
    <row r="11057" spans="1:10" x14ac:dyDescent="0.25">
      <c r="A11057"/>
      <c r="B11057"/>
      <c r="I11057" s="33"/>
      <c r="J11057" s="21"/>
    </row>
    <row r="11058" spans="1:10" x14ac:dyDescent="0.25">
      <c r="A11058"/>
      <c r="B11058"/>
      <c r="I11058" s="33"/>
      <c r="J11058" s="21"/>
    </row>
    <row r="11059" spans="1:10" x14ac:dyDescent="0.25">
      <c r="A11059"/>
      <c r="B11059"/>
      <c r="I11059" s="33"/>
      <c r="J11059" s="21"/>
    </row>
    <row r="11060" spans="1:10" x14ac:dyDescent="0.25">
      <c r="A11060"/>
      <c r="B11060"/>
      <c r="I11060" s="33"/>
      <c r="J11060" s="21"/>
    </row>
    <row r="11061" spans="1:10" x14ac:dyDescent="0.25">
      <c r="A11061"/>
      <c r="B11061"/>
      <c r="I11061" s="33"/>
      <c r="J11061" s="21"/>
    </row>
    <row r="11062" spans="1:10" x14ac:dyDescent="0.25">
      <c r="A11062"/>
      <c r="B11062"/>
      <c r="I11062" s="33"/>
      <c r="J11062" s="21"/>
    </row>
    <row r="11063" spans="1:10" x14ac:dyDescent="0.25">
      <c r="A11063"/>
      <c r="B11063"/>
      <c r="I11063" s="33"/>
      <c r="J11063" s="21"/>
    </row>
    <row r="11064" spans="1:10" x14ac:dyDescent="0.25">
      <c r="A11064"/>
      <c r="B11064"/>
      <c r="I11064" s="33"/>
      <c r="J11064" s="21"/>
    </row>
    <row r="11065" spans="1:10" x14ac:dyDescent="0.25">
      <c r="A11065"/>
      <c r="B11065"/>
      <c r="I11065" s="33"/>
      <c r="J11065" s="21"/>
    </row>
    <row r="11066" spans="1:10" x14ac:dyDescent="0.25">
      <c r="A11066"/>
      <c r="B11066"/>
      <c r="I11066" s="33"/>
      <c r="J11066" s="21"/>
    </row>
    <row r="11067" spans="1:10" x14ac:dyDescent="0.25">
      <c r="A11067"/>
      <c r="B11067"/>
      <c r="I11067" s="33"/>
      <c r="J11067" s="21"/>
    </row>
    <row r="11068" spans="1:10" x14ac:dyDescent="0.25">
      <c r="A11068"/>
      <c r="B11068"/>
      <c r="I11068" s="33"/>
      <c r="J11068" s="21"/>
    </row>
    <row r="11069" spans="1:10" x14ac:dyDescent="0.25">
      <c r="A11069"/>
      <c r="B11069"/>
      <c r="I11069" s="33"/>
      <c r="J11069" s="21"/>
    </row>
    <row r="11070" spans="1:10" x14ac:dyDescent="0.25">
      <c r="A11070"/>
      <c r="B11070"/>
      <c r="I11070" s="33"/>
      <c r="J11070" s="21"/>
    </row>
    <row r="11071" spans="1:10" x14ac:dyDescent="0.25">
      <c r="A11071"/>
      <c r="B11071"/>
      <c r="I11071" s="33"/>
      <c r="J11071" s="21"/>
    </row>
    <row r="11072" spans="1:10" x14ac:dyDescent="0.25">
      <c r="A11072"/>
      <c r="B11072"/>
      <c r="I11072" s="33"/>
      <c r="J11072" s="21"/>
    </row>
    <row r="11073" spans="1:10" x14ac:dyDescent="0.25">
      <c r="A11073"/>
      <c r="B11073"/>
      <c r="I11073" s="33"/>
      <c r="J11073" s="21"/>
    </row>
    <row r="11074" spans="1:10" x14ac:dyDescent="0.25">
      <c r="A11074"/>
      <c r="B11074"/>
      <c r="I11074" s="33"/>
      <c r="J11074" s="21"/>
    </row>
    <row r="11075" spans="1:10" x14ac:dyDescent="0.25">
      <c r="A11075"/>
      <c r="B11075"/>
      <c r="I11075" s="33"/>
      <c r="J11075" s="21"/>
    </row>
    <row r="11076" spans="1:10" x14ac:dyDescent="0.25">
      <c r="A11076"/>
      <c r="B11076"/>
      <c r="I11076" s="33"/>
      <c r="J11076" s="21"/>
    </row>
    <row r="11077" spans="1:10" x14ac:dyDescent="0.25">
      <c r="A11077"/>
      <c r="B11077"/>
      <c r="I11077" s="33"/>
      <c r="J11077" s="21"/>
    </row>
    <row r="11078" spans="1:10" x14ac:dyDescent="0.25">
      <c r="A11078"/>
      <c r="B11078"/>
      <c r="I11078" s="33"/>
      <c r="J11078" s="21"/>
    </row>
    <row r="11079" spans="1:10" x14ac:dyDescent="0.25">
      <c r="A11079"/>
      <c r="B11079"/>
      <c r="I11079" s="33"/>
      <c r="J11079" s="21"/>
    </row>
    <row r="11080" spans="1:10" x14ac:dyDescent="0.25">
      <c r="A11080"/>
      <c r="B11080"/>
      <c r="I11080" s="33"/>
      <c r="J11080" s="21"/>
    </row>
    <row r="11081" spans="1:10" x14ac:dyDescent="0.25">
      <c r="A11081"/>
      <c r="B11081"/>
      <c r="I11081" s="33"/>
      <c r="J11081" s="21"/>
    </row>
    <row r="11082" spans="1:10" x14ac:dyDescent="0.25">
      <c r="A11082"/>
      <c r="B11082"/>
      <c r="I11082" s="33"/>
      <c r="J11082" s="21"/>
    </row>
    <row r="11083" spans="1:10" x14ac:dyDescent="0.25">
      <c r="A11083"/>
      <c r="B11083"/>
      <c r="I11083" s="33"/>
      <c r="J11083" s="21"/>
    </row>
    <row r="11084" spans="1:10" x14ac:dyDescent="0.25">
      <c r="A11084"/>
      <c r="B11084"/>
      <c r="I11084" s="33"/>
      <c r="J11084" s="21"/>
    </row>
    <row r="11085" spans="1:10" x14ac:dyDescent="0.25">
      <c r="A11085"/>
      <c r="B11085"/>
      <c r="I11085" s="33"/>
      <c r="J11085" s="21"/>
    </row>
    <row r="11086" spans="1:10" x14ac:dyDescent="0.25">
      <c r="A11086"/>
      <c r="B11086"/>
      <c r="I11086" s="33"/>
      <c r="J11086" s="21"/>
    </row>
    <row r="11087" spans="1:10" x14ac:dyDescent="0.25">
      <c r="A11087"/>
      <c r="B11087"/>
      <c r="I11087" s="33"/>
      <c r="J11087" s="21"/>
    </row>
    <row r="11088" spans="1:10" x14ac:dyDescent="0.25">
      <c r="A11088"/>
      <c r="B11088"/>
      <c r="I11088" s="33"/>
      <c r="J11088" s="21"/>
    </row>
    <row r="11089" spans="1:10" x14ac:dyDescent="0.25">
      <c r="A11089"/>
      <c r="B11089"/>
      <c r="I11089" s="33"/>
      <c r="J11089" s="21"/>
    </row>
    <row r="11090" spans="1:10" x14ac:dyDescent="0.25">
      <c r="A11090"/>
      <c r="B11090"/>
      <c r="I11090" s="33"/>
      <c r="J11090" s="21"/>
    </row>
    <row r="11091" spans="1:10" x14ac:dyDescent="0.25">
      <c r="A11091"/>
      <c r="B11091"/>
      <c r="I11091" s="33"/>
      <c r="J11091" s="21"/>
    </row>
    <row r="11092" spans="1:10" x14ac:dyDescent="0.25">
      <c r="A11092"/>
      <c r="B11092"/>
      <c r="I11092" s="33"/>
      <c r="J11092" s="21"/>
    </row>
    <row r="11093" spans="1:10" x14ac:dyDescent="0.25">
      <c r="A11093"/>
      <c r="B11093"/>
      <c r="I11093" s="33"/>
      <c r="J11093" s="21"/>
    </row>
    <row r="11094" spans="1:10" x14ac:dyDescent="0.25">
      <c r="A11094"/>
      <c r="B11094"/>
      <c r="I11094" s="33"/>
      <c r="J11094" s="21"/>
    </row>
    <row r="11095" spans="1:10" x14ac:dyDescent="0.25">
      <c r="A11095"/>
      <c r="B11095"/>
      <c r="I11095" s="33"/>
      <c r="J11095" s="21"/>
    </row>
    <row r="11096" spans="1:10" x14ac:dyDescent="0.25">
      <c r="A11096"/>
      <c r="B11096"/>
      <c r="I11096" s="33"/>
      <c r="J11096" s="21"/>
    </row>
    <row r="11097" spans="1:10" x14ac:dyDescent="0.25">
      <c r="A11097"/>
      <c r="B11097"/>
      <c r="I11097" s="33"/>
      <c r="J11097" s="21"/>
    </row>
    <row r="11098" spans="1:10" x14ac:dyDescent="0.25">
      <c r="A11098"/>
      <c r="B11098"/>
      <c r="I11098" s="33"/>
      <c r="J11098" s="21"/>
    </row>
    <row r="11099" spans="1:10" x14ac:dyDescent="0.25">
      <c r="A11099"/>
      <c r="B11099"/>
      <c r="I11099" s="33"/>
      <c r="J11099" s="21"/>
    </row>
    <row r="11100" spans="1:10" x14ac:dyDescent="0.25">
      <c r="A11100"/>
      <c r="B11100"/>
      <c r="I11100" s="33"/>
      <c r="J11100" s="21"/>
    </row>
    <row r="11101" spans="1:10" x14ac:dyDescent="0.25">
      <c r="A11101"/>
      <c r="B11101"/>
      <c r="I11101" s="33"/>
      <c r="J11101" s="21"/>
    </row>
    <row r="11102" spans="1:10" x14ac:dyDescent="0.25">
      <c r="A11102"/>
      <c r="B11102"/>
      <c r="I11102" s="33"/>
      <c r="J11102" s="21"/>
    </row>
    <row r="11103" spans="1:10" x14ac:dyDescent="0.25">
      <c r="A11103"/>
      <c r="B11103"/>
      <c r="I11103" s="33"/>
      <c r="J11103" s="21"/>
    </row>
    <row r="11104" spans="1:10" x14ac:dyDescent="0.25">
      <c r="A11104"/>
      <c r="B11104"/>
      <c r="I11104" s="33"/>
      <c r="J11104" s="21"/>
    </row>
    <row r="11105" spans="1:10" x14ac:dyDescent="0.25">
      <c r="A11105"/>
      <c r="B11105"/>
      <c r="I11105" s="33"/>
      <c r="J11105" s="21"/>
    </row>
    <row r="11106" spans="1:10" x14ac:dyDescent="0.25">
      <c r="A11106"/>
      <c r="B11106"/>
      <c r="I11106" s="33"/>
      <c r="J11106" s="21"/>
    </row>
    <row r="11107" spans="1:10" x14ac:dyDescent="0.25">
      <c r="A11107"/>
      <c r="B11107"/>
      <c r="I11107" s="33"/>
      <c r="J11107" s="21"/>
    </row>
    <row r="11108" spans="1:10" x14ac:dyDescent="0.25">
      <c r="A11108"/>
      <c r="B11108"/>
      <c r="I11108" s="33"/>
      <c r="J11108" s="21"/>
    </row>
    <row r="11109" spans="1:10" x14ac:dyDescent="0.25">
      <c r="A11109"/>
      <c r="B11109"/>
      <c r="I11109" s="33"/>
      <c r="J11109" s="21"/>
    </row>
    <row r="11110" spans="1:10" x14ac:dyDescent="0.25">
      <c r="A11110"/>
      <c r="B11110"/>
      <c r="I11110" s="33"/>
      <c r="J11110" s="21"/>
    </row>
    <row r="11111" spans="1:10" x14ac:dyDescent="0.25">
      <c r="A11111"/>
      <c r="B11111"/>
      <c r="I11111" s="33"/>
      <c r="J11111" s="21"/>
    </row>
    <row r="11112" spans="1:10" x14ac:dyDescent="0.25">
      <c r="A11112"/>
      <c r="B11112"/>
      <c r="I11112" s="33"/>
      <c r="J11112" s="21"/>
    </row>
    <row r="11113" spans="1:10" x14ac:dyDescent="0.25">
      <c r="A11113"/>
      <c r="B11113"/>
      <c r="I11113" s="33"/>
      <c r="J11113" s="21"/>
    </row>
    <row r="11114" spans="1:10" x14ac:dyDescent="0.25">
      <c r="A11114"/>
      <c r="B11114"/>
      <c r="I11114" s="33"/>
      <c r="J11114" s="21"/>
    </row>
    <row r="11115" spans="1:10" x14ac:dyDescent="0.25">
      <c r="A11115"/>
      <c r="B11115"/>
      <c r="I11115" s="33"/>
      <c r="J11115" s="21"/>
    </row>
    <row r="11116" spans="1:10" x14ac:dyDescent="0.25">
      <c r="A11116"/>
      <c r="B11116"/>
      <c r="I11116" s="33"/>
      <c r="J11116" s="21"/>
    </row>
    <row r="11117" spans="1:10" x14ac:dyDescent="0.25">
      <c r="A11117"/>
      <c r="B11117"/>
      <c r="I11117" s="33"/>
      <c r="J11117" s="21"/>
    </row>
    <row r="11118" spans="1:10" x14ac:dyDescent="0.25">
      <c r="A11118"/>
      <c r="B11118"/>
      <c r="I11118" s="33"/>
      <c r="J11118" s="21"/>
    </row>
    <row r="11119" spans="1:10" x14ac:dyDescent="0.25">
      <c r="A11119"/>
      <c r="B11119"/>
      <c r="I11119" s="33"/>
      <c r="J11119" s="21"/>
    </row>
    <row r="11120" spans="1:10" x14ac:dyDescent="0.25">
      <c r="A11120"/>
      <c r="B11120"/>
      <c r="I11120" s="33"/>
      <c r="J11120" s="21"/>
    </row>
    <row r="11121" spans="1:10" x14ac:dyDescent="0.25">
      <c r="A11121"/>
      <c r="B11121"/>
      <c r="I11121" s="33"/>
      <c r="J11121" s="21"/>
    </row>
    <row r="11122" spans="1:10" x14ac:dyDescent="0.25">
      <c r="A11122"/>
      <c r="B11122"/>
      <c r="I11122" s="33"/>
      <c r="J11122" s="21"/>
    </row>
    <row r="11123" spans="1:10" x14ac:dyDescent="0.25">
      <c r="A11123"/>
      <c r="B11123"/>
      <c r="I11123" s="33"/>
      <c r="J11123" s="21"/>
    </row>
    <row r="11124" spans="1:10" x14ac:dyDescent="0.25">
      <c r="A11124"/>
      <c r="B11124"/>
      <c r="I11124" s="33"/>
      <c r="J11124" s="21"/>
    </row>
    <row r="11125" spans="1:10" x14ac:dyDescent="0.25">
      <c r="A11125"/>
      <c r="B11125"/>
      <c r="I11125" s="33"/>
      <c r="J11125" s="21"/>
    </row>
    <row r="11126" spans="1:10" x14ac:dyDescent="0.25">
      <c r="A11126"/>
      <c r="B11126"/>
      <c r="I11126" s="33"/>
      <c r="J11126" s="21"/>
    </row>
    <row r="11127" spans="1:10" x14ac:dyDescent="0.25">
      <c r="A11127"/>
      <c r="B11127"/>
      <c r="I11127" s="33"/>
      <c r="J11127" s="21"/>
    </row>
    <row r="11128" spans="1:10" x14ac:dyDescent="0.25">
      <c r="A11128"/>
      <c r="B11128"/>
      <c r="I11128" s="33"/>
      <c r="J11128" s="21"/>
    </row>
    <row r="11129" spans="1:10" x14ac:dyDescent="0.25">
      <c r="A11129"/>
      <c r="B11129"/>
      <c r="I11129" s="33"/>
      <c r="J11129" s="21"/>
    </row>
    <row r="11130" spans="1:10" x14ac:dyDescent="0.25">
      <c r="A11130"/>
      <c r="B11130"/>
      <c r="I11130" s="33"/>
      <c r="J11130" s="21"/>
    </row>
    <row r="11131" spans="1:10" x14ac:dyDescent="0.25">
      <c r="A11131"/>
      <c r="B11131"/>
      <c r="I11131" s="33"/>
      <c r="J11131" s="21"/>
    </row>
    <row r="11132" spans="1:10" x14ac:dyDescent="0.25">
      <c r="A11132"/>
      <c r="B11132"/>
      <c r="I11132" s="33"/>
      <c r="J11132" s="21"/>
    </row>
    <row r="11133" spans="1:10" x14ac:dyDescent="0.25">
      <c r="A11133"/>
      <c r="B11133"/>
      <c r="I11133" s="33"/>
      <c r="J11133" s="21"/>
    </row>
    <row r="11134" spans="1:10" x14ac:dyDescent="0.25">
      <c r="A11134"/>
      <c r="B11134"/>
      <c r="I11134" s="33"/>
      <c r="J11134" s="21"/>
    </row>
    <row r="11135" spans="1:10" x14ac:dyDescent="0.25">
      <c r="A11135"/>
      <c r="B11135"/>
      <c r="I11135" s="33"/>
      <c r="J11135" s="21"/>
    </row>
    <row r="11136" spans="1:10" x14ac:dyDescent="0.25">
      <c r="A11136"/>
      <c r="B11136"/>
      <c r="I11136" s="33"/>
      <c r="J11136" s="21"/>
    </row>
    <row r="11137" spans="1:10" x14ac:dyDescent="0.25">
      <c r="A11137"/>
      <c r="B11137"/>
      <c r="I11137" s="33"/>
      <c r="J11137" s="21"/>
    </row>
    <row r="11138" spans="1:10" x14ac:dyDescent="0.25">
      <c r="A11138"/>
      <c r="B11138"/>
      <c r="I11138" s="33"/>
      <c r="J11138" s="21"/>
    </row>
    <row r="11139" spans="1:10" x14ac:dyDescent="0.25">
      <c r="A11139"/>
      <c r="B11139"/>
      <c r="I11139" s="33"/>
      <c r="J11139" s="21"/>
    </row>
    <row r="11140" spans="1:10" x14ac:dyDescent="0.25">
      <c r="A11140"/>
      <c r="B11140"/>
      <c r="I11140" s="33"/>
      <c r="J11140" s="21"/>
    </row>
    <row r="11141" spans="1:10" x14ac:dyDescent="0.25">
      <c r="A11141"/>
      <c r="B11141"/>
      <c r="I11141" s="33"/>
      <c r="J11141" s="21"/>
    </row>
    <row r="11142" spans="1:10" x14ac:dyDescent="0.25">
      <c r="A11142"/>
      <c r="B11142"/>
      <c r="I11142" s="33"/>
      <c r="J11142" s="21"/>
    </row>
    <row r="11143" spans="1:10" x14ac:dyDescent="0.25">
      <c r="A11143"/>
      <c r="B11143"/>
      <c r="I11143" s="33"/>
      <c r="J11143" s="21"/>
    </row>
    <row r="11144" spans="1:10" x14ac:dyDescent="0.25">
      <c r="A11144"/>
      <c r="B11144"/>
      <c r="I11144" s="33"/>
      <c r="J11144" s="21"/>
    </row>
    <row r="11145" spans="1:10" x14ac:dyDescent="0.25">
      <c r="A11145"/>
      <c r="B11145"/>
      <c r="I11145" s="33"/>
      <c r="J11145" s="21"/>
    </row>
    <row r="11146" spans="1:10" x14ac:dyDescent="0.25">
      <c r="A11146"/>
      <c r="B11146"/>
      <c r="I11146" s="33"/>
      <c r="J11146" s="21"/>
    </row>
    <row r="11147" spans="1:10" x14ac:dyDescent="0.25">
      <c r="A11147"/>
      <c r="B11147"/>
      <c r="I11147" s="33"/>
      <c r="J11147" s="21"/>
    </row>
    <row r="11148" spans="1:10" x14ac:dyDescent="0.25">
      <c r="A11148"/>
      <c r="B11148"/>
      <c r="I11148" s="33"/>
      <c r="J11148" s="21"/>
    </row>
    <row r="11149" spans="1:10" x14ac:dyDescent="0.25">
      <c r="A11149"/>
      <c r="B11149"/>
      <c r="I11149" s="33"/>
      <c r="J11149" s="21"/>
    </row>
    <row r="11150" spans="1:10" x14ac:dyDescent="0.25">
      <c r="A11150"/>
      <c r="B11150"/>
      <c r="I11150" s="33"/>
      <c r="J11150" s="21"/>
    </row>
    <row r="11151" spans="1:10" x14ac:dyDescent="0.25">
      <c r="A11151"/>
      <c r="B11151"/>
      <c r="I11151" s="33"/>
      <c r="J11151" s="21"/>
    </row>
    <row r="11152" spans="1:10" x14ac:dyDescent="0.25">
      <c r="A11152"/>
      <c r="B11152"/>
      <c r="I11152" s="33"/>
      <c r="J11152" s="21"/>
    </row>
    <row r="11153" spans="1:10" x14ac:dyDescent="0.25">
      <c r="A11153"/>
      <c r="B11153"/>
      <c r="I11153" s="33"/>
      <c r="J11153" s="21"/>
    </row>
    <row r="11154" spans="1:10" x14ac:dyDescent="0.25">
      <c r="A11154"/>
      <c r="B11154"/>
      <c r="I11154" s="33"/>
      <c r="J11154" s="21"/>
    </row>
    <row r="11155" spans="1:10" x14ac:dyDescent="0.25">
      <c r="A11155"/>
      <c r="B11155"/>
      <c r="I11155" s="33"/>
      <c r="J11155" s="21"/>
    </row>
    <row r="11156" spans="1:10" x14ac:dyDescent="0.25">
      <c r="A11156"/>
      <c r="B11156"/>
      <c r="I11156" s="33"/>
      <c r="J11156" s="21"/>
    </row>
    <row r="11157" spans="1:10" x14ac:dyDescent="0.25">
      <c r="A11157"/>
      <c r="B11157"/>
      <c r="I11157" s="33"/>
      <c r="J11157" s="21"/>
    </row>
    <row r="11158" spans="1:10" x14ac:dyDescent="0.25">
      <c r="A11158"/>
      <c r="B11158"/>
      <c r="I11158" s="33"/>
      <c r="J11158" s="21"/>
    </row>
    <row r="11159" spans="1:10" x14ac:dyDescent="0.25">
      <c r="A11159"/>
      <c r="B11159"/>
      <c r="I11159" s="33"/>
      <c r="J11159" s="21"/>
    </row>
    <row r="11160" spans="1:10" x14ac:dyDescent="0.25">
      <c r="A11160"/>
      <c r="B11160"/>
      <c r="I11160" s="33"/>
      <c r="J11160" s="21"/>
    </row>
    <row r="11161" spans="1:10" x14ac:dyDescent="0.25">
      <c r="A11161"/>
      <c r="B11161"/>
      <c r="I11161" s="33"/>
      <c r="J11161" s="21"/>
    </row>
    <row r="11162" spans="1:10" x14ac:dyDescent="0.25">
      <c r="A11162"/>
      <c r="B11162"/>
      <c r="I11162" s="33"/>
      <c r="J11162" s="21"/>
    </row>
    <row r="11163" spans="1:10" x14ac:dyDescent="0.25">
      <c r="A11163"/>
      <c r="B11163"/>
      <c r="I11163" s="33"/>
      <c r="J11163" s="21"/>
    </row>
    <row r="11164" spans="1:10" x14ac:dyDescent="0.25">
      <c r="A11164"/>
      <c r="B11164"/>
      <c r="I11164" s="33"/>
      <c r="J11164" s="21"/>
    </row>
    <row r="11165" spans="1:10" x14ac:dyDescent="0.25">
      <c r="A11165"/>
      <c r="B11165"/>
      <c r="I11165" s="33"/>
      <c r="J11165" s="21"/>
    </row>
    <row r="11166" spans="1:10" x14ac:dyDescent="0.25">
      <c r="A11166"/>
      <c r="B11166"/>
      <c r="I11166" s="33"/>
      <c r="J11166" s="21"/>
    </row>
    <row r="11167" spans="1:10" x14ac:dyDescent="0.25">
      <c r="A11167"/>
      <c r="B11167"/>
      <c r="I11167" s="33"/>
      <c r="J11167" s="21"/>
    </row>
    <row r="11168" spans="1:10" x14ac:dyDescent="0.25">
      <c r="A11168"/>
      <c r="B11168"/>
      <c r="I11168" s="33"/>
      <c r="J11168" s="21"/>
    </row>
    <row r="11169" spans="1:10" x14ac:dyDescent="0.25">
      <c r="A11169"/>
      <c r="B11169"/>
      <c r="I11169" s="33"/>
      <c r="J11169" s="21"/>
    </row>
    <row r="11170" spans="1:10" x14ac:dyDescent="0.25">
      <c r="A11170"/>
      <c r="B11170"/>
      <c r="I11170" s="33"/>
      <c r="J11170" s="21"/>
    </row>
    <row r="11171" spans="1:10" x14ac:dyDescent="0.25">
      <c r="A11171"/>
      <c r="B11171"/>
      <c r="I11171" s="33"/>
      <c r="J11171" s="21"/>
    </row>
    <row r="11172" spans="1:10" x14ac:dyDescent="0.25">
      <c r="A11172"/>
      <c r="B11172"/>
      <c r="I11172" s="33"/>
      <c r="J11172" s="21"/>
    </row>
    <row r="11173" spans="1:10" x14ac:dyDescent="0.25">
      <c r="A11173"/>
      <c r="B11173"/>
      <c r="I11173" s="33"/>
      <c r="J11173" s="21"/>
    </row>
    <row r="11174" spans="1:10" x14ac:dyDescent="0.25">
      <c r="A11174"/>
      <c r="B11174"/>
      <c r="I11174" s="33"/>
      <c r="J11174" s="21"/>
    </row>
    <row r="11175" spans="1:10" x14ac:dyDescent="0.25">
      <c r="A11175"/>
      <c r="B11175"/>
      <c r="I11175" s="33"/>
      <c r="J11175" s="21"/>
    </row>
    <row r="11176" spans="1:10" x14ac:dyDescent="0.25">
      <c r="A11176"/>
      <c r="B11176"/>
      <c r="I11176" s="33"/>
      <c r="J11176" s="21"/>
    </row>
    <row r="11177" spans="1:10" x14ac:dyDescent="0.25">
      <c r="A11177"/>
      <c r="B11177"/>
      <c r="I11177" s="33"/>
      <c r="J11177" s="21"/>
    </row>
    <row r="11178" spans="1:10" x14ac:dyDescent="0.25">
      <c r="A11178"/>
      <c r="B11178"/>
      <c r="I11178" s="33"/>
      <c r="J11178" s="21"/>
    </row>
    <row r="11179" spans="1:10" x14ac:dyDescent="0.25">
      <c r="A11179"/>
      <c r="B11179"/>
      <c r="I11179" s="33"/>
      <c r="J11179" s="21"/>
    </row>
    <row r="11180" spans="1:10" x14ac:dyDescent="0.25">
      <c r="A11180"/>
      <c r="B11180"/>
      <c r="I11180" s="33"/>
      <c r="J11180" s="21"/>
    </row>
    <row r="11181" spans="1:10" x14ac:dyDescent="0.25">
      <c r="A11181"/>
      <c r="B11181"/>
      <c r="I11181" s="33"/>
      <c r="J11181" s="21"/>
    </row>
    <row r="11182" spans="1:10" x14ac:dyDescent="0.25">
      <c r="A11182"/>
      <c r="B11182"/>
      <c r="I11182" s="33"/>
      <c r="J11182" s="21"/>
    </row>
    <row r="11183" spans="1:10" x14ac:dyDescent="0.25">
      <c r="A11183"/>
      <c r="B11183"/>
      <c r="I11183" s="33"/>
      <c r="J11183" s="21"/>
    </row>
    <row r="11184" spans="1:10" x14ac:dyDescent="0.25">
      <c r="A11184"/>
      <c r="B11184"/>
      <c r="I11184" s="33"/>
      <c r="J11184" s="21"/>
    </row>
    <row r="11185" spans="1:10" x14ac:dyDescent="0.25">
      <c r="A11185"/>
      <c r="B11185"/>
      <c r="I11185" s="33"/>
      <c r="J11185" s="21"/>
    </row>
    <row r="11186" spans="1:10" x14ac:dyDescent="0.25">
      <c r="A11186"/>
      <c r="B11186"/>
      <c r="I11186" s="33"/>
      <c r="J11186" s="21"/>
    </row>
    <row r="11187" spans="1:10" x14ac:dyDescent="0.25">
      <c r="A11187"/>
      <c r="B11187"/>
      <c r="I11187" s="33"/>
      <c r="J11187" s="21"/>
    </row>
    <row r="11188" spans="1:10" x14ac:dyDescent="0.25">
      <c r="A11188"/>
      <c r="B11188"/>
      <c r="I11188" s="33"/>
      <c r="J11188" s="21"/>
    </row>
    <row r="11189" spans="1:10" x14ac:dyDescent="0.25">
      <c r="A11189"/>
      <c r="B11189"/>
      <c r="I11189" s="33"/>
      <c r="J11189" s="21"/>
    </row>
    <row r="11190" spans="1:10" x14ac:dyDescent="0.25">
      <c r="A11190"/>
      <c r="B11190"/>
      <c r="I11190" s="33"/>
      <c r="J11190" s="21"/>
    </row>
    <row r="11191" spans="1:10" x14ac:dyDescent="0.25">
      <c r="A11191"/>
      <c r="B11191"/>
      <c r="I11191" s="33"/>
      <c r="J11191" s="21"/>
    </row>
    <row r="11192" spans="1:10" x14ac:dyDescent="0.25">
      <c r="A11192"/>
      <c r="B11192"/>
      <c r="I11192" s="33"/>
      <c r="J11192" s="21"/>
    </row>
    <row r="11193" spans="1:10" x14ac:dyDescent="0.25">
      <c r="A11193"/>
      <c r="B11193"/>
      <c r="I11193" s="33"/>
      <c r="J11193" s="21"/>
    </row>
    <row r="11194" spans="1:10" x14ac:dyDescent="0.25">
      <c r="A11194"/>
      <c r="B11194"/>
      <c r="I11194" s="33"/>
      <c r="J11194" s="21"/>
    </row>
    <row r="11195" spans="1:10" x14ac:dyDescent="0.25">
      <c r="A11195"/>
      <c r="B11195"/>
      <c r="I11195" s="33"/>
      <c r="J11195" s="21"/>
    </row>
    <row r="11196" spans="1:10" x14ac:dyDescent="0.25">
      <c r="A11196"/>
      <c r="B11196"/>
      <c r="I11196" s="33"/>
      <c r="J11196" s="21"/>
    </row>
    <row r="11197" spans="1:10" x14ac:dyDescent="0.25">
      <c r="A11197"/>
      <c r="B11197"/>
      <c r="I11197" s="33"/>
      <c r="J11197" s="21"/>
    </row>
    <row r="11198" spans="1:10" x14ac:dyDescent="0.25">
      <c r="A11198"/>
      <c r="B11198"/>
      <c r="I11198" s="33"/>
      <c r="J11198" s="21"/>
    </row>
    <row r="11199" spans="1:10" x14ac:dyDescent="0.25">
      <c r="A11199"/>
      <c r="B11199"/>
      <c r="I11199" s="33"/>
      <c r="J11199" s="21"/>
    </row>
    <row r="11200" spans="1:10" x14ac:dyDescent="0.25">
      <c r="A11200"/>
      <c r="B11200"/>
      <c r="I11200" s="33"/>
      <c r="J11200" s="21"/>
    </row>
    <row r="11201" spans="1:10" x14ac:dyDescent="0.25">
      <c r="A11201"/>
      <c r="B11201"/>
      <c r="I11201" s="33"/>
      <c r="J11201" s="21"/>
    </row>
    <row r="11202" spans="1:10" x14ac:dyDescent="0.25">
      <c r="A11202"/>
      <c r="B11202"/>
      <c r="I11202" s="33"/>
      <c r="J11202" s="21"/>
    </row>
    <row r="11203" spans="1:10" x14ac:dyDescent="0.25">
      <c r="A11203"/>
      <c r="B11203"/>
      <c r="I11203" s="33"/>
      <c r="J11203" s="21"/>
    </row>
    <row r="11204" spans="1:10" x14ac:dyDescent="0.25">
      <c r="A11204"/>
      <c r="B11204"/>
      <c r="I11204" s="33"/>
      <c r="J11204" s="21"/>
    </row>
    <row r="11205" spans="1:10" x14ac:dyDescent="0.25">
      <c r="A11205"/>
      <c r="B11205"/>
      <c r="I11205" s="33"/>
      <c r="J11205" s="21"/>
    </row>
    <row r="11206" spans="1:10" x14ac:dyDescent="0.25">
      <c r="A11206"/>
      <c r="B11206"/>
      <c r="I11206" s="33"/>
      <c r="J11206" s="21"/>
    </row>
    <row r="11207" spans="1:10" x14ac:dyDescent="0.25">
      <c r="A11207"/>
      <c r="B11207"/>
      <c r="I11207" s="33"/>
      <c r="J11207" s="21"/>
    </row>
    <row r="11208" spans="1:10" x14ac:dyDescent="0.25">
      <c r="A11208"/>
      <c r="B11208"/>
      <c r="I11208" s="33"/>
      <c r="J11208" s="21"/>
    </row>
    <row r="11209" spans="1:10" x14ac:dyDescent="0.25">
      <c r="A11209"/>
      <c r="B11209"/>
      <c r="I11209" s="33"/>
      <c r="J11209" s="21"/>
    </row>
    <row r="11210" spans="1:10" x14ac:dyDescent="0.25">
      <c r="A11210"/>
      <c r="B11210"/>
      <c r="I11210" s="33"/>
      <c r="J11210" s="21"/>
    </row>
    <row r="11211" spans="1:10" x14ac:dyDescent="0.25">
      <c r="A11211"/>
      <c r="B11211"/>
      <c r="I11211" s="33"/>
      <c r="J11211" s="21"/>
    </row>
    <row r="11212" spans="1:10" x14ac:dyDescent="0.25">
      <c r="A11212"/>
      <c r="B11212"/>
      <c r="I11212" s="33"/>
      <c r="J11212" s="21"/>
    </row>
    <row r="11213" spans="1:10" x14ac:dyDescent="0.25">
      <c r="A11213"/>
      <c r="B11213"/>
      <c r="I11213" s="33"/>
      <c r="J11213" s="21"/>
    </row>
    <row r="11214" spans="1:10" x14ac:dyDescent="0.25">
      <c r="A11214"/>
      <c r="B11214"/>
      <c r="I11214" s="33"/>
      <c r="J11214" s="21"/>
    </row>
    <row r="11215" spans="1:10" x14ac:dyDescent="0.25">
      <c r="A11215"/>
      <c r="B11215"/>
      <c r="I11215" s="33"/>
      <c r="J11215" s="21"/>
    </row>
    <row r="11216" spans="1:10" x14ac:dyDescent="0.25">
      <c r="A11216"/>
      <c r="B11216"/>
      <c r="I11216" s="33"/>
      <c r="J11216" s="21"/>
    </row>
    <row r="11217" spans="1:10" x14ac:dyDescent="0.25">
      <c r="A11217"/>
      <c r="B11217"/>
      <c r="I11217" s="33"/>
      <c r="J11217" s="21"/>
    </row>
    <row r="11218" spans="1:10" x14ac:dyDescent="0.25">
      <c r="A11218"/>
      <c r="B11218"/>
      <c r="I11218" s="33"/>
      <c r="J11218" s="21"/>
    </row>
    <row r="11219" spans="1:10" x14ac:dyDescent="0.25">
      <c r="A11219"/>
      <c r="B11219"/>
      <c r="I11219" s="33"/>
      <c r="J11219" s="21"/>
    </row>
    <row r="11220" spans="1:10" x14ac:dyDescent="0.25">
      <c r="A11220"/>
      <c r="B11220"/>
      <c r="I11220" s="33"/>
      <c r="J11220" s="21"/>
    </row>
    <row r="11221" spans="1:10" x14ac:dyDescent="0.25">
      <c r="A11221"/>
      <c r="B11221"/>
      <c r="I11221" s="33"/>
      <c r="J11221" s="21"/>
    </row>
    <row r="11222" spans="1:10" x14ac:dyDescent="0.25">
      <c r="A11222"/>
      <c r="B11222"/>
      <c r="I11222" s="33"/>
      <c r="J11222" s="21"/>
    </row>
    <row r="11223" spans="1:10" x14ac:dyDescent="0.25">
      <c r="A11223"/>
      <c r="B11223"/>
      <c r="I11223" s="33"/>
      <c r="J11223" s="21"/>
    </row>
    <row r="11224" spans="1:10" x14ac:dyDescent="0.25">
      <c r="A11224"/>
      <c r="B11224"/>
      <c r="I11224" s="33"/>
      <c r="J11224" s="21"/>
    </row>
    <row r="11225" spans="1:10" x14ac:dyDescent="0.25">
      <c r="A11225"/>
      <c r="B11225"/>
      <c r="I11225" s="33"/>
      <c r="J11225" s="21"/>
    </row>
    <row r="11226" spans="1:10" x14ac:dyDescent="0.25">
      <c r="A11226"/>
      <c r="B11226"/>
      <c r="I11226" s="33"/>
      <c r="J11226" s="21"/>
    </row>
    <row r="11227" spans="1:10" x14ac:dyDescent="0.25">
      <c r="A11227"/>
      <c r="B11227"/>
      <c r="I11227" s="33"/>
      <c r="J11227" s="21"/>
    </row>
    <row r="11228" spans="1:10" x14ac:dyDescent="0.25">
      <c r="A11228"/>
      <c r="B11228"/>
      <c r="I11228" s="33"/>
      <c r="J11228" s="21"/>
    </row>
    <row r="11229" spans="1:10" x14ac:dyDescent="0.25">
      <c r="A11229"/>
      <c r="B11229"/>
      <c r="I11229" s="33"/>
      <c r="J11229" s="21"/>
    </row>
    <row r="11230" spans="1:10" x14ac:dyDescent="0.25">
      <c r="A11230"/>
      <c r="B11230"/>
      <c r="I11230" s="33"/>
      <c r="J11230" s="21"/>
    </row>
    <row r="11231" spans="1:10" x14ac:dyDescent="0.25">
      <c r="A11231"/>
      <c r="B11231"/>
      <c r="I11231" s="33"/>
      <c r="J11231" s="21"/>
    </row>
    <row r="11232" spans="1:10" x14ac:dyDescent="0.25">
      <c r="A11232"/>
      <c r="B11232"/>
      <c r="I11232" s="33"/>
      <c r="J11232" s="21"/>
    </row>
    <row r="11233" spans="1:10" x14ac:dyDescent="0.25">
      <c r="A11233"/>
      <c r="B11233"/>
      <c r="I11233" s="33"/>
      <c r="J11233" s="21"/>
    </row>
    <row r="11234" spans="1:10" x14ac:dyDescent="0.25">
      <c r="A11234"/>
      <c r="B11234"/>
      <c r="I11234" s="33"/>
      <c r="J11234" s="21"/>
    </row>
    <row r="11235" spans="1:10" x14ac:dyDescent="0.25">
      <c r="A11235"/>
      <c r="B11235"/>
      <c r="I11235" s="33"/>
      <c r="J11235" s="21"/>
    </row>
    <row r="11236" spans="1:10" x14ac:dyDescent="0.25">
      <c r="A11236"/>
      <c r="B11236"/>
      <c r="I11236" s="33"/>
      <c r="J11236" s="21"/>
    </row>
    <row r="11237" spans="1:10" x14ac:dyDescent="0.25">
      <c r="A11237"/>
      <c r="B11237"/>
      <c r="I11237" s="33"/>
      <c r="J11237" s="21"/>
    </row>
    <row r="11238" spans="1:10" x14ac:dyDescent="0.25">
      <c r="A11238"/>
      <c r="B11238"/>
      <c r="I11238" s="33"/>
      <c r="J11238" s="21"/>
    </row>
    <row r="11239" spans="1:10" x14ac:dyDescent="0.25">
      <c r="A11239"/>
      <c r="B11239"/>
      <c r="I11239" s="33"/>
      <c r="J11239" s="21"/>
    </row>
    <row r="11240" spans="1:10" x14ac:dyDescent="0.25">
      <c r="A11240"/>
      <c r="B11240"/>
      <c r="I11240" s="33"/>
      <c r="J11240" s="21"/>
    </row>
    <row r="11241" spans="1:10" x14ac:dyDescent="0.25">
      <c r="A11241"/>
      <c r="B11241"/>
      <c r="I11241" s="33"/>
      <c r="J11241" s="21"/>
    </row>
    <row r="11242" spans="1:10" x14ac:dyDescent="0.25">
      <c r="A11242"/>
      <c r="B11242"/>
      <c r="I11242" s="33"/>
      <c r="J11242" s="21"/>
    </row>
    <row r="11243" spans="1:10" x14ac:dyDescent="0.25">
      <c r="A11243"/>
      <c r="B11243"/>
      <c r="I11243" s="33"/>
      <c r="J11243" s="21"/>
    </row>
    <row r="11244" spans="1:10" x14ac:dyDescent="0.25">
      <c r="A11244"/>
      <c r="B11244"/>
      <c r="I11244" s="33"/>
      <c r="J11244" s="21"/>
    </row>
    <row r="11245" spans="1:10" x14ac:dyDescent="0.25">
      <c r="A11245"/>
      <c r="B11245"/>
      <c r="I11245" s="33"/>
      <c r="J11245" s="21"/>
    </row>
    <row r="11246" spans="1:10" x14ac:dyDescent="0.25">
      <c r="A11246"/>
      <c r="B11246"/>
      <c r="I11246" s="33"/>
      <c r="J11246" s="21"/>
    </row>
    <row r="11247" spans="1:10" x14ac:dyDescent="0.25">
      <c r="A11247"/>
      <c r="B11247"/>
      <c r="I11247" s="33"/>
      <c r="J11247" s="21"/>
    </row>
    <row r="11248" spans="1:10" x14ac:dyDescent="0.25">
      <c r="A11248"/>
      <c r="B11248"/>
      <c r="I11248" s="33"/>
      <c r="J11248" s="21"/>
    </row>
    <row r="11249" spans="1:10" x14ac:dyDescent="0.25">
      <c r="A11249"/>
      <c r="B11249"/>
      <c r="I11249" s="33"/>
      <c r="J11249" s="21"/>
    </row>
    <row r="11250" spans="1:10" x14ac:dyDescent="0.25">
      <c r="A11250"/>
      <c r="B11250"/>
      <c r="I11250" s="33"/>
      <c r="J11250" s="21"/>
    </row>
    <row r="11251" spans="1:10" x14ac:dyDescent="0.25">
      <c r="A11251"/>
      <c r="B11251"/>
      <c r="I11251" s="33"/>
      <c r="J11251" s="21"/>
    </row>
    <row r="11252" spans="1:10" x14ac:dyDescent="0.25">
      <c r="A11252"/>
      <c r="B11252"/>
      <c r="I11252" s="33"/>
      <c r="J11252" s="21"/>
    </row>
    <row r="11253" spans="1:10" x14ac:dyDescent="0.25">
      <c r="A11253"/>
      <c r="B11253"/>
      <c r="I11253" s="33"/>
      <c r="J11253" s="21"/>
    </row>
    <row r="11254" spans="1:10" x14ac:dyDescent="0.25">
      <c r="A11254"/>
      <c r="B11254"/>
      <c r="I11254" s="33"/>
      <c r="J11254" s="21"/>
    </row>
    <row r="11255" spans="1:10" x14ac:dyDescent="0.25">
      <c r="A11255"/>
      <c r="B11255"/>
      <c r="I11255" s="33"/>
      <c r="J11255" s="21"/>
    </row>
    <row r="11256" spans="1:10" x14ac:dyDescent="0.25">
      <c r="A11256"/>
      <c r="B11256"/>
      <c r="I11256" s="33"/>
      <c r="J11256" s="21"/>
    </row>
    <row r="11257" spans="1:10" x14ac:dyDescent="0.25">
      <c r="A11257"/>
      <c r="B11257"/>
      <c r="I11257" s="33"/>
      <c r="J11257" s="21"/>
    </row>
    <row r="11258" spans="1:10" x14ac:dyDescent="0.25">
      <c r="A11258"/>
      <c r="B11258"/>
      <c r="I11258" s="33"/>
      <c r="J11258" s="21"/>
    </row>
    <row r="11259" spans="1:10" x14ac:dyDescent="0.25">
      <c r="A11259"/>
      <c r="B11259"/>
      <c r="I11259" s="33"/>
      <c r="J11259" s="21"/>
    </row>
    <row r="11260" spans="1:10" x14ac:dyDescent="0.25">
      <c r="A11260"/>
      <c r="B11260"/>
      <c r="I11260" s="33"/>
      <c r="J11260" s="21"/>
    </row>
    <row r="11261" spans="1:10" x14ac:dyDescent="0.25">
      <c r="A11261"/>
      <c r="B11261"/>
      <c r="I11261" s="33"/>
      <c r="J11261" s="21"/>
    </row>
    <row r="11262" spans="1:10" x14ac:dyDescent="0.25">
      <c r="A11262"/>
      <c r="B11262"/>
      <c r="I11262" s="33"/>
      <c r="J11262" s="21"/>
    </row>
    <row r="11263" spans="1:10" x14ac:dyDescent="0.25">
      <c r="A11263"/>
      <c r="B11263"/>
      <c r="I11263" s="33"/>
      <c r="J11263" s="21"/>
    </row>
    <row r="11264" spans="1:10" x14ac:dyDescent="0.25">
      <c r="A11264"/>
      <c r="B11264"/>
      <c r="I11264" s="33"/>
      <c r="J11264" s="21"/>
    </row>
    <row r="11265" spans="1:10" x14ac:dyDescent="0.25">
      <c r="A11265"/>
      <c r="B11265"/>
      <c r="I11265" s="33"/>
      <c r="J11265" s="21"/>
    </row>
    <row r="11266" spans="1:10" x14ac:dyDescent="0.25">
      <c r="A11266"/>
      <c r="B11266"/>
      <c r="I11266" s="33"/>
      <c r="J11266" s="21"/>
    </row>
    <row r="11267" spans="1:10" x14ac:dyDescent="0.25">
      <c r="A11267"/>
      <c r="B11267"/>
      <c r="I11267" s="33"/>
      <c r="J11267" s="21"/>
    </row>
    <row r="11268" spans="1:10" x14ac:dyDescent="0.25">
      <c r="A11268"/>
      <c r="B11268"/>
      <c r="I11268" s="33"/>
      <c r="J11268" s="21"/>
    </row>
    <row r="11269" spans="1:10" x14ac:dyDescent="0.25">
      <c r="A11269"/>
      <c r="B11269"/>
      <c r="I11269" s="33"/>
      <c r="J11269" s="21"/>
    </row>
    <row r="11270" spans="1:10" x14ac:dyDescent="0.25">
      <c r="A11270"/>
      <c r="B11270"/>
      <c r="I11270" s="33"/>
      <c r="J11270" s="21"/>
    </row>
    <row r="11271" spans="1:10" x14ac:dyDescent="0.25">
      <c r="A11271"/>
      <c r="B11271"/>
      <c r="I11271" s="33"/>
      <c r="J11271" s="21"/>
    </row>
    <row r="11272" spans="1:10" x14ac:dyDescent="0.25">
      <c r="A11272"/>
      <c r="B11272"/>
      <c r="I11272" s="33"/>
      <c r="J11272" s="21"/>
    </row>
    <row r="11273" spans="1:10" x14ac:dyDescent="0.25">
      <c r="A11273"/>
      <c r="B11273"/>
      <c r="I11273" s="33"/>
      <c r="J11273" s="21"/>
    </row>
    <row r="11274" spans="1:10" x14ac:dyDescent="0.25">
      <c r="A11274"/>
      <c r="B11274"/>
      <c r="I11274" s="33"/>
      <c r="J11274" s="21"/>
    </row>
    <row r="11275" spans="1:10" x14ac:dyDescent="0.25">
      <c r="A11275"/>
      <c r="B11275"/>
      <c r="I11275" s="33"/>
      <c r="J11275" s="21"/>
    </row>
    <row r="11276" spans="1:10" x14ac:dyDescent="0.25">
      <c r="A11276"/>
      <c r="B11276"/>
      <c r="I11276" s="33"/>
      <c r="J11276" s="21"/>
    </row>
    <row r="11277" spans="1:10" x14ac:dyDescent="0.25">
      <c r="A11277"/>
      <c r="B11277"/>
      <c r="I11277" s="33"/>
      <c r="J11277" s="21"/>
    </row>
    <row r="11278" spans="1:10" x14ac:dyDescent="0.25">
      <c r="A11278"/>
      <c r="B11278"/>
      <c r="I11278" s="33"/>
      <c r="J11278" s="21"/>
    </row>
    <row r="11279" spans="1:10" x14ac:dyDescent="0.25">
      <c r="A11279"/>
      <c r="B11279"/>
      <c r="I11279" s="33"/>
      <c r="J11279" s="21"/>
    </row>
    <row r="11280" spans="1:10" x14ac:dyDescent="0.25">
      <c r="A11280"/>
      <c r="B11280"/>
      <c r="I11280" s="33"/>
      <c r="J11280" s="21"/>
    </row>
    <row r="11281" spans="1:10" x14ac:dyDescent="0.25">
      <c r="A11281"/>
      <c r="B11281"/>
      <c r="I11281" s="33"/>
      <c r="J11281" s="21"/>
    </row>
    <row r="11282" spans="1:10" x14ac:dyDescent="0.25">
      <c r="A11282"/>
      <c r="B11282"/>
      <c r="I11282" s="33"/>
      <c r="J11282" s="21"/>
    </row>
    <row r="11283" spans="1:10" x14ac:dyDescent="0.25">
      <c r="A11283"/>
      <c r="B11283"/>
      <c r="I11283" s="33"/>
      <c r="J11283" s="21"/>
    </row>
    <row r="11284" spans="1:10" x14ac:dyDescent="0.25">
      <c r="A11284"/>
      <c r="B11284"/>
      <c r="I11284" s="33"/>
      <c r="J11284" s="21"/>
    </row>
    <row r="11285" spans="1:10" x14ac:dyDescent="0.25">
      <c r="A11285"/>
      <c r="B11285"/>
      <c r="I11285" s="33"/>
      <c r="J11285" s="21"/>
    </row>
    <row r="11286" spans="1:10" x14ac:dyDescent="0.25">
      <c r="A11286"/>
      <c r="B11286"/>
      <c r="I11286" s="33"/>
      <c r="J11286" s="21"/>
    </row>
    <row r="11287" spans="1:10" x14ac:dyDescent="0.25">
      <c r="A11287"/>
      <c r="B11287"/>
      <c r="I11287" s="33"/>
      <c r="J11287" s="21"/>
    </row>
    <row r="11288" spans="1:10" x14ac:dyDescent="0.25">
      <c r="A11288"/>
      <c r="B11288"/>
      <c r="I11288" s="33"/>
      <c r="J11288" s="21"/>
    </row>
    <row r="11289" spans="1:10" x14ac:dyDescent="0.25">
      <c r="A11289"/>
      <c r="B11289"/>
      <c r="I11289" s="33"/>
      <c r="J11289" s="21"/>
    </row>
    <row r="11290" spans="1:10" x14ac:dyDescent="0.25">
      <c r="A11290"/>
      <c r="B11290"/>
      <c r="I11290" s="33"/>
      <c r="J11290" s="21"/>
    </row>
    <row r="11291" spans="1:10" x14ac:dyDescent="0.25">
      <c r="A11291"/>
      <c r="B11291"/>
      <c r="I11291" s="33"/>
      <c r="J11291" s="21"/>
    </row>
    <row r="11292" spans="1:10" x14ac:dyDescent="0.25">
      <c r="A11292"/>
      <c r="B11292"/>
      <c r="I11292" s="33"/>
      <c r="J11292" s="21"/>
    </row>
    <row r="11293" spans="1:10" x14ac:dyDescent="0.25">
      <c r="A11293"/>
      <c r="B11293"/>
      <c r="I11293" s="33"/>
      <c r="J11293" s="21"/>
    </row>
    <row r="11294" spans="1:10" x14ac:dyDescent="0.25">
      <c r="A11294"/>
      <c r="B11294"/>
      <c r="I11294" s="33"/>
      <c r="J11294" s="21"/>
    </row>
    <row r="11295" spans="1:10" x14ac:dyDescent="0.25">
      <c r="A11295"/>
      <c r="B11295"/>
      <c r="I11295" s="33"/>
      <c r="J11295" s="21"/>
    </row>
    <row r="11296" spans="1:10" x14ac:dyDescent="0.25">
      <c r="A11296"/>
      <c r="B11296"/>
      <c r="I11296" s="33"/>
      <c r="J11296" s="21"/>
    </row>
    <row r="11297" spans="1:10" x14ac:dyDescent="0.25">
      <c r="A11297"/>
      <c r="B11297"/>
      <c r="I11297" s="33"/>
      <c r="J11297" s="21"/>
    </row>
    <row r="11298" spans="1:10" x14ac:dyDescent="0.25">
      <c r="A11298"/>
      <c r="B11298"/>
      <c r="I11298" s="33"/>
      <c r="J11298" s="21"/>
    </row>
    <row r="11299" spans="1:10" x14ac:dyDescent="0.25">
      <c r="A11299"/>
      <c r="B11299"/>
      <c r="I11299" s="33"/>
      <c r="J11299" s="21"/>
    </row>
    <row r="11300" spans="1:10" x14ac:dyDescent="0.25">
      <c r="A11300"/>
      <c r="B11300"/>
      <c r="I11300" s="33"/>
      <c r="J11300" s="21"/>
    </row>
    <row r="11301" spans="1:10" x14ac:dyDescent="0.25">
      <c r="A11301"/>
      <c r="B11301"/>
      <c r="I11301" s="33"/>
      <c r="J11301" s="21"/>
    </row>
    <row r="11302" spans="1:10" x14ac:dyDescent="0.25">
      <c r="A11302"/>
      <c r="B11302"/>
      <c r="I11302" s="33"/>
      <c r="J11302" s="21"/>
    </row>
    <row r="11303" spans="1:10" x14ac:dyDescent="0.25">
      <c r="A11303"/>
      <c r="B11303"/>
      <c r="I11303" s="33"/>
      <c r="J11303" s="21"/>
    </row>
    <row r="11304" spans="1:10" x14ac:dyDescent="0.25">
      <c r="A11304"/>
      <c r="B11304"/>
      <c r="I11304" s="33"/>
      <c r="J11304" s="21"/>
    </row>
    <row r="11305" spans="1:10" x14ac:dyDescent="0.25">
      <c r="A11305"/>
      <c r="B11305"/>
      <c r="I11305" s="33"/>
      <c r="J11305" s="21"/>
    </row>
    <row r="11306" spans="1:10" x14ac:dyDescent="0.25">
      <c r="A11306"/>
      <c r="B11306"/>
      <c r="I11306" s="33"/>
      <c r="J11306" s="21"/>
    </row>
    <row r="11307" spans="1:10" x14ac:dyDescent="0.25">
      <c r="A11307"/>
      <c r="B11307"/>
      <c r="I11307" s="33"/>
      <c r="J11307" s="21"/>
    </row>
    <row r="11308" spans="1:10" x14ac:dyDescent="0.25">
      <c r="A11308"/>
      <c r="B11308"/>
      <c r="I11308" s="33"/>
      <c r="J11308" s="21"/>
    </row>
    <row r="11309" spans="1:10" x14ac:dyDescent="0.25">
      <c r="A11309"/>
      <c r="B11309"/>
      <c r="I11309" s="33"/>
      <c r="J11309" s="21"/>
    </row>
    <row r="11310" spans="1:10" x14ac:dyDescent="0.25">
      <c r="A11310"/>
      <c r="B11310"/>
      <c r="I11310" s="33"/>
      <c r="J11310" s="21"/>
    </row>
    <row r="11311" spans="1:10" x14ac:dyDescent="0.25">
      <c r="A11311"/>
      <c r="B11311"/>
      <c r="I11311" s="33"/>
      <c r="J11311" s="21"/>
    </row>
    <row r="11312" spans="1:10" x14ac:dyDescent="0.25">
      <c r="A11312"/>
      <c r="B11312"/>
      <c r="I11312" s="33"/>
      <c r="J11312" s="21"/>
    </row>
    <row r="11313" spans="1:10" x14ac:dyDescent="0.25">
      <c r="A11313"/>
      <c r="B11313"/>
      <c r="I11313" s="33"/>
      <c r="J11313" s="21"/>
    </row>
    <row r="11314" spans="1:10" x14ac:dyDescent="0.25">
      <c r="A11314"/>
      <c r="B11314"/>
      <c r="I11314" s="33"/>
      <c r="J11314" s="21"/>
    </row>
    <row r="11315" spans="1:10" x14ac:dyDescent="0.25">
      <c r="A11315"/>
      <c r="B11315"/>
      <c r="I11315" s="33"/>
      <c r="J11315" s="21"/>
    </row>
    <row r="11316" spans="1:10" x14ac:dyDescent="0.25">
      <c r="A11316"/>
      <c r="B11316"/>
      <c r="I11316" s="33"/>
      <c r="J11316" s="21"/>
    </row>
    <row r="11317" spans="1:10" x14ac:dyDescent="0.25">
      <c r="A11317"/>
      <c r="B11317"/>
      <c r="I11317" s="33"/>
      <c r="J11317" s="21"/>
    </row>
    <row r="11318" spans="1:10" x14ac:dyDescent="0.25">
      <c r="A11318"/>
      <c r="B11318"/>
      <c r="I11318" s="33"/>
      <c r="J11318" s="21"/>
    </row>
    <row r="11319" spans="1:10" x14ac:dyDescent="0.25">
      <c r="A11319"/>
      <c r="B11319"/>
      <c r="I11319" s="33"/>
      <c r="J11319" s="21"/>
    </row>
    <row r="11320" spans="1:10" x14ac:dyDescent="0.25">
      <c r="A11320"/>
      <c r="B11320"/>
      <c r="I11320" s="33"/>
      <c r="J11320" s="21"/>
    </row>
    <row r="11321" spans="1:10" x14ac:dyDescent="0.25">
      <c r="A11321"/>
      <c r="B11321"/>
      <c r="I11321" s="33"/>
      <c r="J11321" s="21"/>
    </row>
    <row r="11322" spans="1:10" x14ac:dyDescent="0.25">
      <c r="A11322"/>
      <c r="B11322"/>
      <c r="I11322" s="33"/>
      <c r="J11322" s="21"/>
    </row>
    <row r="11323" spans="1:10" x14ac:dyDescent="0.25">
      <c r="A11323"/>
      <c r="B11323"/>
      <c r="I11323" s="33"/>
      <c r="J11323" s="21"/>
    </row>
    <row r="11324" spans="1:10" x14ac:dyDescent="0.25">
      <c r="A11324"/>
      <c r="B11324"/>
      <c r="I11324" s="33"/>
      <c r="J11324" s="21"/>
    </row>
    <row r="11325" spans="1:10" x14ac:dyDescent="0.25">
      <c r="A11325"/>
      <c r="B11325"/>
      <c r="I11325" s="33"/>
      <c r="J11325" s="21"/>
    </row>
    <row r="11326" spans="1:10" x14ac:dyDescent="0.25">
      <c r="A11326"/>
      <c r="B11326"/>
      <c r="I11326" s="33"/>
      <c r="J11326" s="21"/>
    </row>
    <row r="11327" spans="1:10" x14ac:dyDescent="0.25">
      <c r="A11327"/>
      <c r="B11327"/>
      <c r="I11327" s="33"/>
      <c r="J11327" s="21"/>
    </row>
    <row r="11328" spans="1:10" x14ac:dyDescent="0.25">
      <c r="A11328"/>
      <c r="B11328"/>
      <c r="I11328" s="33"/>
      <c r="J11328" s="21"/>
    </row>
    <row r="11329" spans="1:10" x14ac:dyDescent="0.25">
      <c r="A11329"/>
      <c r="B11329"/>
      <c r="I11329" s="33"/>
      <c r="J11329" s="21"/>
    </row>
    <row r="11330" spans="1:10" x14ac:dyDescent="0.25">
      <c r="A11330"/>
      <c r="B11330"/>
      <c r="I11330" s="33"/>
      <c r="J11330" s="21"/>
    </row>
    <row r="11331" spans="1:10" x14ac:dyDescent="0.25">
      <c r="A11331"/>
      <c r="B11331"/>
      <c r="I11331" s="33"/>
      <c r="J11331" s="21"/>
    </row>
    <row r="11332" spans="1:10" x14ac:dyDescent="0.25">
      <c r="A11332"/>
      <c r="B11332"/>
      <c r="I11332" s="33"/>
      <c r="J11332" s="21"/>
    </row>
    <row r="11333" spans="1:10" x14ac:dyDescent="0.25">
      <c r="A11333"/>
      <c r="B11333"/>
      <c r="I11333" s="33"/>
      <c r="J11333" s="21"/>
    </row>
    <row r="11334" spans="1:10" x14ac:dyDescent="0.25">
      <c r="A11334"/>
      <c r="B11334"/>
      <c r="I11334" s="33"/>
      <c r="J11334" s="21"/>
    </row>
    <row r="11335" spans="1:10" x14ac:dyDescent="0.25">
      <c r="A11335"/>
      <c r="B11335"/>
      <c r="I11335" s="33"/>
      <c r="J11335" s="21"/>
    </row>
    <row r="11336" spans="1:10" x14ac:dyDescent="0.25">
      <c r="A11336"/>
      <c r="B11336"/>
      <c r="I11336" s="33"/>
      <c r="J11336" s="21"/>
    </row>
    <row r="11337" spans="1:10" x14ac:dyDescent="0.25">
      <c r="A11337"/>
      <c r="B11337"/>
      <c r="I11337" s="33"/>
      <c r="J11337" s="21"/>
    </row>
    <row r="11338" spans="1:10" x14ac:dyDescent="0.25">
      <c r="A11338"/>
      <c r="B11338"/>
      <c r="I11338" s="33"/>
      <c r="J11338" s="21"/>
    </row>
    <row r="11339" spans="1:10" x14ac:dyDescent="0.25">
      <c r="A11339"/>
      <c r="B11339"/>
      <c r="I11339" s="33"/>
      <c r="J11339" s="21"/>
    </row>
    <row r="11340" spans="1:10" x14ac:dyDescent="0.25">
      <c r="A11340"/>
      <c r="B11340"/>
      <c r="I11340" s="33"/>
      <c r="J11340" s="21"/>
    </row>
    <row r="11341" spans="1:10" x14ac:dyDescent="0.25">
      <c r="A11341"/>
      <c r="B11341"/>
      <c r="I11341" s="33"/>
      <c r="J11341" s="21"/>
    </row>
    <row r="11342" spans="1:10" x14ac:dyDescent="0.25">
      <c r="A11342"/>
      <c r="B11342"/>
      <c r="I11342" s="33"/>
      <c r="J11342" s="21"/>
    </row>
    <row r="11343" spans="1:10" x14ac:dyDescent="0.25">
      <c r="A11343"/>
      <c r="B11343"/>
      <c r="I11343" s="33"/>
      <c r="J11343" s="21"/>
    </row>
    <row r="11344" spans="1:10" x14ac:dyDescent="0.25">
      <c r="A11344"/>
      <c r="B11344"/>
      <c r="I11344" s="33"/>
      <c r="J11344" s="21"/>
    </row>
    <row r="11345" spans="1:10" x14ac:dyDescent="0.25">
      <c r="A11345"/>
      <c r="B11345"/>
      <c r="I11345" s="33"/>
      <c r="J11345" s="21"/>
    </row>
    <row r="11346" spans="1:10" x14ac:dyDescent="0.25">
      <c r="A11346"/>
      <c r="B11346"/>
      <c r="I11346" s="33"/>
      <c r="J11346" s="21"/>
    </row>
    <row r="11347" spans="1:10" x14ac:dyDescent="0.25">
      <c r="A11347"/>
      <c r="B11347"/>
      <c r="I11347" s="33"/>
      <c r="J11347" s="21"/>
    </row>
    <row r="11348" spans="1:10" x14ac:dyDescent="0.25">
      <c r="A11348"/>
      <c r="B11348"/>
      <c r="I11348" s="33"/>
      <c r="J11348" s="21"/>
    </row>
    <row r="11349" spans="1:10" x14ac:dyDescent="0.25">
      <c r="A11349"/>
      <c r="B11349"/>
      <c r="I11349" s="33"/>
      <c r="J11349" s="21"/>
    </row>
    <row r="11350" spans="1:10" x14ac:dyDescent="0.25">
      <c r="A11350"/>
      <c r="B11350"/>
      <c r="I11350" s="33"/>
      <c r="J11350" s="21"/>
    </row>
    <row r="11351" spans="1:10" x14ac:dyDescent="0.25">
      <c r="A11351"/>
      <c r="B11351"/>
      <c r="I11351" s="33"/>
      <c r="J11351" s="21"/>
    </row>
    <row r="11352" spans="1:10" x14ac:dyDescent="0.25">
      <c r="A11352"/>
      <c r="B11352"/>
      <c r="I11352" s="33"/>
      <c r="J11352" s="21"/>
    </row>
    <row r="11353" spans="1:10" x14ac:dyDescent="0.25">
      <c r="A11353"/>
      <c r="B11353"/>
      <c r="I11353" s="33"/>
      <c r="J11353" s="21"/>
    </row>
    <row r="11354" spans="1:10" x14ac:dyDescent="0.25">
      <c r="A11354"/>
      <c r="B11354"/>
      <c r="I11354" s="33"/>
      <c r="J11354" s="21"/>
    </row>
    <row r="11355" spans="1:10" x14ac:dyDescent="0.25">
      <c r="A11355"/>
      <c r="B11355"/>
      <c r="I11355" s="33"/>
      <c r="J11355" s="21"/>
    </row>
    <row r="11356" spans="1:10" x14ac:dyDescent="0.25">
      <c r="A11356"/>
      <c r="B11356"/>
      <c r="I11356" s="33"/>
      <c r="J11356" s="21"/>
    </row>
    <row r="11357" spans="1:10" x14ac:dyDescent="0.25">
      <c r="A11357"/>
      <c r="B11357"/>
      <c r="I11357" s="33"/>
      <c r="J11357" s="21"/>
    </row>
    <row r="11358" spans="1:10" x14ac:dyDescent="0.25">
      <c r="A11358"/>
      <c r="B11358"/>
      <c r="I11358" s="33"/>
      <c r="J11358" s="21"/>
    </row>
    <row r="11359" spans="1:10" x14ac:dyDescent="0.25">
      <c r="A11359"/>
      <c r="B11359"/>
      <c r="I11359" s="33"/>
      <c r="J11359" s="21"/>
    </row>
    <row r="11360" spans="1:10" x14ac:dyDescent="0.25">
      <c r="A11360"/>
      <c r="B11360"/>
      <c r="I11360" s="33"/>
      <c r="J11360" s="21"/>
    </row>
    <row r="11361" spans="1:10" x14ac:dyDescent="0.25">
      <c r="A11361"/>
      <c r="B11361"/>
      <c r="I11361" s="33"/>
      <c r="J11361" s="21"/>
    </row>
    <row r="11362" spans="1:10" x14ac:dyDescent="0.25">
      <c r="A11362"/>
      <c r="B11362"/>
      <c r="I11362" s="33"/>
      <c r="J11362" s="21"/>
    </row>
    <row r="11363" spans="1:10" x14ac:dyDescent="0.25">
      <c r="A11363"/>
      <c r="B11363"/>
      <c r="I11363" s="33"/>
      <c r="J11363" s="21"/>
    </row>
    <row r="11364" spans="1:10" x14ac:dyDescent="0.25">
      <c r="A11364"/>
      <c r="B11364"/>
      <c r="I11364" s="33"/>
      <c r="J11364" s="21"/>
    </row>
    <row r="11365" spans="1:10" x14ac:dyDescent="0.25">
      <c r="A11365"/>
      <c r="B11365"/>
      <c r="I11365" s="33"/>
      <c r="J11365" s="21"/>
    </row>
    <row r="11366" spans="1:10" x14ac:dyDescent="0.25">
      <c r="A11366"/>
      <c r="B11366"/>
      <c r="I11366" s="33"/>
      <c r="J11366" s="21"/>
    </row>
    <row r="11367" spans="1:10" x14ac:dyDescent="0.25">
      <c r="A11367"/>
      <c r="B11367"/>
      <c r="I11367" s="33"/>
      <c r="J11367" s="21"/>
    </row>
    <row r="11368" spans="1:10" x14ac:dyDescent="0.25">
      <c r="A11368"/>
      <c r="B11368"/>
      <c r="I11368" s="33"/>
      <c r="J11368" s="21"/>
    </row>
    <row r="11369" spans="1:10" x14ac:dyDescent="0.25">
      <c r="A11369"/>
      <c r="B11369"/>
      <c r="I11369" s="33"/>
      <c r="J11369" s="21"/>
    </row>
    <row r="11370" spans="1:10" x14ac:dyDescent="0.25">
      <c r="A11370"/>
      <c r="B11370"/>
      <c r="I11370" s="33"/>
      <c r="J11370" s="21"/>
    </row>
    <row r="11371" spans="1:10" x14ac:dyDescent="0.25">
      <c r="A11371"/>
      <c r="B11371"/>
      <c r="I11371" s="33"/>
      <c r="J11371" s="21"/>
    </row>
    <row r="11372" spans="1:10" x14ac:dyDescent="0.25">
      <c r="A11372"/>
      <c r="B11372"/>
      <c r="I11372" s="33"/>
      <c r="J11372" s="21"/>
    </row>
    <row r="11373" spans="1:10" x14ac:dyDescent="0.25">
      <c r="A11373"/>
      <c r="B11373"/>
      <c r="I11373" s="33"/>
      <c r="J11373" s="21"/>
    </row>
    <row r="11374" spans="1:10" x14ac:dyDescent="0.25">
      <c r="A11374"/>
      <c r="B11374"/>
      <c r="I11374" s="33"/>
      <c r="J11374" s="21"/>
    </row>
    <row r="11375" spans="1:10" x14ac:dyDescent="0.25">
      <c r="A11375"/>
      <c r="B11375"/>
      <c r="I11375" s="33"/>
      <c r="J11375" s="21"/>
    </row>
    <row r="11376" spans="1:10" x14ac:dyDescent="0.25">
      <c r="A11376"/>
      <c r="B11376"/>
      <c r="I11376" s="33"/>
      <c r="J11376" s="21"/>
    </row>
    <row r="11377" spans="1:10" x14ac:dyDescent="0.25">
      <c r="A11377"/>
      <c r="B11377"/>
      <c r="I11377" s="33"/>
      <c r="J11377" s="21"/>
    </row>
    <row r="11378" spans="1:10" x14ac:dyDescent="0.25">
      <c r="A11378"/>
      <c r="B11378"/>
      <c r="I11378" s="33"/>
      <c r="J11378" s="21"/>
    </row>
    <row r="11379" spans="1:10" x14ac:dyDescent="0.25">
      <c r="A11379"/>
      <c r="B11379"/>
      <c r="I11379" s="33"/>
      <c r="J11379" s="21"/>
    </row>
    <row r="11380" spans="1:10" x14ac:dyDescent="0.25">
      <c r="A11380"/>
      <c r="B11380"/>
      <c r="I11380" s="33"/>
      <c r="J11380" s="21"/>
    </row>
    <row r="11381" spans="1:10" x14ac:dyDescent="0.25">
      <c r="A11381"/>
      <c r="B11381"/>
      <c r="I11381" s="33"/>
      <c r="J11381" s="21"/>
    </row>
    <row r="11382" spans="1:10" x14ac:dyDescent="0.25">
      <c r="A11382"/>
      <c r="B11382"/>
      <c r="I11382" s="33"/>
      <c r="J11382" s="21"/>
    </row>
    <row r="11383" spans="1:10" x14ac:dyDescent="0.25">
      <c r="A11383"/>
      <c r="B11383"/>
      <c r="I11383" s="33"/>
      <c r="J11383" s="21"/>
    </row>
    <row r="11384" spans="1:10" x14ac:dyDescent="0.25">
      <c r="A11384"/>
      <c r="B11384"/>
      <c r="I11384" s="33"/>
      <c r="J11384" s="21"/>
    </row>
    <row r="11385" spans="1:10" x14ac:dyDescent="0.25">
      <c r="A11385"/>
      <c r="B11385"/>
      <c r="I11385" s="33"/>
      <c r="J11385" s="21"/>
    </row>
    <row r="11386" spans="1:10" x14ac:dyDescent="0.25">
      <c r="A11386"/>
      <c r="B11386"/>
      <c r="I11386" s="33"/>
      <c r="J11386" s="21"/>
    </row>
    <row r="11387" spans="1:10" x14ac:dyDescent="0.25">
      <c r="A11387"/>
      <c r="B11387"/>
      <c r="I11387" s="33"/>
      <c r="J11387" s="21"/>
    </row>
    <row r="11388" spans="1:10" x14ac:dyDescent="0.25">
      <c r="A11388"/>
      <c r="B11388"/>
      <c r="I11388" s="33"/>
      <c r="J11388" s="21"/>
    </row>
    <row r="11389" spans="1:10" x14ac:dyDescent="0.25">
      <c r="A11389"/>
      <c r="B11389"/>
      <c r="I11389" s="33"/>
      <c r="J11389" s="21"/>
    </row>
    <row r="11390" spans="1:10" x14ac:dyDescent="0.25">
      <c r="A11390"/>
      <c r="B11390"/>
      <c r="I11390" s="33"/>
      <c r="J11390" s="21"/>
    </row>
    <row r="11391" spans="1:10" x14ac:dyDescent="0.25">
      <c r="A11391"/>
      <c r="B11391"/>
      <c r="I11391" s="33"/>
      <c r="J11391" s="21"/>
    </row>
    <row r="11392" spans="1:10" x14ac:dyDescent="0.25">
      <c r="A11392"/>
      <c r="B11392"/>
      <c r="I11392" s="33"/>
      <c r="J11392" s="21"/>
    </row>
    <row r="11393" spans="1:10" x14ac:dyDescent="0.25">
      <c r="A11393"/>
      <c r="B11393"/>
      <c r="I11393" s="33"/>
      <c r="J11393" s="21"/>
    </row>
    <row r="11394" spans="1:10" x14ac:dyDescent="0.25">
      <c r="A11394"/>
      <c r="B11394"/>
      <c r="I11394" s="33"/>
      <c r="J11394" s="21"/>
    </row>
    <row r="11395" spans="1:10" x14ac:dyDescent="0.25">
      <c r="A11395"/>
      <c r="B11395"/>
      <c r="I11395" s="33"/>
      <c r="J11395" s="21"/>
    </row>
    <row r="11396" spans="1:10" x14ac:dyDescent="0.25">
      <c r="A11396"/>
      <c r="B11396"/>
      <c r="I11396" s="33"/>
      <c r="J11396" s="21"/>
    </row>
    <row r="11397" spans="1:10" x14ac:dyDescent="0.25">
      <c r="A11397"/>
      <c r="B11397"/>
      <c r="I11397" s="33"/>
      <c r="J11397" s="21"/>
    </row>
    <row r="11398" spans="1:10" x14ac:dyDescent="0.25">
      <c r="A11398"/>
      <c r="B11398"/>
      <c r="I11398" s="33"/>
      <c r="J11398" s="21"/>
    </row>
    <row r="11399" spans="1:10" x14ac:dyDescent="0.25">
      <c r="A11399"/>
      <c r="B11399"/>
      <c r="I11399" s="33"/>
      <c r="J11399" s="21"/>
    </row>
    <row r="11400" spans="1:10" x14ac:dyDescent="0.25">
      <c r="A11400"/>
      <c r="B11400"/>
      <c r="I11400" s="33"/>
      <c r="J11400" s="21"/>
    </row>
    <row r="11401" spans="1:10" x14ac:dyDescent="0.25">
      <c r="A11401"/>
      <c r="B11401"/>
      <c r="I11401" s="33"/>
      <c r="J11401" s="21"/>
    </row>
    <row r="11402" spans="1:10" x14ac:dyDescent="0.25">
      <c r="A11402"/>
      <c r="B11402"/>
      <c r="I11402" s="33"/>
      <c r="J11402" s="21"/>
    </row>
    <row r="11403" spans="1:10" x14ac:dyDescent="0.25">
      <c r="A11403"/>
      <c r="B11403"/>
      <c r="I11403" s="33"/>
      <c r="J11403" s="21"/>
    </row>
    <row r="11404" spans="1:10" x14ac:dyDescent="0.25">
      <c r="A11404"/>
      <c r="B11404"/>
      <c r="I11404" s="33"/>
      <c r="J11404" s="21"/>
    </row>
    <row r="11405" spans="1:10" x14ac:dyDescent="0.25">
      <c r="A11405"/>
      <c r="B11405"/>
      <c r="I11405" s="33"/>
      <c r="J11405" s="21"/>
    </row>
    <row r="11406" spans="1:10" x14ac:dyDescent="0.25">
      <c r="A11406"/>
      <c r="B11406"/>
      <c r="I11406" s="33"/>
      <c r="J11406" s="21"/>
    </row>
    <row r="11407" spans="1:10" x14ac:dyDescent="0.25">
      <c r="A11407"/>
      <c r="B11407"/>
      <c r="I11407" s="33"/>
      <c r="J11407" s="21"/>
    </row>
    <row r="11408" spans="1:10" x14ac:dyDescent="0.25">
      <c r="A11408"/>
      <c r="B11408"/>
      <c r="I11408" s="33"/>
      <c r="J11408" s="21"/>
    </row>
    <row r="11409" spans="1:10" x14ac:dyDescent="0.25">
      <c r="A11409"/>
      <c r="B11409"/>
      <c r="I11409" s="33"/>
      <c r="J11409" s="21"/>
    </row>
    <row r="11410" spans="1:10" x14ac:dyDescent="0.25">
      <c r="A11410"/>
      <c r="B11410"/>
      <c r="I11410" s="33"/>
      <c r="J11410" s="21"/>
    </row>
    <row r="11411" spans="1:10" x14ac:dyDescent="0.25">
      <c r="A11411"/>
      <c r="B11411"/>
      <c r="I11411" s="33"/>
      <c r="J11411" s="21"/>
    </row>
    <row r="11412" spans="1:10" x14ac:dyDescent="0.25">
      <c r="A11412"/>
      <c r="B11412"/>
      <c r="I11412" s="33"/>
      <c r="J11412" s="21"/>
    </row>
    <row r="11413" spans="1:10" x14ac:dyDescent="0.25">
      <c r="A11413"/>
      <c r="B11413"/>
      <c r="I11413" s="33"/>
      <c r="J11413" s="21"/>
    </row>
    <row r="11414" spans="1:10" x14ac:dyDescent="0.25">
      <c r="A11414"/>
      <c r="B11414"/>
      <c r="I11414" s="33"/>
      <c r="J11414" s="21"/>
    </row>
    <row r="11415" spans="1:10" x14ac:dyDescent="0.25">
      <c r="A11415"/>
      <c r="B11415"/>
      <c r="I11415" s="33"/>
      <c r="J11415" s="21"/>
    </row>
    <row r="11416" spans="1:10" x14ac:dyDescent="0.25">
      <c r="A11416"/>
      <c r="B11416"/>
      <c r="I11416" s="33"/>
      <c r="J11416" s="21"/>
    </row>
    <row r="11417" spans="1:10" x14ac:dyDescent="0.25">
      <c r="A11417"/>
      <c r="B11417"/>
      <c r="I11417" s="33"/>
      <c r="J11417" s="21"/>
    </row>
    <row r="11418" spans="1:10" x14ac:dyDescent="0.25">
      <c r="A11418"/>
      <c r="B11418"/>
      <c r="I11418" s="33"/>
      <c r="J11418" s="21"/>
    </row>
    <row r="11419" spans="1:10" x14ac:dyDescent="0.25">
      <c r="A11419"/>
      <c r="B11419"/>
      <c r="I11419" s="33"/>
      <c r="J11419" s="21"/>
    </row>
    <row r="11420" spans="1:10" x14ac:dyDescent="0.25">
      <c r="A11420"/>
      <c r="B11420"/>
      <c r="I11420" s="33"/>
      <c r="J11420" s="21"/>
    </row>
    <row r="11421" spans="1:10" x14ac:dyDescent="0.25">
      <c r="A11421"/>
      <c r="B11421"/>
      <c r="I11421" s="33"/>
      <c r="J11421" s="21"/>
    </row>
    <row r="11422" spans="1:10" x14ac:dyDescent="0.25">
      <c r="A11422"/>
      <c r="B11422"/>
      <c r="I11422" s="33"/>
      <c r="J11422" s="21"/>
    </row>
    <row r="11423" spans="1:10" x14ac:dyDescent="0.25">
      <c r="A11423"/>
      <c r="B11423"/>
      <c r="I11423" s="33"/>
      <c r="J11423" s="21"/>
    </row>
    <row r="11424" spans="1:10" x14ac:dyDescent="0.25">
      <c r="A11424"/>
      <c r="B11424"/>
      <c r="I11424" s="33"/>
      <c r="J11424" s="21"/>
    </row>
    <row r="11425" spans="1:10" x14ac:dyDescent="0.25">
      <c r="A11425"/>
      <c r="B11425"/>
      <c r="I11425" s="33"/>
      <c r="J11425" s="21"/>
    </row>
    <row r="11426" spans="1:10" x14ac:dyDescent="0.25">
      <c r="A11426"/>
      <c r="B11426"/>
      <c r="I11426" s="33"/>
      <c r="J11426" s="21"/>
    </row>
    <row r="11427" spans="1:10" x14ac:dyDescent="0.25">
      <c r="A11427"/>
      <c r="B11427"/>
      <c r="I11427" s="33"/>
      <c r="J11427" s="21"/>
    </row>
    <row r="11428" spans="1:10" x14ac:dyDescent="0.25">
      <c r="A11428"/>
      <c r="B11428"/>
      <c r="I11428" s="33"/>
      <c r="J11428" s="21"/>
    </row>
    <row r="11429" spans="1:10" x14ac:dyDescent="0.25">
      <c r="A11429"/>
      <c r="B11429"/>
      <c r="I11429" s="33"/>
      <c r="J11429" s="21"/>
    </row>
    <row r="11430" spans="1:10" x14ac:dyDescent="0.25">
      <c r="A11430"/>
      <c r="B11430"/>
      <c r="I11430" s="33"/>
      <c r="J11430" s="21"/>
    </row>
    <row r="11431" spans="1:10" x14ac:dyDescent="0.25">
      <c r="A11431"/>
      <c r="B11431"/>
      <c r="I11431" s="33"/>
      <c r="J11431" s="21"/>
    </row>
    <row r="11432" spans="1:10" x14ac:dyDescent="0.25">
      <c r="A11432"/>
      <c r="B11432"/>
      <c r="I11432" s="33"/>
      <c r="J11432" s="21"/>
    </row>
    <row r="11433" spans="1:10" x14ac:dyDescent="0.25">
      <c r="A11433"/>
      <c r="B11433"/>
      <c r="I11433" s="33"/>
      <c r="J11433" s="21"/>
    </row>
    <row r="11434" spans="1:10" x14ac:dyDescent="0.25">
      <c r="A11434"/>
      <c r="B11434"/>
      <c r="I11434" s="33"/>
      <c r="J11434" s="21"/>
    </row>
    <row r="11435" spans="1:10" x14ac:dyDescent="0.25">
      <c r="A11435"/>
      <c r="B11435"/>
      <c r="I11435" s="33"/>
      <c r="J11435" s="21"/>
    </row>
    <row r="11436" spans="1:10" x14ac:dyDescent="0.25">
      <c r="A11436"/>
      <c r="B11436"/>
      <c r="I11436" s="33"/>
      <c r="J11436" s="21"/>
    </row>
    <row r="11437" spans="1:10" x14ac:dyDescent="0.25">
      <c r="A11437"/>
      <c r="B11437"/>
      <c r="I11437" s="33"/>
      <c r="J11437" s="21"/>
    </row>
    <row r="11438" spans="1:10" x14ac:dyDescent="0.25">
      <c r="A11438"/>
      <c r="B11438"/>
      <c r="I11438" s="33"/>
      <c r="J11438" s="21"/>
    </row>
    <row r="11439" spans="1:10" x14ac:dyDescent="0.25">
      <c r="A11439"/>
      <c r="B11439"/>
      <c r="I11439" s="33"/>
      <c r="J11439" s="21"/>
    </row>
    <row r="11440" spans="1:10" x14ac:dyDescent="0.25">
      <c r="A11440"/>
      <c r="B11440"/>
      <c r="I11440" s="33"/>
      <c r="J11440" s="21"/>
    </row>
    <row r="11441" spans="1:10" x14ac:dyDescent="0.25">
      <c r="A11441"/>
      <c r="B11441"/>
      <c r="I11441" s="33"/>
      <c r="J11441" s="21"/>
    </row>
    <row r="11442" spans="1:10" x14ac:dyDescent="0.25">
      <c r="A11442"/>
      <c r="B11442"/>
      <c r="I11442" s="33"/>
      <c r="J11442" s="21"/>
    </row>
    <row r="11443" spans="1:10" x14ac:dyDescent="0.25">
      <c r="A11443"/>
      <c r="B11443"/>
      <c r="I11443" s="33"/>
      <c r="J11443" s="21"/>
    </row>
    <row r="11444" spans="1:10" x14ac:dyDescent="0.25">
      <c r="A11444"/>
      <c r="B11444"/>
      <c r="I11444" s="33"/>
      <c r="J11444" s="21"/>
    </row>
    <row r="11445" spans="1:10" x14ac:dyDescent="0.25">
      <c r="A11445"/>
      <c r="B11445"/>
      <c r="I11445" s="33"/>
      <c r="J11445" s="21"/>
    </row>
    <row r="11446" spans="1:10" x14ac:dyDescent="0.25">
      <c r="A11446"/>
      <c r="B11446"/>
      <c r="I11446" s="33"/>
      <c r="J11446" s="21"/>
    </row>
    <row r="11447" spans="1:10" x14ac:dyDescent="0.25">
      <c r="A11447"/>
      <c r="B11447"/>
      <c r="I11447" s="33"/>
      <c r="J11447" s="21"/>
    </row>
    <row r="11448" spans="1:10" x14ac:dyDescent="0.25">
      <c r="A11448"/>
      <c r="B11448"/>
      <c r="I11448" s="33"/>
      <c r="J11448" s="21"/>
    </row>
    <row r="11449" spans="1:10" x14ac:dyDescent="0.25">
      <c r="A11449"/>
      <c r="B11449"/>
      <c r="I11449" s="33"/>
      <c r="J11449" s="21"/>
    </row>
    <row r="11450" spans="1:10" x14ac:dyDescent="0.25">
      <c r="A11450"/>
      <c r="B11450"/>
      <c r="I11450" s="33"/>
      <c r="J11450" s="21"/>
    </row>
    <row r="11451" spans="1:10" x14ac:dyDescent="0.25">
      <c r="A11451"/>
      <c r="B11451"/>
      <c r="I11451" s="33"/>
      <c r="J11451" s="21"/>
    </row>
    <row r="11452" spans="1:10" x14ac:dyDescent="0.25">
      <c r="A11452"/>
      <c r="B11452"/>
      <c r="I11452" s="33"/>
      <c r="J11452" s="21"/>
    </row>
    <row r="11453" spans="1:10" x14ac:dyDescent="0.25">
      <c r="A11453"/>
      <c r="B11453"/>
      <c r="I11453" s="33"/>
      <c r="J11453" s="21"/>
    </row>
    <row r="11454" spans="1:10" x14ac:dyDescent="0.25">
      <c r="A11454"/>
      <c r="B11454"/>
      <c r="I11454" s="33"/>
      <c r="J11454" s="21"/>
    </row>
    <row r="11455" spans="1:10" x14ac:dyDescent="0.25">
      <c r="A11455"/>
      <c r="B11455"/>
      <c r="I11455" s="33"/>
      <c r="J11455" s="21"/>
    </row>
    <row r="11456" spans="1:10" x14ac:dyDescent="0.25">
      <c r="A11456"/>
      <c r="B11456"/>
      <c r="I11456" s="33"/>
      <c r="J11456" s="21"/>
    </row>
    <row r="11457" spans="1:10" x14ac:dyDescent="0.25">
      <c r="A11457"/>
      <c r="B11457"/>
      <c r="I11457" s="33"/>
      <c r="J11457" s="21"/>
    </row>
    <row r="11458" spans="1:10" x14ac:dyDescent="0.25">
      <c r="A11458"/>
      <c r="B11458"/>
      <c r="I11458" s="33"/>
      <c r="J11458" s="21"/>
    </row>
    <row r="11459" spans="1:10" x14ac:dyDescent="0.25">
      <c r="A11459"/>
      <c r="B11459"/>
      <c r="I11459" s="33"/>
      <c r="J11459" s="21"/>
    </row>
    <row r="11460" spans="1:10" x14ac:dyDescent="0.25">
      <c r="A11460"/>
      <c r="B11460"/>
      <c r="I11460" s="33"/>
      <c r="J11460" s="21"/>
    </row>
    <row r="11461" spans="1:10" x14ac:dyDescent="0.25">
      <c r="A11461"/>
      <c r="B11461"/>
      <c r="I11461" s="33"/>
      <c r="J11461" s="21"/>
    </row>
    <row r="11462" spans="1:10" x14ac:dyDescent="0.25">
      <c r="A11462"/>
      <c r="B11462"/>
      <c r="I11462" s="33"/>
      <c r="J11462" s="21"/>
    </row>
    <row r="11463" spans="1:10" x14ac:dyDescent="0.25">
      <c r="A11463"/>
      <c r="B11463"/>
      <c r="I11463" s="33"/>
      <c r="J11463" s="21"/>
    </row>
    <row r="11464" spans="1:10" x14ac:dyDescent="0.25">
      <c r="A11464"/>
      <c r="B11464"/>
      <c r="I11464" s="33"/>
      <c r="J11464" s="21"/>
    </row>
    <row r="11465" spans="1:10" x14ac:dyDescent="0.25">
      <c r="A11465"/>
      <c r="B11465"/>
      <c r="I11465" s="33"/>
      <c r="J11465" s="21"/>
    </row>
    <row r="11466" spans="1:10" x14ac:dyDescent="0.25">
      <c r="A11466"/>
      <c r="B11466"/>
      <c r="I11466" s="33"/>
      <c r="J11466" s="21"/>
    </row>
    <row r="11467" spans="1:10" x14ac:dyDescent="0.25">
      <c r="A11467"/>
      <c r="B11467"/>
      <c r="I11467" s="33"/>
      <c r="J11467" s="21"/>
    </row>
    <row r="11468" spans="1:10" x14ac:dyDescent="0.25">
      <c r="A11468"/>
      <c r="B11468"/>
      <c r="I11468" s="33"/>
      <c r="J11468" s="21"/>
    </row>
    <row r="11469" spans="1:10" x14ac:dyDescent="0.25">
      <c r="A11469"/>
      <c r="B11469"/>
      <c r="I11469" s="33"/>
      <c r="J11469" s="21"/>
    </row>
    <row r="11470" spans="1:10" x14ac:dyDescent="0.25">
      <c r="A11470"/>
      <c r="B11470"/>
      <c r="I11470" s="33"/>
      <c r="J11470" s="21"/>
    </row>
    <row r="11471" spans="1:10" x14ac:dyDescent="0.25">
      <c r="A11471"/>
      <c r="B11471"/>
      <c r="I11471" s="33"/>
      <c r="J11471" s="21"/>
    </row>
    <row r="11472" spans="1:10" x14ac:dyDescent="0.25">
      <c r="A11472"/>
      <c r="B11472"/>
      <c r="I11472" s="33"/>
      <c r="J11472" s="21"/>
    </row>
    <row r="11473" spans="1:10" x14ac:dyDescent="0.25">
      <c r="A11473"/>
      <c r="B11473"/>
      <c r="I11473" s="33"/>
      <c r="J11473" s="21"/>
    </row>
    <row r="11474" spans="1:10" x14ac:dyDescent="0.25">
      <c r="A11474"/>
      <c r="B11474"/>
      <c r="I11474" s="33"/>
      <c r="J11474" s="21"/>
    </row>
    <row r="11475" spans="1:10" x14ac:dyDescent="0.25">
      <c r="A11475"/>
      <c r="B11475"/>
      <c r="I11475" s="33"/>
      <c r="J11475" s="21"/>
    </row>
    <row r="11476" spans="1:10" x14ac:dyDescent="0.25">
      <c r="A11476"/>
      <c r="B11476"/>
      <c r="I11476" s="33"/>
      <c r="J11476" s="21"/>
    </row>
    <row r="11477" spans="1:10" x14ac:dyDescent="0.25">
      <c r="A11477"/>
      <c r="B11477"/>
      <c r="I11477" s="33"/>
      <c r="J11477" s="21"/>
    </row>
    <row r="11478" spans="1:10" x14ac:dyDescent="0.25">
      <c r="A11478"/>
      <c r="B11478"/>
      <c r="I11478" s="33"/>
      <c r="J11478" s="21"/>
    </row>
    <row r="11479" spans="1:10" x14ac:dyDescent="0.25">
      <c r="A11479"/>
      <c r="B11479"/>
      <c r="I11479" s="33"/>
      <c r="J11479" s="21"/>
    </row>
    <row r="11480" spans="1:10" x14ac:dyDescent="0.25">
      <c r="A11480"/>
      <c r="B11480"/>
      <c r="I11480" s="33"/>
      <c r="J11480" s="21"/>
    </row>
    <row r="11481" spans="1:10" x14ac:dyDescent="0.25">
      <c r="A11481"/>
      <c r="B11481"/>
      <c r="I11481" s="33"/>
      <c r="J11481" s="21"/>
    </row>
    <row r="11482" spans="1:10" x14ac:dyDescent="0.25">
      <c r="A11482"/>
      <c r="B11482"/>
      <c r="I11482" s="33"/>
      <c r="J11482" s="21"/>
    </row>
    <row r="11483" spans="1:10" x14ac:dyDescent="0.25">
      <c r="A11483"/>
      <c r="B11483"/>
      <c r="I11483" s="33"/>
      <c r="J11483" s="21"/>
    </row>
    <row r="11484" spans="1:10" x14ac:dyDescent="0.25">
      <c r="A11484"/>
      <c r="B11484"/>
      <c r="I11484" s="33"/>
      <c r="J11484" s="21"/>
    </row>
    <row r="11485" spans="1:10" x14ac:dyDescent="0.25">
      <c r="A11485"/>
      <c r="B11485"/>
      <c r="I11485" s="33"/>
      <c r="J11485" s="21"/>
    </row>
    <row r="11486" spans="1:10" x14ac:dyDescent="0.25">
      <c r="A11486"/>
      <c r="B11486"/>
      <c r="I11486" s="33"/>
      <c r="J11486" s="21"/>
    </row>
    <row r="11487" spans="1:10" x14ac:dyDescent="0.25">
      <c r="A11487"/>
      <c r="B11487"/>
      <c r="I11487" s="33"/>
      <c r="J11487" s="21"/>
    </row>
    <row r="11488" spans="1:10" x14ac:dyDescent="0.25">
      <c r="A11488"/>
      <c r="B11488"/>
      <c r="I11488" s="33"/>
      <c r="J11488" s="21"/>
    </row>
    <row r="11489" spans="1:10" x14ac:dyDescent="0.25">
      <c r="A11489"/>
      <c r="B11489"/>
      <c r="I11489" s="33"/>
      <c r="J11489" s="21"/>
    </row>
    <row r="11490" spans="1:10" x14ac:dyDescent="0.25">
      <c r="A11490"/>
      <c r="B11490"/>
      <c r="I11490" s="33"/>
      <c r="J11490" s="21"/>
    </row>
    <row r="11491" spans="1:10" x14ac:dyDescent="0.25">
      <c r="A11491"/>
      <c r="B11491"/>
      <c r="I11491" s="33"/>
      <c r="J11491" s="21"/>
    </row>
    <row r="11492" spans="1:10" x14ac:dyDescent="0.25">
      <c r="A11492"/>
      <c r="B11492"/>
      <c r="I11492" s="33"/>
      <c r="J11492" s="21"/>
    </row>
    <row r="11493" spans="1:10" x14ac:dyDescent="0.25">
      <c r="A11493"/>
      <c r="B11493"/>
      <c r="I11493" s="33"/>
      <c r="J11493" s="21"/>
    </row>
    <row r="11494" spans="1:10" x14ac:dyDescent="0.25">
      <c r="A11494"/>
      <c r="B11494"/>
      <c r="I11494" s="33"/>
      <c r="J11494" s="21"/>
    </row>
    <row r="11495" spans="1:10" x14ac:dyDescent="0.25">
      <c r="A11495"/>
      <c r="B11495"/>
      <c r="I11495" s="33"/>
      <c r="J11495" s="21"/>
    </row>
    <row r="11496" spans="1:10" x14ac:dyDescent="0.25">
      <c r="A11496"/>
      <c r="B11496"/>
      <c r="I11496" s="33"/>
      <c r="J11496" s="21"/>
    </row>
    <row r="11497" spans="1:10" x14ac:dyDescent="0.25">
      <c r="A11497"/>
      <c r="B11497"/>
      <c r="I11497" s="33"/>
      <c r="J11497" s="21"/>
    </row>
    <row r="11498" spans="1:10" x14ac:dyDescent="0.25">
      <c r="A11498"/>
      <c r="B11498"/>
      <c r="I11498" s="33"/>
      <c r="J11498" s="21"/>
    </row>
    <row r="11499" spans="1:10" x14ac:dyDescent="0.25">
      <c r="A11499"/>
      <c r="B11499"/>
      <c r="I11499" s="33"/>
      <c r="J11499" s="21"/>
    </row>
    <row r="11500" spans="1:10" x14ac:dyDescent="0.25">
      <c r="A11500"/>
      <c r="B11500"/>
      <c r="I11500" s="33"/>
      <c r="J11500" s="21"/>
    </row>
    <row r="11501" spans="1:10" x14ac:dyDescent="0.25">
      <c r="A11501"/>
      <c r="B11501"/>
      <c r="I11501" s="33"/>
      <c r="J11501" s="21"/>
    </row>
    <row r="11502" spans="1:10" x14ac:dyDescent="0.25">
      <c r="A11502"/>
      <c r="B11502"/>
      <c r="I11502" s="33"/>
      <c r="J11502" s="21"/>
    </row>
    <row r="11503" spans="1:10" x14ac:dyDescent="0.25">
      <c r="A11503"/>
      <c r="B11503"/>
      <c r="I11503" s="33"/>
      <c r="J11503" s="21"/>
    </row>
    <row r="11504" spans="1:10" x14ac:dyDescent="0.25">
      <c r="A11504"/>
      <c r="B11504"/>
      <c r="I11504" s="33"/>
      <c r="J11504" s="21"/>
    </row>
    <row r="11505" spans="1:10" x14ac:dyDescent="0.25">
      <c r="A11505"/>
      <c r="B11505"/>
      <c r="I11505" s="33"/>
      <c r="J11505" s="21"/>
    </row>
    <row r="11506" spans="1:10" x14ac:dyDescent="0.25">
      <c r="A11506"/>
      <c r="B11506"/>
      <c r="I11506" s="33"/>
      <c r="J11506" s="21"/>
    </row>
    <row r="11507" spans="1:10" x14ac:dyDescent="0.25">
      <c r="A11507"/>
      <c r="B11507"/>
      <c r="I11507" s="33"/>
      <c r="J11507" s="21"/>
    </row>
    <row r="11508" spans="1:10" x14ac:dyDescent="0.25">
      <c r="A11508"/>
      <c r="B11508"/>
      <c r="I11508" s="33"/>
      <c r="J11508" s="21"/>
    </row>
    <row r="11509" spans="1:10" x14ac:dyDescent="0.25">
      <c r="A11509"/>
      <c r="B11509"/>
      <c r="I11509" s="33"/>
      <c r="J11509" s="21"/>
    </row>
    <row r="11510" spans="1:10" x14ac:dyDescent="0.25">
      <c r="A11510"/>
      <c r="B11510"/>
      <c r="I11510" s="33"/>
      <c r="J11510" s="21"/>
    </row>
    <row r="11511" spans="1:10" x14ac:dyDescent="0.25">
      <c r="A11511"/>
      <c r="B11511"/>
      <c r="I11511" s="33"/>
      <c r="J11511" s="21"/>
    </row>
    <row r="11512" spans="1:10" x14ac:dyDescent="0.25">
      <c r="A11512"/>
      <c r="B11512"/>
      <c r="I11512" s="33"/>
      <c r="J11512" s="21"/>
    </row>
    <row r="11513" spans="1:10" x14ac:dyDescent="0.25">
      <c r="A11513"/>
      <c r="B11513"/>
      <c r="I11513" s="33"/>
      <c r="J11513" s="21"/>
    </row>
    <row r="11514" spans="1:10" x14ac:dyDescent="0.25">
      <c r="A11514"/>
      <c r="B11514"/>
      <c r="I11514" s="33"/>
      <c r="J11514" s="21"/>
    </row>
    <row r="11515" spans="1:10" x14ac:dyDescent="0.25">
      <c r="A11515"/>
      <c r="B11515"/>
      <c r="I11515" s="33"/>
      <c r="J11515" s="21"/>
    </row>
    <row r="11516" spans="1:10" x14ac:dyDescent="0.25">
      <c r="A11516"/>
      <c r="B11516"/>
      <c r="I11516" s="33"/>
      <c r="J11516" s="21"/>
    </row>
    <row r="11517" spans="1:10" x14ac:dyDescent="0.25">
      <c r="A11517"/>
      <c r="B11517"/>
      <c r="I11517" s="33"/>
      <c r="J11517" s="21"/>
    </row>
    <row r="11518" spans="1:10" x14ac:dyDescent="0.25">
      <c r="A11518"/>
      <c r="B11518"/>
      <c r="I11518" s="33"/>
      <c r="J11518" s="21"/>
    </row>
    <row r="11519" spans="1:10" x14ac:dyDescent="0.25">
      <c r="A11519"/>
      <c r="B11519"/>
      <c r="I11519" s="33"/>
      <c r="J11519" s="21"/>
    </row>
    <row r="11520" spans="1:10" x14ac:dyDescent="0.25">
      <c r="A11520"/>
      <c r="B11520"/>
      <c r="I11520" s="33"/>
      <c r="J11520" s="21"/>
    </row>
    <row r="11521" spans="1:10" x14ac:dyDescent="0.25">
      <c r="A11521"/>
      <c r="B11521"/>
      <c r="I11521" s="33"/>
      <c r="J11521" s="21"/>
    </row>
    <row r="11522" spans="1:10" x14ac:dyDescent="0.25">
      <c r="A11522"/>
      <c r="B11522"/>
      <c r="I11522" s="33"/>
      <c r="J11522" s="21"/>
    </row>
    <row r="11523" spans="1:10" x14ac:dyDescent="0.25">
      <c r="A11523"/>
      <c r="B11523"/>
      <c r="I11523" s="33"/>
      <c r="J11523" s="21"/>
    </row>
    <row r="11524" spans="1:10" x14ac:dyDescent="0.25">
      <c r="A11524"/>
      <c r="B11524"/>
      <c r="I11524" s="33"/>
      <c r="J11524" s="21"/>
    </row>
    <row r="11525" spans="1:10" x14ac:dyDescent="0.25">
      <c r="A11525"/>
      <c r="B11525"/>
      <c r="I11525" s="33"/>
      <c r="J11525" s="21"/>
    </row>
    <row r="11526" spans="1:10" x14ac:dyDescent="0.25">
      <c r="A11526"/>
      <c r="B11526"/>
      <c r="I11526" s="33"/>
      <c r="J11526" s="21"/>
    </row>
    <row r="11527" spans="1:10" x14ac:dyDescent="0.25">
      <c r="A11527"/>
      <c r="B11527"/>
      <c r="I11527" s="33"/>
      <c r="J11527" s="21"/>
    </row>
    <row r="11528" spans="1:10" x14ac:dyDescent="0.25">
      <c r="A11528"/>
      <c r="B11528"/>
      <c r="I11528" s="33"/>
      <c r="J11528" s="21"/>
    </row>
    <row r="11529" spans="1:10" x14ac:dyDescent="0.25">
      <c r="A11529"/>
      <c r="B11529"/>
      <c r="I11529" s="33"/>
      <c r="J11529" s="21"/>
    </row>
    <row r="11530" spans="1:10" x14ac:dyDescent="0.25">
      <c r="A11530"/>
      <c r="B11530"/>
      <c r="I11530" s="33"/>
      <c r="J11530" s="21"/>
    </row>
    <row r="11531" spans="1:10" x14ac:dyDescent="0.25">
      <c r="A11531"/>
      <c r="B11531"/>
      <c r="I11531" s="33"/>
      <c r="J11531" s="21"/>
    </row>
    <row r="11532" spans="1:10" x14ac:dyDescent="0.25">
      <c r="A11532"/>
      <c r="B11532"/>
      <c r="I11532" s="33"/>
      <c r="J11532" s="21"/>
    </row>
    <row r="11533" spans="1:10" x14ac:dyDescent="0.25">
      <c r="A11533"/>
      <c r="B11533"/>
      <c r="I11533" s="33"/>
      <c r="J11533" s="21"/>
    </row>
    <row r="11534" spans="1:10" x14ac:dyDescent="0.25">
      <c r="A11534"/>
      <c r="B11534"/>
      <c r="I11534" s="33"/>
      <c r="J11534" s="21"/>
    </row>
    <row r="11535" spans="1:10" x14ac:dyDescent="0.25">
      <c r="A11535"/>
      <c r="B11535"/>
      <c r="I11535" s="33"/>
      <c r="J11535" s="21"/>
    </row>
    <row r="11536" spans="1:10" x14ac:dyDescent="0.25">
      <c r="A11536"/>
      <c r="B11536"/>
      <c r="I11536" s="33"/>
      <c r="J11536" s="21"/>
    </row>
    <row r="11537" spans="1:10" x14ac:dyDescent="0.25">
      <c r="A11537"/>
      <c r="B11537"/>
      <c r="I11537" s="33"/>
      <c r="J11537" s="21"/>
    </row>
    <row r="11538" spans="1:10" x14ac:dyDescent="0.25">
      <c r="A11538"/>
      <c r="B11538"/>
      <c r="I11538" s="33"/>
      <c r="J11538" s="21"/>
    </row>
    <row r="11539" spans="1:10" x14ac:dyDescent="0.25">
      <c r="A11539"/>
      <c r="B11539"/>
      <c r="I11539" s="33"/>
      <c r="J11539" s="21"/>
    </row>
    <row r="11540" spans="1:10" x14ac:dyDescent="0.25">
      <c r="A11540"/>
      <c r="B11540"/>
      <c r="I11540" s="33"/>
      <c r="J11540" s="21"/>
    </row>
    <row r="11541" spans="1:10" x14ac:dyDescent="0.25">
      <c r="A11541"/>
      <c r="B11541"/>
      <c r="I11541" s="33"/>
      <c r="J11541" s="21"/>
    </row>
    <row r="11542" spans="1:10" x14ac:dyDescent="0.25">
      <c r="A11542"/>
      <c r="B11542"/>
      <c r="I11542" s="33"/>
      <c r="J11542" s="21"/>
    </row>
    <row r="11543" spans="1:10" x14ac:dyDescent="0.25">
      <c r="A11543"/>
      <c r="B11543"/>
      <c r="I11543" s="33"/>
      <c r="J11543" s="21"/>
    </row>
    <row r="11544" spans="1:10" x14ac:dyDescent="0.25">
      <c r="A11544"/>
      <c r="B11544"/>
      <c r="I11544" s="33"/>
      <c r="J11544" s="21"/>
    </row>
    <row r="11545" spans="1:10" x14ac:dyDescent="0.25">
      <c r="A11545"/>
      <c r="B11545"/>
      <c r="I11545" s="33"/>
      <c r="J11545" s="21"/>
    </row>
    <row r="11546" spans="1:10" x14ac:dyDescent="0.25">
      <c r="A11546"/>
      <c r="B11546"/>
      <c r="I11546" s="33"/>
      <c r="J11546" s="21"/>
    </row>
    <row r="11547" spans="1:10" x14ac:dyDescent="0.25">
      <c r="A11547"/>
      <c r="B11547"/>
      <c r="I11547" s="33"/>
      <c r="J11547" s="21"/>
    </row>
    <row r="11548" spans="1:10" x14ac:dyDescent="0.25">
      <c r="A11548"/>
      <c r="B11548"/>
      <c r="I11548" s="33"/>
      <c r="J11548" s="21"/>
    </row>
    <row r="11549" spans="1:10" x14ac:dyDescent="0.25">
      <c r="A11549"/>
      <c r="B11549"/>
      <c r="I11549" s="33"/>
      <c r="J11549" s="21"/>
    </row>
    <row r="11550" spans="1:10" x14ac:dyDescent="0.25">
      <c r="A11550"/>
      <c r="B11550"/>
      <c r="I11550" s="33"/>
      <c r="J11550" s="21"/>
    </row>
    <row r="11551" spans="1:10" x14ac:dyDescent="0.25">
      <c r="A11551"/>
      <c r="B11551"/>
      <c r="I11551" s="33"/>
      <c r="J11551" s="21"/>
    </row>
    <row r="11552" spans="1:10" x14ac:dyDescent="0.25">
      <c r="A11552"/>
      <c r="B11552"/>
      <c r="I11552" s="33"/>
      <c r="J11552" s="21"/>
    </row>
    <row r="11553" spans="1:10" x14ac:dyDescent="0.25">
      <c r="A11553"/>
      <c r="B11553"/>
      <c r="I11553" s="33"/>
      <c r="J11553" s="21"/>
    </row>
    <row r="11554" spans="1:10" x14ac:dyDescent="0.25">
      <c r="A11554"/>
      <c r="B11554"/>
      <c r="I11554" s="33"/>
      <c r="J11554" s="21"/>
    </row>
    <row r="11555" spans="1:10" x14ac:dyDescent="0.25">
      <c r="A11555"/>
      <c r="B11555"/>
      <c r="I11555" s="33"/>
      <c r="J11555" s="21"/>
    </row>
    <row r="11556" spans="1:10" x14ac:dyDescent="0.25">
      <c r="A11556"/>
      <c r="B11556"/>
      <c r="I11556" s="33"/>
      <c r="J11556" s="21"/>
    </row>
    <row r="11557" spans="1:10" x14ac:dyDescent="0.25">
      <c r="A11557"/>
      <c r="B11557"/>
      <c r="I11557" s="33"/>
      <c r="J11557" s="21"/>
    </row>
    <row r="11558" spans="1:10" x14ac:dyDescent="0.25">
      <c r="A11558"/>
      <c r="B11558"/>
      <c r="I11558" s="33"/>
      <c r="J11558" s="21"/>
    </row>
    <row r="11559" spans="1:10" x14ac:dyDescent="0.25">
      <c r="A11559"/>
      <c r="B11559"/>
      <c r="I11559" s="33"/>
      <c r="J11559" s="21"/>
    </row>
    <row r="11560" spans="1:10" x14ac:dyDescent="0.25">
      <c r="A11560"/>
      <c r="B11560"/>
      <c r="I11560" s="33"/>
      <c r="J11560" s="21"/>
    </row>
    <row r="11561" spans="1:10" x14ac:dyDescent="0.25">
      <c r="A11561"/>
      <c r="B11561"/>
      <c r="I11561" s="33"/>
      <c r="J11561" s="21"/>
    </row>
    <row r="11562" spans="1:10" x14ac:dyDescent="0.25">
      <c r="A11562"/>
      <c r="B11562"/>
      <c r="I11562" s="33"/>
      <c r="J11562" s="21"/>
    </row>
    <row r="11563" spans="1:10" x14ac:dyDescent="0.25">
      <c r="A11563"/>
      <c r="B11563"/>
      <c r="I11563" s="33"/>
      <c r="J11563" s="21"/>
    </row>
    <row r="11564" spans="1:10" x14ac:dyDescent="0.25">
      <c r="A11564"/>
      <c r="B11564"/>
      <c r="I11564" s="33"/>
      <c r="J11564" s="21"/>
    </row>
    <row r="11565" spans="1:10" x14ac:dyDescent="0.25">
      <c r="A11565"/>
      <c r="B11565"/>
      <c r="I11565" s="33"/>
      <c r="J11565" s="21"/>
    </row>
    <row r="11566" spans="1:10" x14ac:dyDescent="0.25">
      <c r="A11566"/>
      <c r="B11566"/>
      <c r="I11566" s="33"/>
      <c r="J11566" s="21"/>
    </row>
    <row r="11567" spans="1:10" x14ac:dyDescent="0.25">
      <c r="A11567"/>
      <c r="B11567"/>
      <c r="I11567" s="33"/>
      <c r="J11567" s="21"/>
    </row>
    <row r="11568" spans="1:10" x14ac:dyDescent="0.25">
      <c r="A11568"/>
      <c r="B11568"/>
      <c r="I11568" s="33"/>
      <c r="J11568" s="21"/>
    </row>
    <row r="11569" spans="1:10" x14ac:dyDescent="0.25">
      <c r="A11569"/>
      <c r="B11569"/>
      <c r="I11569" s="33"/>
      <c r="J11569" s="21"/>
    </row>
    <row r="11570" spans="1:10" x14ac:dyDescent="0.25">
      <c r="A11570"/>
      <c r="B11570"/>
      <c r="I11570" s="33"/>
      <c r="J11570" s="21"/>
    </row>
    <row r="11571" spans="1:10" x14ac:dyDescent="0.25">
      <c r="A11571"/>
      <c r="B11571"/>
      <c r="I11571" s="33"/>
      <c r="J11571" s="21"/>
    </row>
    <row r="11572" spans="1:10" x14ac:dyDescent="0.25">
      <c r="A11572"/>
      <c r="B11572"/>
      <c r="I11572" s="33"/>
      <c r="J11572" s="21"/>
    </row>
    <row r="11573" spans="1:10" x14ac:dyDescent="0.25">
      <c r="A11573"/>
      <c r="B11573"/>
      <c r="I11573" s="33"/>
      <c r="J11573" s="21"/>
    </row>
    <row r="11574" spans="1:10" x14ac:dyDescent="0.25">
      <c r="A11574"/>
      <c r="B11574"/>
      <c r="I11574" s="33"/>
      <c r="J11574" s="21"/>
    </row>
    <row r="11575" spans="1:10" x14ac:dyDescent="0.25">
      <c r="A11575"/>
      <c r="B11575"/>
      <c r="I11575" s="33"/>
      <c r="J11575" s="21"/>
    </row>
    <row r="11576" spans="1:10" x14ac:dyDescent="0.25">
      <c r="A11576"/>
      <c r="B11576"/>
      <c r="I11576" s="33"/>
      <c r="J11576" s="21"/>
    </row>
    <row r="11577" spans="1:10" x14ac:dyDescent="0.25">
      <c r="A11577"/>
      <c r="B11577"/>
      <c r="I11577" s="33"/>
      <c r="J11577" s="21"/>
    </row>
    <row r="11578" spans="1:10" x14ac:dyDescent="0.25">
      <c r="A11578"/>
      <c r="B11578"/>
      <c r="I11578" s="33"/>
      <c r="J11578" s="21"/>
    </row>
    <row r="11579" spans="1:10" x14ac:dyDescent="0.25">
      <c r="A11579"/>
      <c r="B11579"/>
      <c r="I11579" s="33"/>
      <c r="J11579" s="21"/>
    </row>
    <row r="11580" spans="1:10" x14ac:dyDescent="0.25">
      <c r="A11580"/>
      <c r="B11580"/>
      <c r="I11580" s="33"/>
      <c r="J11580" s="21"/>
    </row>
    <row r="11581" spans="1:10" x14ac:dyDescent="0.25">
      <c r="A11581"/>
      <c r="B11581"/>
      <c r="I11581" s="33"/>
      <c r="J11581" s="21"/>
    </row>
    <row r="11582" spans="1:10" x14ac:dyDescent="0.25">
      <c r="A11582"/>
      <c r="B11582"/>
      <c r="I11582" s="33"/>
      <c r="J11582" s="21"/>
    </row>
    <row r="11583" spans="1:10" x14ac:dyDescent="0.25">
      <c r="A11583"/>
      <c r="B11583"/>
      <c r="I11583" s="33"/>
      <c r="J11583" s="21"/>
    </row>
    <row r="11584" spans="1:10" x14ac:dyDescent="0.25">
      <c r="A11584"/>
      <c r="B11584"/>
      <c r="I11584" s="33"/>
      <c r="J11584" s="21"/>
    </row>
    <row r="11585" spans="1:10" x14ac:dyDescent="0.25">
      <c r="A11585"/>
      <c r="B11585"/>
      <c r="I11585" s="33"/>
      <c r="J11585" s="21"/>
    </row>
    <row r="11586" spans="1:10" x14ac:dyDescent="0.25">
      <c r="A11586"/>
      <c r="B11586"/>
      <c r="I11586" s="33"/>
      <c r="J11586" s="21"/>
    </row>
    <row r="11587" spans="1:10" x14ac:dyDescent="0.25">
      <c r="A11587"/>
      <c r="B11587"/>
      <c r="I11587" s="33"/>
      <c r="J11587" s="21"/>
    </row>
    <row r="11588" spans="1:10" x14ac:dyDescent="0.25">
      <c r="A11588"/>
      <c r="B11588"/>
      <c r="I11588" s="33"/>
      <c r="J11588" s="21"/>
    </row>
    <row r="11589" spans="1:10" x14ac:dyDescent="0.25">
      <c r="A11589"/>
      <c r="B11589"/>
      <c r="I11589" s="33"/>
      <c r="J11589" s="21"/>
    </row>
    <row r="11590" spans="1:10" x14ac:dyDescent="0.25">
      <c r="A11590"/>
      <c r="B11590"/>
      <c r="I11590" s="33"/>
      <c r="J11590" s="21"/>
    </row>
    <row r="11591" spans="1:10" x14ac:dyDescent="0.25">
      <c r="A11591"/>
      <c r="B11591"/>
      <c r="I11591" s="33"/>
      <c r="J11591" s="21"/>
    </row>
    <row r="11592" spans="1:10" x14ac:dyDescent="0.25">
      <c r="A11592"/>
      <c r="B11592"/>
      <c r="I11592" s="33"/>
      <c r="J11592" s="21"/>
    </row>
    <row r="11593" spans="1:10" x14ac:dyDescent="0.25">
      <c r="A11593"/>
      <c r="B11593"/>
      <c r="I11593" s="33"/>
      <c r="J11593" s="21"/>
    </row>
    <row r="11594" spans="1:10" x14ac:dyDescent="0.25">
      <c r="A11594"/>
      <c r="B11594"/>
      <c r="I11594" s="33"/>
      <c r="J11594" s="21"/>
    </row>
    <row r="11595" spans="1:10" x14ac:dyDescent="0.25">
      <c r="A11595"/>
      <c r="B11595"/>
      <c r="I11595" s="33"/>
      <c r="J11595" s="21"/>
    </row>
    <row r="11596" spans="1:10" x14ac:dyDescent="0.25">
      <c r="A11596"/>
      <c r="B11596"/>
      <c r="I11596" s="33"/>
      <c r="J11596" s="21"/>
    </row>
    <row r="11597" spans="1:10" x14ac:dyDescent="0.25">
      <c r="A11597"/>
      <c r="B11597"/>
      <c r="I11597" s="33"/>
      <c r="J11597" s="21"/>
    </row>
    <row r="11598" spans="1:10" x14ac:dyDescent="0.25">
      <c r="A11598"/>
      <c r="B11598"/>
      <c r="I11598" s="33"/>
      <c r="J11598" s="21"/>
    </row>
    <row r="11599" spans="1:10" x14ac:dyDescent="0.25">
      <c r="A11599"/>
      <c r="B11599"/>
      <c r="I11599" s="33"/>
      <c r="J11599" s="21"/>
    </row>
    <row r="11600" spans="1:10" x14ac:dyDescent="0.25">
      <c r="A11600"/>
      <c r="B11600"/>
      <c r="I11600" s="33"/>
      <c r="J11600" s="21"/>
    </row>
    <row r="11601" spans="1:10" x14ac:dyDescent="0.25">
      <c r="A11601"/>
      <c r="B11601"/>
      <c r="I11601" s="33"/>
      <c r="J11601" s="21"/>
    </row>
    <row r="11602" spans="1:10" x14ac:dyDescent="0.25">
      <c r="A11602"/>
      <c r="B11602"/>
      <c r="I11602" s="33"/>
      <c r="J11602" s="21"/>
    </row>
    <row r="11603" spans="1:10" x14ac:dyDescent="0.25">
      <c r="A11603"/>
      <c r="B11603"/>
      <c r="I11603" s="33"/>
      <c r="J11603" s="21"/>
    </row>
    <row r="11604" spans="1:10" x14ac:dyDescent="0.25">
      <c r="A11604"/>
      <c r="B11604"/>
      <c r="I11604" s="33"/>
      <c r="J11604" s="21"/>
    </row>
    <row r="11605" spans="1:10" x14ac:dyDescent="0.25">
      <c r="A11605"/>
      <c r="B11605"/>
      <c r="I11605" s="33"/>
      <c r="J11605" s="21"/>
    </row>
    <row r="11606" spans="1:10" x14ac:dyDescent="0.25">
      <c r="A11606"/>
      <c r="B11606"/>
      <c r="I11606" s="33"/>
      <c r="J11606" s="21"/>
    </row>
    <row r="11607" spans="1:10" x14ac:dyDescent="0.25">
      <c r="A11607"/>
      <c r="B11607"/>
      <c r="I11607" s="33"/>
      <c r="J11607" s="21"/>
    </row>
    <row r="11608" spans="1:10" x14ac:dyDescent="0.25">
      <c r="A11608"/>
      <c r="B11608"/>
      <c r="I11608" s="33"/>
      <c r="J11608" s="21"/>
    </row>
    <row r="11609" spans="1:10" x14ac:dyDescent="0.25">
      <c r="A11609"/>
      <c r="B11609"/>
      <c r="I11609" s="33"/>
      <c r="J11609" s="21"/>
    </row>
    <row r="11610" spans="1:10" x14ac:dyDescent="0.25">
      <c r="A11610"/>
      <c r="B11610"/>
      <c r="I11610" s="33"/>
      <c r="J11610" s="21"/>
    </row>
    <row r="11611" spans="1:10" x14ac:dyDescent="0.25">
      <c r="A11611"/>
      <c r="B11611"/>
      <c r="I11611" s="33"/>
      <c r="J11611" s="21"/>
    </row>
    <row r="11612" spans="1:10" x14ac:dyDescent="0.25">
      <c r="A11612"/>
      <c r="B11612"/>
      <c r="I11612" s="33"/>
      <c r="J11612" s="21"/>
    </row>
    <row r="11613" spans="1:10" x14ac:dyDescent="0.25">
      <c r="A11613"/>
      <c r="B11613"/>
      <c r="I11613" s="33"/>
      <c r="J11613" s="21"/>
    </row>
    <row r="11614" spans="1:10" x14ac:dyDescent="0.25">
      <c r="A11614"/>
      <c r="B11614"/>
      <c r="I11614" s="33"/>
      <c r="J11614" s="21"/>
    </row>
    <row r="11615" spans="1:10" x14ac:dyDescent="0.25">
      <c r="A11615"/>
      <c r="B11615"/>
      <c r="I11615" s="33"/>
      <c r="J11615" s="21"/>
    </row>
    <row r="11616" spans="1:10" x14ac:dyDescent="0.25">
      <c r="A11616"/>
      <c r="B11616"/>
      <c r="I11616" s="33"/>
      <c r="J11616" s="21"/>
    </row>
    <row r="11617" spans="1:10" x14ac:dyDescent="0.25">
      <c r="A11617"/>
      <c r="B11617"/>
      <c r="I11617" s="33"/>
      <c r="J11617" s="21"/>
    </row>
    <row r="11618" spans="1:10" x14ac:dyDescent="0.25">
      <c r="A11618"/>
      <c r="B11618"/>
      <c r="I11618" s="33"/>
      <c r="J11618" s="21"/>
    </row>
    <row r="11619" spans="1:10" x14ac:dyDescent="0.25">
      <c r="A11619"/>
      <c r="B11619"/>
      <c r="I11619" s="33"/>
      <c r="J11619" s="21"/>
    </row>
    <row r="11620" spans="1:10" x14ac:dyDescent="0.25">
      <c r="A11620"/>
      <c r="B11620"/>
      <c r="I11620" s="33"/>
      <c r="J11620" s="21"/>
    </row>
    <row r="11621" spans="1:10" x14ac:dyDescent="0.25">
      <c r="A11621"/>
      <c r="B11621"/>
      <c r="I11621" s="33"/>
      <c r="J11621" s="21"/>
    </row>
    <row r="11622" spans="1:10" x14ac:dyDescent="0.25">
      <c r="A11622"/>
      <c r="B11622"/>
      <c r="I11622" s="33"/>
      <c r="J11622" s="21"/>
    </row>
    <row r="11623" spans="1:10" x14ac:dyDescent="0.25">
      <c r="A11623"/>
      <c r="B11623"/>
      <c r="I11623" s="33"/>
      <c r="J11623" s="21"/>
    </row>
    <row r="11624" spans="1:10" x14ac:dyDescent="0.25">
      <c r="A11624"/>
      <c r="B11624"/>
      <c r="I11624" s="33"/>
      <c r="J11624" s="21"/>
    </row>
    <row r="11625" spans="1:10" x14ac:dyDescent="0.25">
      <c r="A11625"/>
      <c r="B11625"/>
      <c r="I11625" s="33"/>
      <c r="J11625" s="21"/>
    </row>
    <row r="11626" spans="1:10" x14ac:dyDescent="0.25">
      <c r="A11626"/>
      <c r="B11626"/>
      <c r="I11626" s="33"/>
      <c r="J11626" s="21"/>
    </row>
    <row r="11627" spans="1:10" x14ac:dyDescent="0.25">
      <c r="A11627"/>
      <c r="B11627"/>
      <c r="I11627" s="33"/>
      <c r="J11627" s="21"/>
    </row>
    <row r="11628" spans="1:10" x14ac:dyDescent="0.25">
      <c r="A11628"/>
      <c r="B11628"/>
      <c r="I11628" s="33"/>
      <c r="J11628" s="21"/>
    </row>
    <row r="11629" spans="1:10" x14ac:dyDescent="0.25">
      <c r="A11629"/>
      <c r="B11629"/>
      <c r="I11629" s="33"/>
      <c r="J11629" s="21"/>
    </row>
    <row r="11630" spans="1:10" x14ac:dyDescent="0.25">
      <c r="A11630"/>
      <c r="B11630"/>
      <c r="I11630" s="33"/>
      <c r="J11630" s="21"/>
    </row>
    <row r="11631" spans="1:10" x14ac:dyDescent="0.25">
      <c r="A11631"/>
      <c r="B11631"/>
      <c r="I11631" s="33"/>
      <c r="J11631" s="21"/>
    </row>
    <row r="11632" spans="1:10" x14ac:dyDescent="0.25">
      <c r="A11632"/>
      <c r="B11632"/>
      <c r="I11632" s="33"/>
      <c r="J11632" s="21"/>
    </row>
    <row r="11633" spans="1:10" x14ac:dyDescent="0.25">
      <c r="A11633"/>
      <c r="B11633"/>
      <c r="I11633" s="33"/>
      <c r="J11633" s="21"/>
    </row>
    <row r="11634" spans="1:10" x14ac:dyDescent="0.25">
      <c r="A11634"/>
      <c r="B11634"/>
      <c r="I11634" s="33"/>
      <c r="J11634" s="21"/>
    </row>
    <row r="11635" spans="1:10" x14ac:dyDescent="0.25">
      <c r="A11635"/>
      <c r="B11635"/>
      <c r="I11635" s="33"/>
      <c r="J11635" s="21"/>
    </row>
    <row r="11636" spans="1:10" x14ac:dyDescent="0.25">
      <c r="A11636"/>
      <c r="B11636"/>
      <c r="I11636" s="33"/>
      <c r="J11636" s="21"/>
    </row>
    <row r="11637" spans="1:10" x14ac:dyDescent="0.25">
      <c r="A11637"/>
      <c r="B11637"/>
      <c r="I11637" s="33"/>
      <c r="J11637" s="21"/>
    </row>
    <row r="11638" spans="1:10" x14ac:dyDescent="0.25">
      <c r="A11638"/>
      <c r="B11638"/>
      <c r="I11638" s="33"/>
      <c r="J11638" s="21"/>
    </row>
    <row r="11639" spans="1:10" x14ac:dyDescent="0.25">
      <c r="A11639"/>
      <c r="B11639"/>
      <c r="I11639" s="33"/>
      <c r="J11639" s="21"/>
    </row>
    <row r="11640" spans="1:10" x14ac:dyDescent="0.25">
      <c r="A11640"/>
      <c r="B11640"/>
      <c r="I11640" s="33"/>
      <c r="J11640" s="21"/>
    </row>
    <row r="11641" spans="1:10" x14ac:dyDescent="0.25">
      <c r="A11641"/>
      <c r="B11641"/>
      <c r="I11641" s="33"/>
      <c r="J11641" s="21"/>
    </row>
    <row r="11642" spans="1:10" x14ac:dyDescent="0.25">
      <c r="A11642"/>
      <c r="B11642"/>
      <c r="I11642" s="33"/>
      <c r="J11642" s="21"/>
    </row>
    <row r="11643" spans="1:10" x14ac:dyDescent="0.25">
      <c r="A11643"/>
      <c r="B11643"/>
      <c r="I11643" s="33"/>
      <c r="J11643" s="21"/>
    </row>
    <row r="11644" spans="1:10" x14ac:dyDescent="0.25">
      <c r="A11644"/>
      <c r="B11644"/>
      <c r="I11644" s="33"/>
      <c r="J11644" s="21"/>
    </row>
    <row r="11645" spans="1:10" x14ac:dyDescent="0.25">
      <c r="A11645"/>
      <c r="B11645"/>
      <c r="I11645" s="33"/>
      <c r="J11645" s="21"/>
    </row>
    <row r="11646" spans="1:10" x14ac:dyDescent="0.25">
      <c r="A11646"/>
      <c r="B11646"/>
      <c r="I11646" s="33"/>
      <c r="J11646" s="21"/>
    </row>
    <row r="11647" spans="1:10" x14ac:dyDescent="0.25">
      <c r="A11647"/>
      <c r="B11647"/>
      <c r="I11647" s="33"/>
      <c r="J11647" s="21"/>
    </row>
    <row r="11648" spans="1:10" x14ac:dyDescent="0.25">
      <c r="A11648"/>
      <c r="B11648"/>
      <c r="I11648" s="33"/>
      <c r="J11648" s="21"/>
    </row>
    <row r="11649" spans="1:10" x14ac:dyDescent="0.25">
      <c r="A11649"/>
      <c r="B11649"/>
      <c r="I11649" s="33"/>
      <c r="J11649" s="21"/>
    </row>
    <row r="11650" spans="1:10" x14ac:dyDescent="0.25">
      <c r="A11650"/>
      <c r="B11650"/>
      <c r="I11650" s="33"/>
      <c r="J11650" s="21"/>
    </row>
    <row r="11651" spans="1:10" x14ac:dyDescent="0.25">
      <c r="A11651"/>
      <c r="B11651"/>
      <c r="I11651" s="33"/>
      <c r="J11651" s="21"/>
    </row>
    <row r="11652" spans="1:10" x14ac:dyDescent="0.25">
      <c r="A11652"/>
      <c r="B11652"/>
      <c r="I11652" s="33"/>
      <c r="J11652" s="21"/>
    </row>
    <row r="11653" spans="1:10" x14ac:dyDescent="0.25">
      <c r="A11653"/>
      <c r="B11653"/>
      <c r="I11653" s="33"/>
      <c r="J11653" s="21"/>
    </row>
    <row r="11654" spans="1:10" x14ac:dyDescent="0.25">
      <c r="A11654"/>
      <c r="B11654"/>
      <c r="I11654" s="33"/>
      <c r="J11654" s="21"/>
    </row>
    <row r="11655" spans="1:10" x14ac:dyDescent="0.25">
      <c r="A11655"/>
      <c r="B11655"/>
      <c r="I11655" s="33"/>
      <c r="J11655" s="21"/>
    </row>
    <row r="11656" spans="1:10" x14ac:dyDescent="0.25">
      <c r="A11656"/>
      <c r="B11656"/>
      <c r="I11656" s="33"/>
      <c r="J11656" s="21"/>
    </row>
    <row r="11657" spans="1:10" x14ac:dyDescent="0.25">
      <c r="A11657"/>
      <c r="B11657"/>
      <c r="I11657" s="33"/>
      <c r="J11657" s="21"/>
    </row>
    <row r="11658" spans="1:10" x14ac:dyDescent="0.25">
      <c r="A11658"/>
      <c r="B11658"/>
      <c r="I11658" s="33"/>
      <c r="J11658" s="21"/>
    </row>
    <row r="11659" spans="1:10" x14ac:dyDescent="0.25">
      <c r="A11659"/>
      <c r="B11659"/>
      <c r="I11659" s="33"/>
      <c r="J11659" s="21"/>
    </row>
    <row r="11660" spans="1:10" x14ac:dyDescent="0.25">
      <c r="A11660"/>
      <c r="B11660"/>
      <c r="I11660" s="33"/>
      <c r="J11660" s="21"/>
    </row>
    <row r="11661" spans="1:10" x14ac:dyDescent="0.25">
      <c r="A11661"/>
      <c r="B11661"/>
      <c r="I11661" s="33"/>
      <c r="J11661" s="21"/>
    </row>
    <row r="11662" spans="1:10" x14ac:dyDescent="0.25">
      <c r="A11662"/>
      <c r="B11662"/>
      <c r="I11662" s="33"/>
      <c r="J11662" s="21"/>
    </row>
    <row r="11663" spans="1:10" x14ac:dyDescent="0.25">
      <c r="A11663"/>
      <c r="B11663"/>
      <c r="I11663" s="33"/>
      <c r="J11663" s="21"/>
    </row>
    <row r="11664" spans="1:10" x14ac:dyDescent="0.25">
      <c r="A11664"/>
      <c r="B11664"/>
      <c r="I11664" s="33"/>
      <c r="J11664" s="21"/>
    </row>
    <row r="11665" spans="1:10" x14ac:dyDescent="0.25">
      <c r="A11665"/>
      <c r="B11665"/>
      <c r="I11665" s="33"/>
      <c r="J11665" s="21"/>
    </row>
    <row r="11666" spans="1:10" x14ac:dyDescent="0.25">
      <c r="A11666"/>
      <c r="B11666"/>
      <c r="I11666" s="33"/>
      <c r="J11666" s="21"/>
    </row>
    <row r="11667" spans="1:10" x14ac:dyDescent="0.25">
      <c r="A11667"/>
      <c r="B11667"/>
      <c r="I11667" s="33"/>
      <c r="J11667" s="21"/>
    </row>
    <row r="11668" spans="1:10" x14ac:dyDescent="0.25">
      <c r="A11668"/>
      <c r="B11668"/>
      <c r="I11668" s="33"/>
      <c r="J11668" s="21"/>
    </row>
    <row r="11669" spans="1:10" x14ac:dyDescent="0.25">
      <c r="A11669"/>
      <c r="B11669"/>
      <c r="I11669" s="33"/>
      <c r="J11669" s="21"/>
    </row>
    <row r="11670" spans="1:10" x14ac:dyDescent="0.25">
      <c r="A11670"/>
      <c r="B11670"/>
      <c r="I11670" s="33"/>
      <c r="J11670" s="21"/>
    </row>
    <row r="11671" spans="1:10" x14ac:dyDescent="0.25">
      <c r="A11671"/>
      <c r="B11671"/>
      <c r="I11671" s="33"/>
      <c r="J11671" s="21"/>
    </row>
    <row r="11672" spans="1:10" x14ac:dyDescent="0.25">
      <c r="A11672"/>
      <c r="B11672"/>
      <c r="I11672" s="33"/>
      <c r="J11672" s="21"/>
    </row>
    <row r="11673" spans="1:10" x14ac:dyDescent="0.25">
      <c r="A11673"/>
      <c r="B11673"/>
      <c r="I11673" s="33"/>
      <c r="J11673" s="21"/>
    </row>
    <row r="11674" spans="1:10" x14ac:dyDescent="0.25">
      <c r="A11674"/>
      <c r="B11674"/>
      <c r="I11674" s="33"/>
      <c r="J11674" s="21"/>
    </row>
    <row r="11675" spans="1:10" x14ac:dyDescent="0.25">
      <c r="A11675"/>
      <c r="B11675"/>
      <c r="I11675" s="33"/>
      <c r="J11675" s="21"/>
    </row>
    <row r="11676" spans="1:10" x14ac:dyDescent="0.25">
      <c r="A11676"/>
      <c r="B11676"/>
      <c r="I11676" s="33"/>
      <c r="J11676" s="21"/>
    </row>
    <row r="11677" spans="1:10" x14ac:dyDescent="0.25">
      <c r="A11677"/>
      <c r="B11677"/>
      <c r="I11677" s="33"/>
      <c r="J11677" s="21"/>
    </row>
    <row r="11678" spans="1:10" x14ac:dyDescent="0.25">
      <c r="A11678"/>
      <c r="B11678"/>
      <c r="I11678" s="33"/>
      <c r="J11678" s="21"/>
    </row>
    <row r="11679" spans="1:10" x14ac:dyDescent="0.25">
      <c r="A11679"/>
      <c r="B11679"/>
      <c r="I11679" s="33"/>
      <c r="J11679" s="21"/>
    </row>
    <row r="11680" spans="1:10" x14ac:dyDescent="0.25">
      <c r="A11680"/>
      <c r="B11680"/>
      <c r="I11680" s="33"/>
      <c r="J11680" s="21"/>
    </row>
    <row r="11681" spans="1:10" x14ac:dyDescent="0.25">
      <c r="A11681"/>
      <c r="B11681"/>
      <c r="I11681" s="33"/>
      <c r="J11681" s="21"/>
    </row>
    <row r="11682" spans="1:10" x14ac:dyDescent="0.25">
      <c r="A11682"/>
      <c r="B11682"/>
      <c r="I11682" s="33"/>
      <c r="J11682" s="21"/>
    </row>
    <row r="11683" spans="1:10" x14ac:dyDescent="0.25">
      <c r="A11683"/>
      <c r="B11683"/>
      <c r="I11683" s="33"/>
      <c r="J11683" s="21"/>
    </row>
    <row r="11684" spans="1:10" x14ac:dyDescent="0.25">
      <c r="A11684"/>
      <c r="B11684"/>
      <c r="I11684" s="33"/>
      <c r="J11684" s="21"/>
    </row>
    <row r="11685" spans="1:10" x14ac:dyDescent="0.25">
      <c r="A11685"/>
      <c r="B11685"/>
      <c r="I11685" s="33"/>
      <c r="J11685" s="21"/>
    </row>
    <row r="11686" spans="1:10" x14ac:dyDescent="0.25">
      <c r="A11686"/>
      <c r="B11686"/>
      <c r="I11686" s="33"/>
      <c r="J11686" s="21"/>
    </row>
    <row r="11687" spans="1:10" x14ac:dyDescent="0.25">
      <c r="A11687"/>
      <c r="B11687"/>
      <c r="I11687" s="33"/>
      <c r="J11687" s="21"/>
    </row>
    <row r="11688" spans="1:10" x14ac:dyDescent="0.25">
      <c r="A11688"/>
      <c r="B11688"/>
      <c r="I11688" s="33"/>
      <c r="J11688" s="21"/>
    </row>
    <row r="11689" spans="1:10" x14ac:dyDescent="0.25">
      <c r="A11689"/>
      <c r="B11689"/>
      <c r="I11689" s="33"/>
      <c r="J11689" s="21"/>
    </row>
    <row r="11690" spans="1:10" x14ac:dyDescent="0.25">
      <c r="A11690"/>
      <c r="B11690"/>
      <c r="I11690" s="33"/>
      <c r="J11690" s="21"/>
    </row>
    <row r="11691" spans="1:10" x14ac:dyDescent="0.25">
      <c r="A11691"/>
      <c r="B11691"/>
      <c r="I11691" s="33"/>
      <c r="J11691" s="21"/>
    </row>
    <row r="11692" spans="1:10" x14ac:dyDescent="0.25">
      <c r="A11692"/>
      <c r="B11692"/>
      <c r="I11692" s="33"/>
      <c r="J11692" s="21"/>
    </row>
    <row r="11693" spans="1:10" x14ac:dyDescent="0.25">
      <c r="A11693"/>
      <c r="B11693"/>
      <c r="I11693" s="33"/>
      <c r="J11693" s="21"/>
    </row>
    <row r="11694" spans="1:10" x14ac:dyDescent="0.25">
      <c r="A11694"/>
      <c r="B11694"/>
      <c r="I11694" s="33"/>
      <c r="J11694" s="21"/>
    </row>
    <row r="11695" spans="1:10" x14ac:dyDescent="0.25">
      <c r="A11695"/>
      <c r="B11695"/>
      <c r="I11695" s="33"/>
      <c r="J11695" s="21"/>
    </row>
    <row r="11696" spans="1:10" x14ac:dyDescent="0.25">
      <c r="A11696"/>
      <c r="B11696"/>
      <c r="I11696" s="33"/>
      <c r="J11696" s="21"/>
    </row>
    <row r="11697" spans="1:10" x14ac:dyDescent="0.25">
      <c r="A11697"/>
      <c r="B11697"/>
      <c r="I11697" s="33"/>
      <c r="J11697" s="21"/>
    </row>
    <row r="11698" spans="1:10" x14ac:dyDescent="0.25">
      <c r="A11698"/>
      <c r="B11698"/>
      <c r="I11698" s="33"/>
      <c r="J11698" s="21"/>
    </row>
    <row r="11699" spans="1:10" x14ac:dyDescent="0.25">
      <c r="A11699"/>
      <c r="B11699"/>
      <c r="I11699" s="33"/>
      <c r="J11699" s="21"/>
    </row>
    <row r="11700" spans="1:10" x14ac:dyDescent="0.25">
      <c r="A11700"/>
      <c r="B11700"/>
      <c r="I11700" s="33"/>
      <c r="J11700" s="21"/>
    </row>
    <row r="11701" spans="1:10" x14ac:dyDescent="0.25">
      <c r="A11701"/>
      <c r="B11701"/>
      <c r="I11701" s="33"/>
      <c r="J11701" s="21"/>
    </row>
    <row r="11702" spans="1:10" x14ac:dyDescent="0.25">
      <c r="A11702"/>
      <c r="B11702"/>
      <c r="I11702" s="33"/>
      <c r="J11702" s="21"/>
    </row>
    <row r="11703" spans="1:10" x14ac:dyDescent="0.25">
      <c r="A11703"/>
      <c r="B11703"/>
      <c r="I11703" s="33"/>
      <c r="J11703" s="21"/>
    </row>
    <row r="11704" spans="1:10" x14ac:dyDescent="0.25">
      <c r="A11704"/>
      <c r="B11704"/>
      <c r="I11704" s="33"/>
      <c r="J11704" s="21"/>
    </row>
    <row r="11705" spans="1:10" x14ac:dyDescent="0.25">
      <c r="A11705"/>
      <c r="B11705"/>
      <c r="I11705" s="33"/>
      <c r="J11705" s="21"/>
    </row>
    <row r="11706" spans="1:10" x14ac:dyDescent="0.25">
      <c r="A11706"/>
      <c r="B11706"/>
      <c r="I11706" s="33"/>
      <c r="J11706" s="21"/>
    </row>
    <row r="11707" spans="1:10" x14ac:dyDescent="0.25">
      <c r="A11707"/>
      <c r="B11707"/>
      <c r="I11707" s="33"/>
      <c r="J11707" s="21"/>
    </row>
    <row r="11708" spans="1:10" x14ac:dyDescent="0.25">
      <c r="A11708"/>
      <c r="B11708"/>
      <c r="I11708" s="33"/>
      <c r="J11708" s="21"/>
    </row>
    <row r="11709" spans="1:10" x14ac:dyDescent="0.25">
      <c r="A11709"/>
      <c r="B11709"/>
      <c r="I11709" s="33"/>
      <c r="J11709" s="21"/>
    </row>
    <row r="11710" spans="1:10" x14ac:dyDescent="0.25">
      <c r="A11710"/>
      <c r="B11710"/>
      <c r="I11710" s="33"/>
      <c r="J11710" s="21"/>
    </row>
    <row r="11711" spans="1:10" x14ac:dyDescent="0.25">
      <c r="A11711"/>
      <c r="B11711"/>
      <c r="I11711" s="33"/>
      <c r="J11711" s="21"/>
    </row>
    <row r="11712" spans="1:10" x14ac:dyDescent="0.25">
      <c r="A11712"/>
      <c r="B11712"/>
      <c r="I11712" s="33"/>
      <c r="J11712" s="21"/>
    </row>
    <row r="11713" spans="1:10" x14ac:dyDescent="0.25">
      <c r="A11713"/>
      <c r="B11713"/>
      <c r="I11713" s="33"/>
      <c r="J11713" s="21"/>
    </row>
    <row r="11714" spans="1:10" x14ac:dyDescent="0.25">
      <c r="A11714"/>
      <c r="B11714"/>
      <c r="I11714" s="33"/>
      <c r="J11714" s="21"/>
    </row>
    <row r="11715" spans="1:10" x14ac:dyDescent="0.25">
      <c r="A11715"/>
      <c r="B11715"/>
      <c r="I11715" s="33"/>
      <c r="J11715" s="21"/>
    </row>
    <row r="11716" spans="1:10" x14ac:dyDescent="0.25">
      <c r="A11716"/>
      <c r="B11716"/>
      <c r="I11716" s="33"/>
      <c r="J11716" s="21"/>
    </row>
    <row r="11717" spans="1:10" x14ac:dyDescent="0.25">
      <c r="A11717"/>
      <c r="B11717"/>
      <c r="I11717" s="33"/>
      <c r="J11717" s="21"/>
    </row>
    <row r="11718" spans="1:10" x14ac:dyDescent="0.25">
      <c r="A11718"/>
      <c r="B11718"/>
      <c r="I11718" s="33"/>
      <c r="J11718" s="21"/>
    </row>
    <row r="11719" spans="1:10" x14ac:dyDescent="0.25">
      <c r="A11719"/>
      <c r="B11719"/>
      <c r="I11719" s="33"/>
      <c r="J11719" s="21"/>
    </row>
    <row r="11720" spans="1:10" x14ac:dyDescent="0.25">
      <c r="A11720"/>
      <c r="B11720"/>
      <c r="I11720" s="33"/>
      <c r="J11720" s="21"/>
    </row>
    <row r="11721" spans="1:10" x14ac:dyDescent="0.25">
      <c r="A11721"/>
      <c r="B11721"/>
      <c r="I11721" s="33"/>
      <c r="J11721" s="21"/>
    </row>
    <row r="11722" spans="1:10" x14ac:dyDescent="0.25">
      <c r="A11722"/>
      <c r="B11722"/>
      <c r="I11722" s="33"/>
      <c r="J11722" s="21"/>
    </row>
    <row r="11723" spans="1:10" x14ac:dyDescent="0.25">
      <c r="A11723"/>
      <c r="B11723"/>
      <c r="I11723" s="33"/>
      <c r="J11723" s="21"/>
    </row>
    <row r="11724" spans="1:10" x14ac:dyDescent="0.25">
      <c r="A11724"/>
      <c r="B11724"/>
      <c r="I11724" s="33"/>
      <c r="J11724" s="21"/>
    </row>
    <row r="11725" spans="1:10" x14ac:dyDescent="0.25">
      <c r="A11725"/>
      <c r="B11725"/>
      <c r="I11725" s="33"/>
      <c r="J11725" s="21"/>
    </row>
    <row r="11726" spans="1:10" x14ac:dyDescent="0.25">
      <c r="A11726"/>
      <c r="B11726"/>
      <c r="I11726" s="33"/>
      <c r="J11726" s="21"/>
    </row>
    <row r="11727" spans="1:10" x14ac:dyDescent="0.25">
      <c r="A11727"/>
      <c r="B11727"/>
      <c r="I11727" s="33"/>
      <c r="J11727" s="21"/>
    </row>
    <row r="11728" spans="1:10" x14ac:dyDescent="0.25">
      <c r="A11728"/>
      <c r="B11728"/>
      <c r="I11728" s="33"/>
      <c r="J11728" s="21"/>
    </row>
    <row r="11729" spans="1:10" x14ac:dyDescent="0.25">
      <c r="A11729"/>
      <c r="B11729"/>
      <c r="I11729" s="33"/>
      <c r="J11729" s="21"/>
    </row>
    <row r="11730" spans="1:10" x14ac:dyDescent="0.25">
      <c r="A11730"/>
      <c r="B11730"/>
      <c r="I11730" s="33"/>
      <c r="J11730" s="21"/>
    </row>
    <row r="11731" spans="1:10" x14ac:dyDescent="0.25">
      <c r="A11731"/>
      <c r="B11731"/>
      <c r="I11731" s="33"/>
      <c r="J11731" s="21"/>
    </row>
    <row r="11732" spans="1:10" x14ac:dyDescent="0.25">
      <c r="A11732"/>
      <c r="B11732"/>
      <c r="I11732" s="33"/>
      <c r="J11732" s="21"/>
    </row>
    <row r="11733" spans="1:10" x14ac:dyDescent="0.25">
      <c r="A11733"/>
      <c r="B11733"/>
      <c r="I11733" s="33"/>
      <c r="J11733" s="21"/>
    </row>
    <row r="11734" spans="1:10" x14ac:dyDescent="0.25">
      <c r="A11734"/>
      <c r="B11734"/>
      <c r="I11734" s="33"/>
      <c r="J11734" s="21"/>
    </row>
    <row r="11735" spans="1:10" x14ac:dyDescent="0.25">
      <c r="A11735"/>
      <c r="B11735"/>
      <c r="I11735" s="33"/>
      <c r="J11735" s="21"/>
    </row>
    <row r="11736" spans="1:10" x14ac:dyDescent="0.25">
      <c r="A11736"/>
      <c r="B11736"/>
      <c r="I11736" s="33"/>
      <c r="J11736" s="21"/>
    </row>
    <row r="11737" spans="1:10" x14ac:dyDescent="0.25">
      <c r="A11737"/>
      <c r="B11737"/>
      <c r="I11737" s="33"/>
      <c r="J11737" s="21"/>
    </row>
    <row r="11738" spans="1:10" x14ac:dyDescent="0.25">
      <c r="A11738"/>
      <c r="B11738"/>
      <c r="I11738" s="33"/>
      <c r="J11738" s="21"/>
    </row>
    <row r="11739" spans="1:10" x14ac:dyDescent="0.25">
      <c r="A11739"/>
      <c r="B11739"/>
      <c r="I11739" s="33"/>
      <c r="J11739" s="21"/>
    </row>
    <row r="11740" spans="1:10" x14ac:dyDescent="0.25">
      <c r="A11740"/>
      <c r="B11740"/>
      <c r="I11740" s="33"/>
      <c r="J11740" s="21"/>
    </row>
    <row r="11741" spans="1:10" x14ac:dyDescent="0.25">
      <c r="A11741"/>
      <c r="B11741"/>
      <c r="I11741" s="33"/>
      <c r="J11741" s="21"/>
    </row>
    <row r="11742" spans="1:10" x14ac:dyDescent="0.25">
      <c r="A11742"/>
      <c r="B11742"/>
      <c r="I11742" s="33"/>
      <c r="J11742" s="21"/>
    </row>
    <row r="11743" spans="1:10" x14ac:dyDescent="0.25">
      <c r="A11743"/>
      <c r="B11743"/>
      <c r="I11743" s="33"/>
      <c r="J11743" s="21"/>
    </row>
    <row r="11744" spans="1:10" x14ac:dyDescent="0.25">
      <c r="A11744"/>
      <c r="B11744"/>
      <c r="I11744" s="33"/>
      <c r="J11744" s="21"/>
    </row>
    <row r="11745" spans="1:10" x14ac:dyDescent="0.25">
      <c r="A11745"/>
      <c r="B11745"/>
      <c r="I11745" s="33"/>
      <c r="J11745" s="21"/>
    </row>
    <row r="11746" spans="1:10" x14ac:dyDescent="0.25">
      <c r="A11746"/>
      <c r="B11746"/>
      <c r="I11746" s="33"/>
      <c r="J11746" s="21"/>
    </row>
    <row r="11747" spans="1:10" x14ac:dyDescent="0.25">
      <c r="A11747"/>
      <c r="B11747"/>
      <c r="I11747" s="33"/>
      <c r="J11747" s="21"/>
    </row>
    <row r="11748" spans="1:10" x14ac:dyDescent="0.25">
      <c r="A11748"/>
      <c r="B11748"/>
      <c r="I11748" s="33"/>
      <c r="J11748" s="21"/>
    </row>
    <row r="11749" spans="1:10" x14ac:dyDescent="0.25">
      <c r="A11749"/>
      <c r="B11749"/>
      <c r="I11749" s="33"/>
      <c r="J11749" s="21"/>
    </row>
    <row r="11750" spans="1:10" x14ac:dyDescent="0.25">
      <c r="A11750"/>
      <c r="B11750"/>
      <c r="I11750" s="33"/>
      <c r="J11750" s="21"/>
    </row>
    <row r="11751" spans="1:10" x14ac:dyDescent="0.25">
      <c r="A11751"/>
      <c r="B11751"/>
      <c r="I11751" s="33"/>
      <c r="J11751" s="21"/>
    </row>
    <row r="11752" spans="1:10" x14ac:dyDescent="0.25">
      <c r="A11752"/>
      <c r="B11752"/>
      <c r="I11752" s="33"/>
      <c r="J11752" s="21"/>
    </row>
    <row r="11753" spans="1:10" x14ac:dyDescent="0.25">
      <c r="A11753"/>
      <c r="B11753"/>
      <c r="I11753" s="33"/>
      <c r="J11753" s="21"/>
    </row>
    <row r="11754" spans="1:10" x14ac:dyDescent="0.25">
      <c r="A11754"/>
      <c r="B11754"/>
      <c r="I11754" s="33"/>
      <c r="J11754" s="21"/>
    </row>
    <row r="11755" spans="1:10" x14ac:dyDescent="0.25">
      <c r="A11755"/>
      <c r="B11755"/>
      <c r="I11755" s="33"/>
      <c r="J11755" s="21"/>
    </row>
    <row r="11756" spans="1:10" x14ac:dyDescent="0.25">
      <c r="A11756"/>
      <c r="B11756"/>
      <c r="I11756" s="33"/>
      <c r="J11756" s="21"/>
    </row>
    <row r="11757" spans="1:10" x14ac:dyDescent="0.25">
      <c r="A11757"/>
      <c r="B11757"/>
      <c r="I11757" s="33"/>
      <c r="J11757" s="21"/>
    </row>
    <row r="11758" spans="1:10" x14ac:dyDescent="0.25">
      <c r="A11758"/>
      <c r="B11758"/>
      <c r="I11758" s="33"/>
      <c r="J11758" s="21"/>
    </row>
    <row r="11759" spans="1:10" x14ac:dyDescent="0.25">
      <c r="A11759"/>
      <c r="B11759"/>
      <c r="I11759" s="33"/>
      <c r="J11759" s="21"/>
    </row>
    <row r="11760" spans="1:10" x14ac:dyDescent="0.25">
      <c r="A11760"/>
      <c r="B11760"/>
      <c r="I11760" s="33"/>
      <c r="J11760" s="21"/>
    </row>
    <row r="11761" spans="1:10" x14ac:dyDescent="0.25">
      <c r="A11761"/>
      <c r="B11761"/>
      <c r="I11761" s="33"/>
      <c r="J11761" s="21"/>
    </row>
    <row r="11762" spans="1:10" x14ac:dyDescent="0.25">
      <c r="A11762"/>
      <c r="B11762"/>
      <c r="I11762" s="33"/>
      <c r="J11762" s="21"/>
    </row>
    <row r="11763" spans="1:10" x14ac:dyDescent="0.25">
      <c r="A11763"/>
      <c r="B11763"/>
      <c r="I11763" s="33"/>
      <c r="J11763" s="21"/>
    </row>
    <row r="11764" spans="1:10" x14ac:dyDescent="0.25">
      <c r="A11764"/>
      <c r="B11764"/>
      <c r="I11764" s="33"/>
      <c r="J11764" s="21"/>
    </row>
    <row r="11765" spans="1:10" x14ac:dyDescent="0.25">
      <c r="A11765"/>
      <c r="B11765"/>
      <c r="I11765" s="33"/>
      <c r="J11765" s="21"/>
    </row>
    <row r="11766" spans="1:10" x14ac:dyDescent="0.25">
      <c r="A11766"/>
      <c r="B11766"/>
      <c r="I11766" s="33"/>
      <c r="J11766" s="21"/>
    </row>
    <row r="11767" spans="1:10" x14ac:dyDescent="0.25">
      <c r="A11767"/>
      <c r="B11767"/>
      <c r="I11767" s="33"/>
      <c r="J11767" s="21"/>
    </row>
    <row r="11768" spans="1:10" x14ac:dyDescent="0.25">
      <c r="A11768"/>
      <c r="B11768"/>
      <c r="I11768" s="33"/>
      <c r="J11768" s="21"/>
    </row>
    <row r="11769" spans="1:10" x14ac:dyDescent="0.25">
      <c r="A11769"/>
      <c r="B11769"/>
      <c r="I11769" s="33"/>
      <c r="J11769" s="21"/>
    </row>
    <row r="11770" spans="1:10" x14ac:dyDescent="0.25">
      <c r="A11770"/>
      <c r="B11770"/>
      <c r="I11770" s="33"/>
      <c r="J11770" s="21"/>
    </row>
    <row r="11771" spans="1:10" x14ac:dyDescent="0.25">
      <c r="A11771"/>
      <c r="B11771"/>
      <c r="I11771" s="33"/>
      <c r="J11771" s="21"/>
    </row>
    <row r="11772" spans="1:10" x14ac:dyDescent="0.25">
      <c r="A11772"/>
      <c r="B11772"/>
      <c r="I11772" s="33"/>
      <c r="J11772" s="21"/>
    </row>
    <row r="11773" spans="1:10" x14ac:dyDescent="0.25">
      <c r="A11773"/>
      <c r="B11773"/>
      <c r="I11773" s="33"/>
      <c r="J11773" s="21"/>
    </row>
    <row r="11774" spans="1:10" x14ac:dyDescent="0.25">
      <c r="A11774"/>
      <c r="B11774"/>
      <c r="I11774" s="33"/>
      <c r="J11774" s="21"/>
    </row>
    <row r="11775" spans="1:10" x14ac:dyDescent="0.25">
      <c r="A11775"/>
      <c r="B11775"/>
      <c r="I11775" s="33"/>
      <c r="J11775" s="21"/>
    </row>
    <row r="11776" spans="1:10" x14ac:dyDescent="0.25">
      <c r="A11776"/>
      <c r="B11776"/>
      <c r="I11776" s="33"/>
      <c r="J11776" s="21"/>
    </row>
    <row r="11777" spans="1:10" x14ac:dyDescent="0.25">
      <c r="A11777"/>
      <c r="B11777"/>
      <c r="I11777" s="33"/>
      <c r="J11777" s="21"/>
    </row>
    <row r="11778" spans="1:10" x14ac:dyDescent="0.25">
      <c r="A11778"/>
      <c r="B11778"/>
      <c r="I11778" s="33"/>
      <c r="J11778" s="21"/>
    </row>
    <row r="11779" spans="1:10" x14ac:dyDescent="0.25">
      <c r="A11779"/>
      <c r="B11779"/>
      <c r="I11779" s="33"/>
      <c r="J11779" s="21"/>
    </row>
    <row r="11780" spans="1:10" x14ac:dyDescent="0.25">
      <c r="A11780"/>
      <c r="B11780"/>
      <c r="I11780" s="33"/>
      <c r="J11780" s="21"/>
    </row>
    <row r="11781" spans="1:10" x14ac:dyDescent="0.25">
      <c r="A11781"/>
      <c r="B11781"/>
      <c r="I11781" s="33"/>
      <c r="J11781" s="21"/>
    </row>
    <row r="11782" spans="1:10" x14ac:dyDescent="0.25">
      <c r="A11782"/>
      <c r="B11782"/>
      <c r="I11782" s="33"/>
      <c r="J11782" s="21"/>
    </row>
    <row r="11783" spans="1:10" x14ac:dyDescent="0.25">
      <c r="A11783"/>
      <c r="B11783"/>
      <c r="I11783" s="33"/>
      <c r="J11783" s="21"/>
    </row>
    <row r="11784" spans="1:10" x14ac:dyDescent="0.25">
      <c r="A11784"/>
      <c r="B11784"/>
      <c r="I11784" s="33"/>
      <c r="J11784" s="21"/>
    </row>
    <row r="11785" spans="1:10" x14ac:dyDescent="0.25">
      <c r="A11785"/>
      <c r="B11785"/>
      <c r="I11785" s="33"/>
      <c r="J11785" s="21"/>
    </row>
    <row r="11786" spans="1:10" x14ac:dyDescent="0.25">
      <c r="A11786"/>
      <c r="B11786"/>
      <c r="I11786" s="33"/>
      <c r="J11786" s="21"/>
    </row>
    <row r="11787" spans="1:10" x14ac:dyDescent="0.25">
      <c r="A11787"/>
      <c r="B11787"/>
      <c r="I11787" s="33"/>
      <c r="J11787" s="21"/>
    </row>
    <row r="11788" spans="1:10" x14ac:dyDescent="0.25">
      <c r="A11788"/>
      <c r="B11788"/>
      <c r="I11788" s="33"/>
      <c r="J11788" s="21"/>
    </row>
    <row r="11789" spans="1:10" x14ac:dyDescent="0.25">
      <c r="A11789"/>
      <c r="B11789"/>
      <c r="I11789" s="33"/>
      <c r="J11789" s="21"/>
    </row>
    <row r="11790" spans="1:10" x14ac:dyDescent="0.25">
      <c r="A11790"/>
      <c r="B11790"/>
      <c r="I11790" s="33"/>
      <c r="J11790" s="21"/>
    </row>
    <row r="11791" spans="1:10" x14ac:dyDescent="0.25">
      <c r="A11791"/>
      <c r="B11791"/>
      <c r="I11791" s="33"/>
      <c r="J11791" s="21"/>
    </row>
    <row r="11792" spans="1:10" x14ac:dyDescent="0.25">
      <c r="A11792"/>
      <c r="B11792"/>
      <c r="I11792" s="33"/>
      <c r="J11792" s="21"/>
    </row>
    <row r="11793" spans="1:10" x14ac:dyDescent="0.25">
      <c r="A11793"/>
      <c r="B11793"/>
      <c r="I11793" s="33"/>
      <c r="J11793" s="21"/>
    </row>
    <row r="11794" spans="1:10" x14ac:dyDescent="0.25">
      <c r="A11794"/>
      <c r="B11794"/>
      <c r="I11794" s="33"/>
      <c r="J11794" s="21"/>
    </row>
    <row r="11795" spans="1:10" x14ac:dyDescent="0.25">
      <c r="A11795"/>
      <c r="B11795"/>
      <c r="I11795" s="33"/>
      <c r="J11795" s="21"/>
    </row>
    <row r="11796" spans="1:10" x14ac:dyDescent="0.25">
      <c r="A11796"/>
      <c r="B11796"/>
      <c r="I11796" s="33"/>
      <c r="J11796" s="21"/>
    </row>
    <row r="11797" spans="1:10" x14ac:dyDescent="0.25">
      <c r="A11797"/>
      <c r="B11797"/>
      <c r="I11797" s="33"/>
      <c r="J11797" s="21"/>
    </row>
    <row r="11798" spans="1:10" x14ac:dyDescent="0.25">
      <c r="A11798"/>
      <c r="B11798"/>
      <c r="I11798" s="33"/>
      <c r="J11798" s="21"/>
    </row>
    <row r="11799" spans="1:10" x14ac:dyDescent="0.25">
      <c r="A11799"/>
      <c r="B11799"/>
      <c r="I11799" s="33"/>
      <c r="J11799" s="21"/>
    </row>
    <row r="11800" spans="1:10" x14ac:dyDescent="0.25">
      <c r="A11800"/>
      <c r="B11800"/>
      <c r="I11800" s="33"/>
      <c r="J11800" s="21"/>
    </row>
    <row r="11801" spans="1:10" x14ac:dyDescent="0.25">
      <c r="A11801"/>
      <c r="B11801"/>
      <c r="I11801" s="33"/>
      <c r="J11801" s="21"/>
    </row>
    <row r="11802" spans="1:10" x14ac:dyDescent="0.25">
      <c r="A11802"/>
      <c r="B11802"/>
      <c r="I11802" s="33"/>
      <c r="J11802" s="21"/>
    </row>
    <row r="11803" spans="1:10" x14ac:dyDescent="0.25">
      <c r="A11803"/>
      <c r="B11803"/>
      <c r="I11803" s="33"/>
      <c r="J11803" s="21"/>
    </row>
    <row r="11804" spans="1:10" x14ac:dyDescent="0.25">
      <c r="A11804"/>
      <c r="B11804"/>
      <c r="I11804" s="33"/>
      <c r="J11804" s="21"/>
    </row>
    <row r="11805" spans="1:10" x14ac:dyDescent="0.25">
      <c r="A11805"/>
      <c r="B11805"/>
      <c r="I11805" s="33"/>
      <c r="J11805" s="21"/>
    </row>
    <row r="11806" spans="1:10" x14ac:dyDescent="0.25">
      <c r="A11806"/>
      <c r="B11806"/>
      <c r="I11806" s="33"/>
      <c r="J11806" s="21"/>
    </row>
    <row r="11807" spans="1:10" x14ac:dyDescent="0.25">
      <c r="A11807"/>
      <c r="B11807"/>
      <c r="I11807" s="33"/>
      <c r="J11807" s="21"/>
    </row>
    <row r="11808" spans="1:10" x14ac:dyDescent="0.25">
      <c r="A11808"/>
      <c r="B11808"/>
      <c r="I11808" s="33"/>
      <c r="J11808" s="21"/>
    </row>
    <row r="11809" spans="1:10" x14ac:dyDescent="0.25">
      <c r="A11809"/>
      <c r="B11809"/>
      <c r="I11809" s="33"/>
      <c r="J11809" s="21"/>
    </row>
    <row r="11810" spans="1:10" x14ac:dyDescent="0.25">
      <c r="A11810"/>
      <c r="B11810"/>
      <c r="I11810" s="33"/>
      <c r="J11810" s="21"/>
    </row>
    <row r="11811" spans="1:10" x14ac:dyDescent="0.25">
      <c r="A11811"/>
      <c r="B11811"/>
      <c r="I11811" s="33"/>
      <c r="J11811" s="21"/>
    </row>
    <row r="11812" spans="1:10" x14ac:dyDescent="0.25">
      <c r="A11812"/>
      <c r="B11812"/>
      <c r="I11812" s="33"/>
      <c r="J11812" s="21"/>
    </row>
    <row r="11813" spans="1:10" x14ac:dyDescent="0.25">
      <c r="A11813"/>
      <c r="B11813"/>
      <c r="I11813" s="33"/>
      <c r="J11813" s="21"/>
    </row>
    <row r="11814" spans="1:10" x14ac:dyDescent="0.25">
      <c r="A11814"/>
      <c r="B11814"/>
      <c r="I11814" s="33"/>
      <c r="J11814" s="21"/>
    </row>
    <row r="11815" spans="1:10" x14ac:dyDescent="0.25">
      <c r="A11815"/>
      <c r="B11815"/>
      <c r="I11815" s="33"/>
      <c r="J11815" s="21"/>
    </row>
    <row r="11816" spans="1:10" x14ac:dyDescent="0.25">
      <c r="A11816"/>
      <c r="B11816"/>
      <c r="I11816" s="33"/>
      <c r="J11816" s="21"/>
    </row>
    <row r="11817" spans="1:10" x14ac:dyDescent="0.25">
      <c r="A11817"/>
      <c r="B11817"/>
      <c r="I11817" s="33"/>
      <c r="J11817" s="21"/>
    </row>
    <row r="11818" spans="1:10" x14ac:dyDescent="0.25">
      <c r="A11818"/>
      <c r="B11818"/>
      <c r="I11818" s="33"/>
      <c r="J11818" s="21"/>
    </row>
    <row r="11819" spans="1:10" x14ac:dyDescent="0.25">
      <c r="A11819"/>
      <c r="B11819"/>
      <c r="I11819" s="33"/>
      <c r="J11819" s="21"/>
    </row>
    <row r="11820" spans="1:10" x14ac:dyDescent="0.25">
      <c r="A11820"/>
      <c r="B11820"/>
      <c r="I11820" s="33"/>
      <c r="J11820" s="21"/>
    </row>
    <row r="11821" spans="1:10" x14ac:dyDescent="0.25">
      <c r="A11821"/>
      <c r="B11821"/>
      <c r="I11821" s="33"/>
      <c r="J11821" s="21"/>
    </row>
    <row r="11822" spans="1:10" x14ac:dyDescent="0.25">
      <c r="A11822"/>
      <c r="B11822"/>
      <c r="I11822" s="33"/>
      <c r="J11822" s="21"/>
    </row>
    <row r="11823" spans="1:10" x14ac:dyDescent="0.25">
      <c r="A11823"/>
      <c r="B11823"/>
      <c r="I11823" s="33"/>
      <c r="J11823" s="21"/>
    </row>
    <row r="11824" spans="1:10" x14ac:dyDescent="0.25">
      <c r="A11824"/>
      <c r="B11824"/>
      <c r="I11824" s="33"/>
      <c r="J11824" s="21"/>
    </row>
    <row r="11825" spans="1:10" x14ac:dyDescent="0.25">
      <c r="A11825"/>
      <c r="B11825"/>
      <c r="I11825" s="33"/>
      <c r="J11825" s="21"/>
    </row>
    <row r="11826" spans="1:10" x14ac:dyDescent="0.25">
      <c r="A11826"/>
      <c r="B11826"/>
      <c r="I11826" s="33"/>
      <c r="J11826" s="21"/>
    </row>
    <row r="11827" spans="1:10" x14ac:dyDescent="0.25">
      <c r="A11827"/>
      <c r="B11827"/>
      <c r="I11827" s="33"/>
      <c r="J11827" s="21"/>
    </row>
    <row r="11828" spans="1:10" x14ac:dyDescent="0.25">
      <c r="A11828"/>
      <c r="B11828"/>
      <c r="I11828" s="33"/>
      <c r="J11828" s="21"/>
    </row>
    <row r="11829" spans="1:10" x14ac:dyDescent="0.25">
      <c r="A11829"/>
      <c r="B11829"/>
      <c r="I11829" s="33"/>
      <c r="J11829" s="21"/>
    </row>
    <row r="11830" spans="1:10" x14ac:dyDescent="0.25">
      <c r="A11830"/>
      <c r="B11830"/>
      <c r="I11830" s="33"/>
      <c r="J11830" s="21"/>
    </row>
    <row r="11831" spans="1:10" x14ac:dyDescent="0.25">
      <c r="A11831"/>
      <c r="B11831"/>
      <c r="I11831" s="33"/>
      <c r="J11831" s="21"/>
    </row>
    <row r="11832" spans="1:10" x14ac:dyDescent="0.25">
      <c r="A11832"/>
      <c r="B11832"/>
      <c r="I11832" s="33"/>
      <c r="J11832" s="21"/>
    </row>
    <row r="11833" spans="1:10" x14ac:dyDescent="0.25">
      <c r="A11833"/>
      <c r="B11833"/>
      <c r="I11833" s="33"/>
      <c r="J11833" s="21"/>
    </row>
    <row r="11834" spans="1:10" x14ac:dyDescent="0.25">
      <c r="A11834"/>
      <c r="B11834"/>
      <c r="I11834" s="33"/>
      <c r="J11834" s="21"/>
    </row>
    <row r="11835" spans="1:10" x14ac:dyDescent="0.25">
      <c r="A11835"/>
      <c r="B11835"/>
      <c r="I11835" s="33"/>
      <c r="J11835" s="21"/>
    </row>
    <row r="11836" spans="1:10" x14ac:dyDescent="0.25">
      <c r="A11836"/>
      <c r="B11836"/>
      <c r="I11836" s="33"/>
      <c r="J11836" s="21"/>
    </row>
    <row r="11837" spans="1:10" x14ac:dyDescent="0.25">
      <c r="A11837"/>
      <c r="B11837"/>
      <c r="I11837" s="33"/>
      <c r="J11837" s="21"/>
    </row>
    <row r="11838" spans="1:10" x14ac:dyDescent="0.25">
      <c r="A11838"/>
      <c r="B11838"/>
      <c r="I11838" s="33"/>
      <c r="J11838" s="21"/>
    </row>
    <row r="11839" spans="1:10" x14ac:dyDescent="0.25">
      <c r="A11839"/>
      <c r="B11839"/>
      <c r="I11839" s="33"/>
      <c r="J11839" s="21"/>
    </row>
    <row r="11840" spans="1:10" x14ac:dyDescent="0.25">
      <c r="A11840"/>
      <c r="B11840"/>
      <c r="I11840" s="33"/>
      <c r="J11840" s="21"/>
    </row>
    <row r="11841" spans="1:10" x14ac:dyDescent="0.25">
      <c r="A11841"/>
      <c r="B11841"/>
      <c r="I11841" s="33"/>
      <c r="J11841" s="21"/>
    </row>
    <row r="11842" spans="1:10" x14ac:dyDescent="0.25">
      <c r="A11842"/>
      <c r="B11842"/>
      <c r="I11842" s="33"/>
      <c r="J11842" s="21"/>
    </row>
    <row r="11843" spans="1:10" x14ac:dyDescent="0.25">
      <c r="A11843"/>
      <c r="B11843"/>
      <c r="I11843" s="33"/>
      <c r="J11843" s="21"/>
    </row>
    <row r="11844" spans="1:10" x14ac:dyDescent="0.25">
      <c r="A11844"/>
      <c r="B11844"/>
      <c r="I11844" s="33"/>
      <c r="J11844" s="21"/>
    </row>
    <row r="11845" spans="1:10" x14ac:dyDescent="0.25">
      <c r="A11845"/>
      <c r="B11845"/>
      <c r="I11845" s="33"/>
      <c r="J11845" s="21"/>
    </row>
    <row r="11846" spans="1:10" x14ac:dyDescent="0.25">
      <c r="A11846"/>
      <c r="B11846"/>
      <c r="I11846" s="33"/>
      <c r="J11846" s="21"/>
    </row>
    <row r="11847" spans="1:10" x14ac:dyDescent="0.25">
      <c r="A11847"/>
      <c r="B11847"/>
      <c r="I11847" s="33"/>
      <c r="J11847" s="21"/>
    </row>
    <row r="11848" spans="1:10" x14ac:dyDescent="0.25">
      <c r="A11848"/>
      <c r="B11848"/>
      <c r="I11848" s="33"/>
      <c r="J11848" s="21"/>
    </row>
    <row r="11849" spans="1:10" x14ac:dyDescent="0.25">
      <c r="A11849"/>
      <c r="B11849"/>
      <c r="I11849" s="33"/>
      <c r="J11849" s="21"/>
    </row>
    <row r="11850" spans="1:10" x14ac:dyDescent="0.25">
      <c r="A11850"/>
      <c r="B11850"/>
      <c r="I11850" s="33"/>
      <c r="J11850" s="21"/>
    </row>
    <row r="11851" spans="1:10" x14ac:dyDescent="0.25">
      <c r="A11851"/>
      <c r="B11851"/>
      <c r="I11851" s="33"/>
      <c r="J11851" s="21"/>
    </row>
    <row r="11852" spans="1:10" x14ac:dyDescent="0.25">
      <c r="A11852"/>
      <c r="B11852"/>
      <c r="I11852" s="33"/>
      <c r="J11852" s="21"/>
    </row>
    <row r="11853" spans="1:10" x14ac:dyDescent="0.25">
      <c r="A11853"/>
      <c r="B11853"/>
      <c r="I11853" s="33"/>
      <c r="J11853" s="21"/>
    </row>
    <row r="11854" spans="1:10" x14ac:dyDescent="0.25">
      <c r="A11854"/>
      <c r="B11854"/>
      <c r="I11854" s="33"/>
      <c r="J11854" s="21"/>
    </row>
    <row r="11855" spans="1:10" x14ac:dyDescent="0.25">
      <c r="A11855"/>
      <c r="B11855"/>
      <c r="I11855" s="33"/>
      <c r="J11855" s="21"/>
    </row>
    <row r="11856" spans="1:10" x14ac:dyDescent="0.25">
      <c r="A11856"/>
      <c r="B11856"/>
      <c r="I11856" s="33"/>
      <c r="J11856" s="21"/>
    </row>
    <row r="11857" spans="1:10" x14ac:dyDescent="0.25">
      <c r="A11857"/>
      <c r="B11857"/>
      <c r="I11857" s="33"/>
      <c r="J11857" s="21"/>
    </row>
    <row r="11858" spans="1:10" x14ac:dyDescent="0.25">
      <c r="A11858"/>
      <c r="B11858"/>
      <c r="I11858" s="33"/>
      <c r="J11858" s="21"/>
    </row>
    <row r="11859" spans="1:10" x14ac:dyDescent="0.25">
      <c r="A11859"/>
      <c r="B11859"/>
      <c r="I11859" s="33"/>
      <c r="J11859" s="21"/>
    </row>
    <row r="11860" spans="1:10" x14ac:dyDescent="0.25">
      <c r="A11860"/>
      <c r="B11860"/>
      <c r="I11860" s="33"/>
      <c r="J11860" s="21"/>
    </row>
    <row r="11861" spans="1:10" x14ac:dyDescent="0.25">
      <c r="A11861"/>
      <c r="B11861"/>
      <c r="I11861" s="33"/>
      <c r="J11861" s="21"/>
    </row>
    <row r="11862" spans="1:10" x14ac:dyDescent="0.25">
      <c r="A11862"/>
      <c r="B11862"/>
      <c r="I11862" s="33"/>
      <c r="J11862" s="21"/>
    </row>
    <row r="11863" spans="1:10" x14ac:dyDescent="0.25">
      <c r="A11863"/>
      <c r="B11863"/>
      <c r="I11863" s="33"/>
      <c r="J11863" s="21"/>
    </row>
    <row r="11864" spans="1:10" x14ac:dyDescent="0.25">
      <c r="A11864"/>
      <c r="B11864"/>
      <c r="I11864" s="33"/>
      <c r="J11864" s="21"/>
    </row>
    <row r="11865" spans="1:10" x14ac:dyDescent="0.25">
      <c r="A11865"/>
      <c r="B11865"/>
      <c r="I11865" s="33"/>
      <c r="J11865" s="21"/>
    </row>
    <row r="11866" spans="1:10" x14ac:dyDescent="0.25">
      <c r="A11866"/>
      <c r="B11866"/>
      <c r="I11866" s="33"/>
      <c r="J11866" s="21"/>
    </row>
    <row r="11867" spans="1:10" x14ac:dyDescent="0.25">
      <c r="A11867"/>
      <c r="B11867"/>
      <c r="I11867" s="33"/>
      <c r="J11867" s="21"/>
    </row>
    <row r="11868" spans="1:10" x14ac:dyDescent="0.25">
      <c r="A11868"/>
      <c r="B11868"/>
      <c r="I11868" s="33"/>
      <c r="J11868" s="21"/>
    </row>
    <row r="11869" spans="1:10" x14ac:dyDescent="0.25">
      <c r="A11869"/>
      <c r="B11869"/>
      <c r="I11869" s="33"/>
      <c r="J11869" s="21"/>
    </row>
    <row r="11870" spans="1:10" x14ac:dyDescent="0.25">
      <c r="A11870"/>
      <c r="B11870"/>
      <c r="I11870" s="33"/>
      <c r="J11870" s="21"/>
    </row>
    <row r="11871" spans="1:10" x14ac:dyDescent="0.25">
      <c r="A11871"/>
      <c r="B11871"/>
      <c r="I11871" s="33"/>
      <c r="J11871" s="21"/>
    </row>
    <row r="11872" spans="1:10" x14ac:dyDescent="0.25">
      <c r="A11872"/>
      <c r="B11872"/>
      <c r="I11872" s="33"/>
      <c r="J11872" s="21"/>
    </row>
    <row r="11873" spans="1:10" x14ac:dyDescent="0.25">
      <c r="A11873"/>
      <c r="B11873"/>
      <c r="I11873" s="33"/>
      <c r="J11873" s="21"/>
    </row>
    <row r="11874" spans="1:10" x14ac:dyDescent="0.25">
      <c r="A11874"/>
      <c r="B11874"/>
      <c r="I11874" s="33"/>
      <c r="J11874" s="21"/>
    </row>
    <row r="11875" spans="1:10" x14ac:dyDescent="0.25">
      <c r="A11875"/>
      <c r="B11875"/>
      <c r="I11875" s="33"/>
      <c r="J11875" s="21"/>
    </row>
    <row r="11876" spans="1:10" x14ac:dyDescent="0.25">
      <c r="A11876"/>
      <c r="B11876"/>
      <c r="I11876" s="33"/>
      <c r="J11876" s="21"/>
    </row>
    <row r="11877" spans="1:10" x14ac:dyDescent="0.25">
      <c r="A11877"/>
      <c r="B11877"/>
      <c r="I11877" s="33"/>
      <c r="J11877" s="21"/>
    </row>
    <row r="11878" spans="1:10" x14ac:dyDescent="0.25">
      <c r="A11878"/>
      <c r="B11878"/>
      <c r="I11878" s="33"/>
      <c r="J11878" s="21"/>
    </row>
    <row r="11879" spans="1:10" x14ac:dyDescent="0.25">
      <c r="A11879"/>
      <c r="B11879"/>
      <c r="I11879" s="33"/>
      <c r="J11879" s="21"/>
    </row>
    <row r="11880" spans="1:10" x14ac:dyDescent="0.25">
      <c r="A11880"/>
      <c r="B11880"/>
      <c r="I11880" s="33"/>
      <c r="J11880" s="21"/>
    </row>
    <row r="11881" spans="1:10" x14ac:dyDescent="0.25">
      <c r="A11881"/>
      <c r="B11881"/>
      <c r="I11881" s="33"/>
      <c r="J11881" s="21"/>
    </row>
    <row r="11882" spans="1:10" x14ac:dyDescent="0.25">
      <c r="A11882"/>
      <c r="B11882"/>
      <c r="I11882" s="33"/>
      <c r="J11882" s="21"/>
    </row>
    <row r="11883" spans="1:10" x14ac:dyDescent="0.25">
      <c r="A11883"/>
      <c r="B11883"/>
      <c r="I11883" s="33"/>
      <c r="J11883" s="21"/>
    </row>
    <row r="11884" spans="1:10" x14ac:dyDescent="0.25">
      <c r="A11884"/>
      <c r="B11884"/>
      <c r="I11884" s="33"/>
      <c r="J11884" s="21"/>
    </row>
    <row r="11885" spans="1:10" x14ac:dyDescent="0.25">
      <c r="A11885"/>
      <c r="B11885"/>
      <c r="I11885" s="33"/>
      <c r="J11885" s="21"/>
    </row>
    <row r="11886" spans="1:10" x14ac:dyDescent="0.25">
      <c r="A11886"/>
      <c r="B11886"/>
      <c r="I11886" s="33"/>
      <c r="J11886" s="21"/>
    </row>
    <row r="11887" spans="1:10" x14ac:dyDescent="0.25">
      <c r="A11887"/>
      <c r="B11887"/>
      <c r="I11887" s="33"/>
      <c r="J11887" s="21"/>
    </row>
    <row r="11888" spans="1:10" x14ac:dyDescent="0.25">
      <c r="A11888"/>
      <c r="B11888"/>
      <c r="I11888" s="33"/>
      <c r="J11888" s="21"/>
    </row>
    <row r="11889" spans="1:10" x14ac:dyDescent="0.25">
      <c r="A11889"/>
      <c r="B11889"/>
      <c r="I11889" s="33"/>
      <c r="J11889" s="21"/>
    </row>
    <row r="11890" spans="1:10" x14ac:dyDescent="0.25">
      <c r="A11890"/>
      <c r="B11890"/>
      <c r="I11890" s="33"/>
      <c r="J11890" s="21"/>
    </row>
    <row r="11891" spans="1:10" x14ac:dyDescent="0.25">
      <c r="A11891"/>
      <c r="B11891"/>
      <c r="I11891" s="33"/>
      <c r="J11891" s="21"/>
    </row>
    <row r="11892" spans="1:10" x14ac:dyDescent="0.25">
      <c r="A11892"/>
      <c r="B11892"/>
      <c r="I11892" s="33"/>
      <c r="J11892" s="21"/>
    </row>
    <row r="11893" spans="1:10" x14ac:dyDescent="0.25">
      <c r="A11893"/>
      <c r="B11893"/>
      <c r="I11893" s="33"/>
      <c r="J11893" s="21"/>
    </row>
    <row r="11894" spans="1:10" x14ac:dyDescent="0.25">
      <c r="A11894"/>
      <c r="B11894"/>
      <c r="I11894" s="33"/>
      <c r="J11894" s="21"/>
    </row>
    <row r="11895" spans="1:10" x14ac:dyDescent="0.25">
      <c r="A11895"/>
      <c r="B11895"/>
      <c r="I11895" s="33"/>
      <c r="J11895" s="21"/>
    </row>
    <row r="11896" spans="1:10" x14ac:dyDescent="0.25">
      <c r="A11896"/>
      <c r="B11896"/>
      <c r="I11896" s="33"/>
      <c r="J11896" s="21"/>
    </row>
    <row r="11897" spans="1:10" x14ac:dyDescent="0.25">
      <c r="A11897"/>
      <c r="B11897"/>
      <c r="I11897" s="33"/>
      <c r="J11897" s="21"/>
    </row>
    <row r="11898" spans="1:10" x14ac:dyDescent="0.25">
      <c r="A11898"/>
      <c r="B11898"/>
      <c r="I11898" s="33"/>
      <c r="J11898" s="21"/>
    </row>
    <row r="11899" spans="1:10" x14ac:dyDescent="0.25">
      <c r="A11899"/>
      <c r="B11899"/>
      <c r="I11899" s="33"/>
      <c r="J11899" s="21"/>
    </row>
    <row r="11900" spans="1:10" x14ac:dyDescent="0.25">
      <c r="A11900"/>
      <c r="B11900"/>
      <c r="I11900" s="33"/>
      <c r="J11900" s="21"/>
    </row>
    <row r="11901" spans="1:10" x14ac:dyDescent="0.25">
      <c r="A11901"/>
      <c r="B11901"/>
      <c r="I11901" s="33"/>
      <c r="J11901" s="21"/>
    </row>
    <row r="11902" spans="1:10" x14ac:dyDescent="0.25">
      <c r="A11902"/>
      <c r="B11902"/>
      <c r="I11902" s="33"/>
      <c r="J11902" s="21"/>
    </row>
    <row r="11903" spans="1:10" x14ac:dyDescent="0.25">
      <c r="A11903"/>
      <c r="B11903"/>
      <c r="I11903" s="33"/>
      <c r="J11903" s="21"/>
    </row>
    <row r="11904" spans="1:10" x14ac:dyDescent="0.25">
      <c r="A11904"/>
      <c r="B11904"/>
      <c r="I11904" s="33"/>
      <c r="J11904" s="21"/>
    </row>
    <row r="11905" spans="1:10" x14ac:dyDescent="0.25">
      <c r="A11905"/>
      <c r="B11905"/>
      <c r="I11905" s="33"/>
      <c r="J11905" s="21"/>
    </row>
    <row r="11906" spans="1:10" x14ac:dyDescent="0.25">
      <c r="A11906"/>
      <c r="B11906"/>
      <c r="I11906" s="33"/>
      <c r="J11906" s="21"/>
    </row>
    <row r="11907" spans="1:10" x14ac:dyDescent="0.25">
      <c r="A11907"/>
      <c r="B11907"/>
      <c r="I11907" s="33"/>
      <c r="J11907" s="21"/>
    </row>
    <row r="11908" spans="1:10" x14ac:dyDescent="0.25">
      <c r="A11908"/>
      <c r="B11908"/>
      <c r="I11908" s="33"/>
      <c r="J11908" s="21"/>
    </row>
    <row r="11909" spans="1:10" x14ac:dyDescent="0.25">
      <c r="A11909"/>
      <c r="B11909"/>
      <c r="I11909" s="33"/>
      <c r="J11909" s="21"/>
    </row>
    <row r="11910" spans="1:10" x14ac:dyDescent="0.25">
      <c r="A11910"/>
      <c r="B11910"/>
      <c r="I11910" s="33"/>
      <c r="J11910" s="21"/>
    </row>
    <row r="11911" spans="1:10" x14ac:dyDescent="0.25">
      <c r="A11911"/>
      <c r="B11911"/>
      <c r="I11911" s="33"/>
      <c r="J11911" s="21"/>
    </row>
    <row r="11912" spans="1:10" x14ac:dyDescent="0.25">
      <c r="A11912"/>
      <c r="B11912"/>
      <c r="I11912" s="33"/>
      <c r="J11912" s="21"/>
    </row>
    <row r="11913" spans="1:10" x14ac:dyDescent="0.25">
      <c r="A11913"/>
      <c r="B11913"/>
      <c r="I11913" s="33"/>
      <c r="J11913" s="21"/>
    </row>
    <row r="11914" spans="1:10" x14ac:dyDescent="0.25">
      <c r="A11914"/>
      <c r="B11914"/>
      <c r="I11914" s="33"/>
      <c r="J11914" s="21"/>
    </row>
    <row r="11915" spans="1:10" x14ac:dyDescent="0.25">
      <c r="A11915"/>
      <c r="B11915"/>
      <c r="I11915" s="33"/>
      <c r="J11915" s="21"/>
    </row>
    <row r="11916" spans="1:10" x14ac:dyDescent="0.25">
      <c r="A11916"/>
      <c r="B11916"/>
      <c r="I11916" s="33"/>
      <c r="J11916" s="21"/>
    </row>
    <row r="11917" spans="1:10" x14ac:dyDescent="0.25">
      <c r="A11917"/>
      <c r="B11917"/>
      <c r="I11917" s="33"/>
      <c r="J11917" s="21"/>
    </row>
    <row r="11918" spans="1:10" x14ac:dyDescent="0.25">
      <c r="A11918"/>
      <c r="B11918"/>
      <c r="I11918" s="33"/>
      <c r="J11918" s="21"/>
    </row>
    <row r="11919" spans="1:10" x14ac:dyDescent="0.25">
      <c r="A11919"/>
      <c r="B11919"/>
      <c r="I11919" s="33"/>
      <c r="J11919" s="21"/>
    </row>
    <row r="11920" spans="1:10" x14ac:dyDescent="0.25">
      <c r="A11920"/>
      <c r="B11920"/>
      <c r="I11920" s="33"/>
      <c r="J11920" s="21"/>
    </row>
    <row r="11921" spans="1:10" x14ac:dyDescent="0.25">
      <c r="A11921"/>
      <c r="B11921"/>
      <c r="I11921" s="33"/>
      <c r="J11921" s="21"/>
    </row>
    <row r="11922" spans="1:10" x14ac:dyDescent="0.25">
      <c r="A11922"/>
      <c r="B11922"/>
      <c r="I11922" s="33"/>
      <c r="J11922" s="21"/>
    </row>
    <row r="11923" spans="1:10" x14ac:dyDescent="0.25">
      <c r="A11923"/>
      <c r="B11923"/>
      <c r="I11923" s="33"/>
      <c r="J11923" s="21"/>
    </row>
    <row r="11924" spans="1:10" x14ac:dyDescent="0.25">
      <c r="A11924"/>
      <c r="B11924"/>
      <c r="I11924" s="33"/>
      <c r="J11924" s="21"/>
    </row>
    <row r="11925" spans="1:10" x14ac:dyDescent="0.25">
      <c r="A11925"/>
      <c r="B11925"/>
      <c r="I11925" s="33"/>
      <c r="J11925" s="21"/>
    </row>
    <row r="11926" spans="1:10" x14ac:dyDescent="0.25">
      <c r="A11926"/>
      <c r="B11926"/>
      <c r="I11926" s="33"/>
      <c r="J11926" s="21"/>
    </row>
    <row r="11927" spans="1:10" x14ac:dyDescent="0.25">
      <c r="A11927"/>
      <c r="B11927"/>
      <c r="I11927" s="33"/>
      <c r="J11927" s="21"/>
    </row>
    <row r="11928" spans="1:10" x14ac:dyDescent="0.25">
      <c r="A11928"/>
      <c r="B11928"/>
      <c r="I11928" s="33"/>
      <c r="J11928" s="21"/>
    </row>
    <row r="11929" spans="1:10" x14ac:dyDescent="0.25">
      <c r="A11929"/>
      <c r="B11929"/>
      <c r="I11929" s="33"/>
      <c r="J11929" s="21"/>
    </row>
    <row r="11930" spans="1:10" x14ac:dyDescent="0.25">
      <c r="A11930"/>
      <c r="B11930"/>
      <c r="I11930" s="33"/>
      <c r="J11930" s="21"/>
    </row>
    <row r="11931" spans="1:10" x14ac:dyDescent="0.25">
      <c r="A11931"/>
      <c r="B11931"/>
      <c r="I11931" s="33"/>
      <c r="J11931" s="21"/>
    </row>
    <row r="11932" spans="1:10" x14ac:dyDescent="0.25">
      <c r="A11932"/>
      <c r="B11932"/>
      <c r="I11932" s="33"/>
      <c r="J11932" s="21"/>
    </row>
    <row r="11933" spans="1:10" x14ac:dyDescent="0.25">
      <c r="A11933"/>
      <c r="B11933"/>
      <c r="I11933" s="33"/>
      <c r="J11933" s="21"/>
    </row>
    <row r="11934" spans="1:10" x14ac:dyDescent="0.25">
      <c r="A11934"/>
      <c r="B11934"/>
      <c r="I11934" s="33"/>
      <c r="J11934" s="21"/>
    </row>
    <row r="11935" spans="1:10" x14ac:dyDescent="0.25">
      <c r="A11935"/>
      <c r="B11935"/>
      <c r="I11935" s="33"/>
      <c r="J11935" s="21"/>
    </row>
    <row r="11936" spans="1:10" x14ac:dyDescent="0.25">
      <c r="A11936"/>
      <c r="B11936"/>
      <c r="I11936" s="33"/>
      <c r="J11936" s="21"/>
    </row>
    <row r="11937" spans="1:10" x14ac:dyDescent="0.25">
      <c r="A11937"/>
      <c r="B11937"/>
      <c r="I11937" s="33"/>
      <c r="J11937" s="21"/>
    </row>
    <row r="11938" spans="1:10" x14ac:dyDescent="0.25">
      <c r="A11938"/>
      <c r="B11938"/>
      <c r="I11938" s="33"/>
      <c r="J11938" s="21"/>
    </row>
    <row r="11939" spans="1:10" x14ac:dyDescent="0.25">
      <c r="A11939"/>
      <c r="B11939"/>
      <c r="I11939" s="33"/>
      <c r="J11939" s="21"/>
    </row>
    <row r="11940" spans="1:10" x14ac:dyDescent="0.25">
      <c r="A11940"/>
      <c r="B11940"/>
      <c r="I11940" s="33"/>
      <c r="J11940" s="21"/>
    </row>
    <row r="11941" spans="1:10" x14ac:dyDescent="0.25">
      <c r="A11941"/>
      <c r="B11941"/>
      <c r="I11941" s="33"/>
      <c r="J11941" s="21"/>
    </row>
    <row r="11942" spans="1:10" x14ac:dyDescent="0.25">
      <c r="A11942"/>
      <c r="B11942"/>
      <c r="I11942" s="33"/>
      <c r="J11942" s="21"/>
    </row>
    <row r="11943" spans="1:10" x14ac:dyDescent="0.25">
      <c r="A11943"/>
      <c r="B11943"/>
      <c r="I11943" s="33"/>
      <c r="J11943" s="21"/>
    </row>
    <row r="11944" spans="1:10" x14ac:dyDescent="0.25">
      <c r="A11944"/>
      <c r="B11944"/>
      <c r="I11944" s="33"/>
      <c r="J11944" s="21"/>
    </row>
    <row r="11945" spans="1:10" x14ac:dyDescent="0.25">
      <c r="A11945"/>
      <c r="B11945"/>
      <c r="I11945" s="33"/>
      <c r="J11945" s="21"/>
    </row>
    <row r="11946" spans="1:10" x14ac:dyDescent="0.25">
      <c r="A11946"/>
      <c r="B11946"/>
      <c r="I11946" s="33"/>
      <c r="J11946" s="21"/>
    </row>
    <row r="11947" spans="1:10" x14ac:dyDescent="0.25">
      <c r="A11947"/>
      <c r="B11947"/>
      <c r="I11947" s="33"/>
      <c r="J11947" s="21"/>
    </row>
    <row r="11948" spans="1:10" x14ac:dyDescent="0.25">
      <c r="A11948"/>
      <c r="B11948"/>
      <c r="I11948" s="33"/>
      <c r="J11948" s="21"/>
    </row>
    <row r="11949" spans="1:10" x14ac:dyDescent="0.25">
      <c r="A11949"/>
      <c r="B11949"/>
      <c r="I11949" s="33"/>
      <c r="J11949" s="21"/>
    </row>
    <row r="11950" spans="1:10" x14ac:dyDescent="0.25">
      <c r="A11950"/>
      <c r="B11950"/>
      <c r="I11950" s="33"/>
      <c r="J11950" s="21"/>
    </row>
    <row r="11951" spans="1:10" x14ac:dyDescent="0.25">
      <c r="A11951"/>
      <c r="B11951"/>
      <c r="I11951" s="33"/>
      <c r="J11951" s="21"/>
    </row>
    <row r="11952" spans="1:10" x14ac:dyDescent="0.25">
      <c r="A11952"/>
      <c r="B11952"/>
      <c r="I11952" s="33"/>
      <c r="J11952" s="21"/>
    </row>
    <row r="11953" spans="1:10" x14ac:dyDescent="0.25">
      <c r="A11953"/>
      <c r="B11953"/>
      <c r="I11953" s="33"/>
      <c r="J11953" s="21"/>
    </row>
    <row r="11954" spans="1:10" x14ac:dyDescent="0.25">
      <c r="A11954"/>
      <c r="B11954"/>
      <c r="I11954" s="33"/>
      <c r="J11954" s="21"/>
    </row>
    <row r="11955" spans="1:10" x14ac:dyDescent="0.25">
      <c r="A11955"/>
      <c r="B11955"/>
      <c r="I11955" s="33"/>
      <c r="J11955" s="21"/>
    </row>
    <row r="11956" spans="1:10" x14ac:dyDescent="0.25">
      <c r="A11956"/>
      <c r="B11956"/>
      <c r="I11956" s="33"/>
      <c r="J11956" s="21"/>
    </row>
    <row r="11957" spans="1:10" x14ac:dyDescent="0.25">
      <c r="A11957"/>
      <c r="B11957"/>
      <c r="I11957" s="33"/>
      <c r="J11957" s="21"/>
    </row>
    <row r="11958" spans="1:10" x14ac:dyDescent="0.25">
      <c r="A11958"/>
      <c r="B11958"/>
      <c r="I11958" s="33"/>
      <c r="J11958" s="21"/>
    </row>
    <row r="11959" spans="1:10" x14ac:dyDescent="0.25">
      <c r="A11959"/>
      <c r="B11959"/>
      <c r="I11959" s="33"/>
      <c r="J11959" s="21"/>
    </row>
    <row r="11960" spans="1:10" x14ac:dyDescent="0.25">
      <c r="A11960"/>
      <c r="B11960"/>
      <c r="I11960" s="33"/>
      <c r="J11960" s="21"/>
    </row>
    <row r="11961" spans="1:10" x14ac:dyDescent="0.25">
      <c r="A11961"/>
      <c r="B11961"/>
      <c r="I11961" s="33"/>
      <c r="J11961" s="21"/>
    </row>
    <row r="11962" spans="1:10" x14ac:dyDescent="0.25">
      <c r="A11962"/>
      <c r="B11962"/>
      <c r="I11962" s="33"/>
      <c r="J11962" s="21"/>
    </row>
    <row r="11963" spans="1:10" x14ac:dyDescent="0.25">
      <c r="A11963"/>
      <c r="B11963"/>
      <c r="I11963" s="33"/>
      <c r="J11963" s="21"/>
    </row>
    <row r="11964" spans="1:10" x14ac:dyDescent="0.25">
      <c r="A11964"/>
      <c r="B11964"/>
      <c r="I11964" s="33"/>
      <c r="J11964" s="21"/>
    </row>
    <row r="11965" spans="1:10" x14ac:dyDescent="0.25">
      <c r="A11965"/>
      <c r="B11965"/>
      <c r="I11965" s="33"/>
      <c r="J11965" s="21"/>
    </row>
    <row r="11966" spans="1:10" x14ac:dyDescent="0.25">
      <c r="A11966"/>
      <c r="B11966"/>
      <c r="I11966" s="33"/>
      <c r="J11966" s="21"/>
    </row>
    <row r="11967" spans="1:10" x14ac:dyDescent="0.25">
      <c r="A11967"/>
      <c r="B11967"/>
      <c r="I11967" s="33"/>
      <c r="J11967" s="21"/>
    </row>
    <row r="11968" spans="1:10" x14ac:dyDescent="0.25">
      <c r="A11968"/>
      <c r="B11968"/>
      <c r="I11968" s="33"/>
      <c r="J11968" s="21"/>
    </row>
    <row r="11969" spans="1:10" x14ac:dyDescent="0.25">
      <c r="A11969"/>
      <c r="B11969"/>
      <c r="I11969" s="33"/>
      <c r="J11969" s="21"/>
    </row>
    <row r="11970" spans="1:10" x14ac:dyDescent="0.25">
      <c r="A11970"/>
      <c r="B11970"/>
      <c r="I11970" s="33"/>
      <c r="J11970" s="21"/>
    </row>
    <row r="11971" spans="1:10" x14ac:dyDescent="0.25">
      <c r="A11971"/>
      <c r="B11971"/>
      <c r="I11971" s="33"/>
      <c r="J11971" s="21"/>
    </row>
    <row r="11972" spans="1:10" x14ac:dyDescent="0.25">
      <c r="A11972"/>
      <c r="B11972"/>
      <c r="I11972" s="33"/>
      <c r="J11972" s="21"/>
    </row>
    <row r="11973" spans="1:10" x14ac:dyDescent="0.25">
      <c r="A11973"/>
      <c r="B11973"/>
      <c r="I11973" s="33"/>
      <c r="J11973" s="21"/>
    </row>
    <row r="11974" spans="1:10" x14ac:dyDescent="0.25">
      <c r="A11974"/>
      <c r="B11974"/>
      <c r="I11974" s="33"/>
      <c r="J11974" s="21"/>
    </row>
    <row r="11975" spans="1:10" x14ac:dyDescent="0.25">
      <c r="A11975"/>
      <c r="B11975"/>
      <c r="I11975" s="33"/>
      <c r="J11975" s="21"/>
    </row>
    <row r="11976" spans="1:10" x14ac:dyDescent="0.25">
      <c r="A11976"/>
      <c r="B11976"/>
      <c r="I11976" s="33"/>
      <c r="J11976" s="21"/>
    </row>
    <row r="11977" spans="1:10" x14ac:dyDescent="0.25">
      <c r="A11977"/>
      <c r="B11977"/>
      <c r="I11977" s="33"/>
      <c r="J11977" s="21"/>
    </row>
    <row r="11978" spans="1:10" x14ac:dyDescent="0.25">
      <c r="A11978"/>
      <c r="B11978"/>
      <c r="I11978" s="33"/>
      <c r="J11978" s="21"/>
    </row>
    <row r="11979" spans="1:10" x14ac:dyDescent="0.25">
      <c r="A11979"/>
      <c r="B11979"/>
      <c r="I11979" s="33"/>
      <c r="J11979" s="21"/>
    </row>
    <row r="11980" spans="1:10" x14ac:dyDescent="0.25">
      <c r="A11980"/>
      <c r="B11980"/>
      <c r="I11980" s="33"/>
      <c r="J11980" s="21"/>
    </row>
    <row r="11981" spans="1:10" x14ac:dyDescent="0.25">
      <c r="A11981"/>
      <c r="B11981"/>
      <c r="I11981" s="33"/>
      <c r="J11981" s="21"/>
    </row>
    <row r="11982" spans="1:10" x14ac:dyDescent="0.25">
      <c r="A11982"/>
      <c r="B11982"/>
      <c r="I11982" s="33"/>
      <c r="J11982" s="21"/>
    </row>
    <row r="11983" spans="1:10" x14ac:dyDescent="0.25">
      <c r="A11983"/>
      <c r="B11983"/>
      <c r="I11983" s="33"/>
      <c r="J11983" s="21"/>
    </row>
    <row r="11984" spans="1:10" x14ac:dyDescent="0.25">
      <c r="A11984"/>
      <c r="B11984"/>
      <c r="I11984" s="33"/>
      <c r="J11984" s="21"/>
    </row>
    <row r="11985" spans="1:10" x14ac:dyDescent="0.25">
      <c r="A11985"/>
      <c r="B11985"/>
      <c r="I11985" s="33"/>
      <c r="J11985" s="21"/>
    </row>
    <row r="11986" spans="1:10" x14ac:dyDescent="0.25">
      <c r="A11986"/>
      <c r="B11986"/>
      <c r="I11986" s="33"/>
      <c r="J11986" s="21"/>
    </row>
    <row r="11987" spans="1:10" x14ac:dyDescent="0.25">
      <c r="A11987"/>
      <c r="B11987"/>
      <c r="I11987" s="33"/>
      <c r="J11987" s="21"/>
    </row>
    <row r="11988" spans="1:10" x14ac:dyDescent="0.25">
      <c r="A11988"/>
      <c r="B11988"/>
      <c r="I11988" s="33"/>
      <c r="J11988" s="21"/>
    </row>
    <row r="11989" spans="1:10" x14ac:dyDescent="0.25">
      <c r="A11989"/>
      <c r="B11989"/>
      <c r="I11989" s="33"/>
      <c r="J11989" s="21"/>
    </row>
    <row r="11990" spans="1:10" x14ac:dyDescent="0.25">
      <c r="A11990"/>
      <c r="B11990"/>
      <c r="I11990" s="33"/>
      <c r="J11990" s="21"/>
    </row>
    <row r="11991" spans="1:10" x14ac:dyDescent="0.25">
      <c r="A11991"/>
      <c r="B11991"/>
      <c r="I11991" s="33"/>
      <c r="J11991" s="21"/>
    </row>
    <row r="11992" spans="1:10" x14ac:dyDescent="0.25">
      <c r="A11992"/>
      <c r="B11992"/>
      <c r="I11992" s="33"/>
      <c r="J11992" s="21"/>
    </row>
    <row r="11993" spans="1:10" x14ac:dyDescent="0.25">
      <c r="A11993"/>
      <c r="B11993"/>
      <c r="I11993" s="33"/>
      <c r="J11993" s="21"/>
    </row>
    <row r="11994" spans="1:10" x14ac:dyDescent="0.25">
      <c r="A11994"/>
      <c r="B11994"/>
      <c r="I11994" s="33"/>
      <c r="J11994" s="21"/>
    </row>
    <row r="11995" spans="1:10" x14ac:dyDescent="0.25">
      <c r="A11995"/>
      <c r="B11995"/>
      <c r="I11995" s="33"/>
      <c r="J11995" s="21"/>
    </row>
    <row r="11996" spans="1:10" x14ac:dyDescent="0.25">
      <c r="A11996"/>
      <c r="B11996"/>
      <c r="I11996" s="33"/>
      <c r="J11996" s="21"/>
    </row>
    <row r="11997" spans="1:10" x14ac:dyDescent="0.25">
      <c r="A11997"/>
      <c r="B11997"/>
      <c r="I11997" s="33"/>
      <c r="J11997" s="21"/>
    </row>
    <row r="11998" spans="1:10" x14ac:dyDescent="0.25">
      <c r="A11998"/>
      <c r="B11998"/>
      <c r="I11998" s="33"/>
      <c r="J11998" s="21"/>
    </row>
    <row r="11999" spans="1:10" x14ac:dyDescent="0.25">
      <c r="A11999"/>
      <c r="B11999"/>
      <c r="I11999" s="33"/>
      <c r="J11999" s="21"/>
    </row>
    <row r="12000" spans="1:10" x14ac:dyDescent="0.25">
      <c r="A12000"/>
      <c r="B12000"/>
      <c r="I12000" s="33"/>
      <c r="J12000" s="21"/>
    </row>
    <row r="12001" spans="1:10" x14ac:dyDescent="0.25">
      <c r="A12001"/>
      <c r="B12001"/>
      <c r="I12001" s="33"/>
      <c r="J12001" s="21"/>
    </row>
    <row r="12002" spans="1:10" x14ac:dyDescent="0.25">
      <c r="A12002"/>
      <c r="B12002"/>
      <c r="I12002" s="33"/>
      <c r="J12002" s="21"/>
    </row>
    <row r="12003" spans="1:10" x14ac:dyDescent="0.25">
      <c r="A12003"/>
      <c r="B12003"/>
      <c r="I12003" s="33"/>
      <c r="J12003" s="21"/>
    </row>
    <row r="12004" spans="1:10" x14ac:dyDescent="0.25">
      <c r="A12004"/>
      <c r="B12004"/>
      <c r="I12004" s="33"/>
      <c r="J12004" s="21"/>
    </row>
    <row r="12005" spans="1:10" x14ac:dyDescent="0.25">
      <c r="A12005"/>
      <c r="B12005"/>
      <c r="I12005" s="33"/>
      <c r="J12005" s="21"/>
    </row>
    <row r="12006" spans="1:10" x14ac:dyDescent="0.25">
      <c r="A12006"/>
      <c r="B12006"/>
      <c r="I12006" s="33"/>
      <c r="J12006" s="21"/>
    </row>
    <row r="12007" spans="1:10" x14ac:dyDescent="0.25">
      <c r="A12007"/>
      <c r="B12007"/>
      <c r="I12007" s="33"/>
      <c r="J12007" s="21"/>
    </row>
    <row r="12008" spans="1:10" x14ac:dyDescent="0.25">
      <c r="A12008"/>
      <c r="B12008"/>
      <c r="I12008" s="33"/>
      <c r="J12008" s="21"/>
    </row>
    <row r="12009" spans="1:10" x14ac:dyDescent="0.25">
      <c r="A12009"/>
      <c r="B12009"/>
      <c r="I12009" s="33"/>
      <c r="J12009" s="21"/>
    </row>
    <row r="12010" spans="1:10" x14ac:dyDescent="0.25">
      <c r="A12010"/>
      <c r="B12010"/>
      <c r="I12010" s="33"/>
      <c r="J12010" s="21"/>
    </row>
    <row r="12011" spans="1:10" x14ac:dyDescent="0.25">
      <c r="A12011"/>
      <c r="B12011"/>
      <c r="I12011" s="33"/>
      <c r="J12011" s="21"/>
    </row>
    <row r="12012" spans="1:10" x14ac:dyDescent="0.25">
      <c r="A12012"/>
      <c r="B12012"/>
      <c r="I12012" s="33"/>
      <c r="J12012" s="21"/>
    </row>
    <row r="12013" spans="1:10" x14ac:dyDescent="0.25">
      <c r="A12013"/>
      <c r="B12013"/>
      <c r="I12013" s="33"/>
      <c r="J12013" s="21"/>
    </row>
    <row r="12014" spans="1:10" x14ac:dyDescent="0.25">
      <c r="A12014"/>
      <c r="B12014"/>
      <c r="I12014" s="33"/>
      <c r="J12014" s="21"/>
    </row>
    <row r="12015" spans="1:10" x14ac:dyDescent="0.25">
      <c r="A12015"/>
      <c r="B12015"/>
      <c r="I12015" s="33"/>
      <c r="J12015" s="21"/>
    </row>
    <row r="12016" spans="1:10" x14ac:dyDescent="0.25">
      <c r="A12016"/>
      <c r="B12016"/>
      <c r="I12016" s="33"/>
      <c r="J12016" s="21"/>
    </row>
    <row r="12017" spans="1:10" x14ac:dyDescent="0.25">
      <c r="A12017"/>
      <c r="B12017"/>
      <c r="I12017" s="33"/>
      <c r="J12017" s="21"/>
    </row>
    <row r="12018" spans="1:10" x14ac:dyDescent="0.25">
      <c r="A12018"/>
      <c r="B12018"/>
      <c r="I12018" s="33"/>
      <c r="J12018" s="21"/>
    </row>
    <row r="12019" spans="1:10" x14ac:dyDescent="0.25">
      <c r="A12019"/>
      <c r="B12019"/>
      <c r="I12019" s="33"/>
      <c r="J12019" s="21"/>
    </row>
    <row r="12020" spans="1:10" x14ac:dyDescent="0.25">
      <c r="A12020"/>
      <c r="B12020"/>
      <c r="I12020" s="33"/>
      <c r="J12020" s="21"/>
    </row>
    <row r="12021" spans="1:10" x14ac:dyDescent="0.25">
      <c r="A12021"/>
      <c r="B12021"/>
      <c r="I12021" s="33"/>
      <c r="J12021" s="21"/>
    </row>
    <row r="12022" spans="1:10" x14ac:dyDescent="0.25">
      <c r="A12022"/>
      <c r="B12022"/>
      <c r="I12022" s="33"/>
      <c r="J12022" s="21"/>
    </row>
    <row r="12023" spans="1:10" x14ac:dyDescent="0.25">
      <c r="A12023"/>
      <c r="B12023"/>
      <c r="I12023" s="33"/>
      <c r="J12023" s="21"/>
    </row>
    <row r="12024" spans="1:10" x14ac:dyDescent="0.25">
      <c r="A12024"/>
      <c r="B12024"/>
      <c r="I12024" s="33"/>
      <c r="J12024" s="21"/>
    </row>
    <row r="12025" spans="1:10" x14ac:dyDescent="0.25">
      <c r="A12025"/>
      <c r="B12025"/>
      <c r="I12025" s="33"/>
      <c r="J12025" s="21"/>
    </row>
    <row r="12026" spans="1:10" x14ac:dyDescent="0.25">
      <c r="A12026"/>
      <c r="B12026"/>
      <c r="I12026" s="33"/>
      <c r="J12026" s="21"/>
    </row>
    <row r="12027" spans="1:10" x14ac:dyDescent="0.25">
      <c r="A12027"/>
      <c r="B12027"/>
      <c r="I12027" s="33"/>
      <c r="J12027" s="21"/>
    </row>
    <row r="12028" spans="1:10" x14ac:dyDescent="0.25">
      <c r="A12028"/>
      <c r="B12028"/>
      <c r="I12028" s="33"/>
      <c r="J12028" s="21"/>
    </row>
    <row r="12029" spans="1:10" x14ac:dyDescent="0.25">
      <c r="A12029"/>
      <c r="B12029"/>
      <c r="I12029" s="33"/>
      <c r="J12029" s="21"/>
    </row>
    <row r="12030" spans="1:10" x14ac:dyDescent="0.25">
      <c r="A12030"/>
      <c r="B12030"/>
      <c r="I12030" s="33"/>
      <c r="J12030" s="21"/>
    </row>
    <row r="12031" spans="1:10" x14ac:dyDescent="0.25">
      <c r="A12031"/>
      <c r="B12031"/>
      <c r="I12031" s="33"/>
      <c r="J12031" s="21"/>
    </row>
    <row r="12032" spans="1:10" x14ac:dyDescent="0.25">
      <c r="A12032"/>
      <c r="B12032"/>
      <c r="I12032" s="33"/>
      <c r="J12032" s="21"/>
    </row>
    <row r="12033" spans="1:10" x14ac:dyDescent="0.25">
      <c r="A12033"/>
      <c r="B12033"/>
      <c r="I12033" s="33"/>
      <c r="J12033" s="21"/>
    </row>
    <row r="12034" spans="1:10" x14ac:dyDescent="0.25">
      <c r="A12034"/>
      <c r="B12034"/>
      <c r="I12034" s="33"/>
      <c r="J12034" s="21"/>
    </row>
    <row r="12035" spans="1:10" x14ac:dyDescent="0.25">
      <c r="A12035"/>
      <c r="B12035"/>
      <c r="I12035" s="33"/>
      <c r="J12035" s="21"/>
    </row>
    <row r="12036" spans="1:10" x14ac:dyDescent="0.25">
      <c r="A12036"/>
      <c r="B12036"/>
      <c r="I12036" s="33"/>
      <c r="J12036" s="21"/>
    </row>
    <row r="12037" spans="1:10" x14ac:dyDescent="0.25">
      <c r="A12037"/>
      <c r="B12037"/>
      <c r="I12037" s="33"/>
      <c r="J12037" s="21"/>
    </row>
    <row r="12038" spans="1:10" x14ac:dyDescent="0.25">
      <c r="A12038"/>
      <c r="B12038"/>
      <c r="I12038" s="33"/>
      <c r="J12038" s="21"/>
    </row>
    <row r="12039" spans="1:10" x14ac:dyDescent="0.25">
      <c r="A12039"/>
      <c r="B12039"/>
      <c r="I12039" s="33"/>
      <c r="J12039" s="21"/>
    </row>
    <row r="12040" spans="1:10" x14ac:dyDescent="0.25">
      <c r="A12040"/>
      <c r="B12040"/>
      <c r="I12040" s="33"/>
      <c r="J12040" s="21"/>
    </row>
    <row r="12041" spans="1:10" x14ac:dyDescent="0.25">
      <c r="A12041"/>
      <c r="B12041"/>
      <c r="I12041" s="33"/>
      <c r="J12041" s="21"/>
    </row>
    <row r="12042" spans="1:10" x14ac:dyDescent="0.25">
      <c r="A12042"/>
      <c r="B12042"/>
      <c r="I12042" s="33"/>
      <c r="J12042" s="21"/>
    </row>
    <row r="12043" spans="1:10" x14ac:dyDescent="0.25">
      <c r="A12043"/>
      <c r="B12043"/>
      <c r="I12043" s="33"/>
      <c r="J12043" s="21"/>
    </row>
    <row r="12044" spans="1:10" x14ac:dyDescent="0.25">
      <c r="A12044"/>
      <c r="B12044"/>
      <c r="I12044" s="33"/>
      <c r="J12044" s="21"/>
    </row>
    <row r="12045" spans="1:10" x14ac:dyDescent="0.25">
      <c r="A12045"/>
      <c r="B12045"/>
      <c r="I12045" s="33"/>
      <c r="J12045" s="21"/>
    </row>
    <row r="12046" spans="1:10" x14ac:dyDescent="0.25">
      <c r="A12046"/>
      <c r="B12046"/>
      <c r="I12046" s="33"/>
      <c r="J12046" s="21"/>
    </row>
    <row r="12047" spans="1:10" x14ac:dyDescent="0.25">
      <c r="A12047"/>
      <c r="B12047"/>
      <c r="I12047" s="33"/>
      <c r="J12047" s="21"/>
    </row>
    <row r="12048" spans="1:10" x14ac:dyDescent="0.25">
      <c r="A12048"/>
      <c r="B12048"/>
      <c r="I12048" s="33"/>
      <c r="J12048" s="21"/>
    </row>
    <row r="12049" spans="1:10" x14ac:dyDescent="0.25">
      <c r="A12049"/>
      <c r="B12049"/>
      <c r="I12049" s="33"/>
      <c r="J12049" s="21"/>
    </row>
    <row r="12050" spans="1:10" x14ac:dyDescent="0.25">
      <c r="A12050"/>
      <c r="B12050"/>
      <c r="I12050" s="33"/>
      <c r="J12050" s="21"/>
    </row>
    <row r="12051" spans="1:10" x14ac:dyDescent="0.25">
      <c r="A12051"/>
      <c r="B12051"/>
      <c r="I12051" s="33"/>
      <c r="J12051" s="21"/>
    </row>
    <row r="12052" spans="1:10" x14ac:dyDescent="0.25">
      <c r="A12052"/>
      <c r="B12052"/>
      <c r="I12052" s="33"/>
      <c r="J12052" s="21"/>
    </row>
    <row r="12053" spans="1:10" x14ac:dyDescent="0.25">
      <c r="A12053"/>
      <c r="B12053"/>
      <c r="I12053" s="33"/>
      <c r="J12053" s="21"/>
    </row>
    <row r="12054" spans="1:10" x14ac:dyDescent="0.25">
      <c r="A12054"/>
      <c r="B12054"/>
      <c r="I12054" s="33"/>
      <c r="J12054" s="21"/>
    </row>
    <row r="12055" spans="1:10" x14ac:dyDescent="0.25">
      <c r="A12055"/>
      <c r="B12055"/>
      <c r="I12055" s="33"/>
      <c r="J12055" s="21"/>
    </row>
    <row r="12056" spans="1:10" x14ac:dyDescent="0.25">
      <c r="A12056"/>
      <c r="B12056"/>
      <c r="I12056" s="33"/>
      <c r="J12056" s="21"/>
    </row>
    <row r="12057" spans="1:10" x14ac:dyDescent="0.25">
      <c r="A12057"/>
      <c r="B12057"/>
      <c r="I12057" s="33"/>
      <c r="J12057" s="21"/>
    </row>
    <row r="12058" spans="1:10" x14ac:dyDescent="0.25">
      <c r="A12058"/>
      <c r="B12058"/>
      <c r="I12058" s="33"/>
      <c r="J12058" s="21"/>
    </row>
    <row r="12059" spans="1:10" x14ac:dyDescent="0.25">
      <c r="A12059"/>
      <c r="B12059"/>
      <c r="I12059" s="33"/>
      <c r="J12059" s="21"/>
    </row>
    <row r="12060" spans="1:10" x14ac:dyDescent="0.25">
      <c r="A12060"/>
      <c r="B12060"/>
      <c r="I12060" s="33"/>
      <c r="J12060" s="21"/>
    </row>
    <row r="12061" spans="1:10" x14ac:dyDescent="0.25">
      <c r="A12061"/>
      <c r="B12061"/>
      <c r="I12061" s="33"/>
      <c r="J12061" s="21"/>
    </row>
    <row r="12062" spans="1:10" x14ac:dyDescent="0.25">
      <c r="A12062"/>
      <c r="B12062"/>
      <c r="I12062" s="33"/>
      <c r="J12062" s="21"/>
    </row>
    <row r="12063" spans="1:10" x14ac:dyDescent="0.25">
      <c r="A12063"/>
      <c r="B12063"/>
      <c r="I12063" s="33"/>
      <c r="J12063" s="21"/>
    </row>
    <row r="12064" spans="1:10" x14ac:dyDescent="0.25">
      <c r="A12064"/>
      <c r="B12064"/>
      <c r="I12064" s="33"/>
      <c r="J12064" s="21"/>
    </row>
    <row r="12065" spans="1:10" x14ac:dyDescent="0.25">
      <c r="A12065"/>
      <c r="B12065"/>
      <c r="I12065" s="33"/>
      <c r="J12065" s="21"/>
    </row>
    <row r="12066" spans="1:10" x14ac:dyDescent="0.25">
      <c r="A12066"/>
      <c r="B12066"/>
      <c r="I12066" s="33"/>
      <c r="J12066" s="21"/>
    </row>
    <row r="12067" spans="1:10" x14ac:dyDescent="0.25">
      <c r="A12067"/>
      <c r="B12067"/>
      <c r="I12067" s="33"/>
      <c r="J12067" s="21"/>
    </row>
    <row r="12068" spans="1:10" x14ac:dyDescent="0.25">
      <c r="A12068"/>
      <c r="B12068"/>
      <c r="I12068" s="33"/>
      <c r="J12068" s="21"/>
    </row>
    <row r="12069" spans="1:10" x14ac:dyDescent="0.25">
      <c r="A12069"/>
      <c r="B12069"/>
      <c r="I12069" s="33"/>
      <c r="J12069" s="21"/>
    </row>
    <row r="12070" spans="1:10" x14ac:dyDescent="0.25">
      <c r="A12070"/>
      <c r="B12070"/>
      <c r="I12070" s="33"/>
      <c r="J12070" s="21"/>
    </row>
    <row r="12071" spans="1:10" x14ac:dyDescent="0.25">
      <c r="A12071"/>
      <c r="B12071"/>
      <c r="I12071" s="33"/>
      <c r="J12071" s="21"/>
    </row>
    <row r="12072" spans="1:10" x14ac:dyDescent="0.25">
      <c r="A12072"/>
      <c r="B12072"/>
      <c r="I12072" s="33"/>
      <c r="J12072" s="21"/>
    </row>
    <row r="12073" spans="1:10" x14ac:dyDescent="0.25">
      <c r="A12073"/>
      <c r="B12073"/>
      <c r="I12073" s="33"/>
      <c r="J12073" s="21"/>
    </row>
    <row r="12074" spans="1:10" x14ac:dyDescent="0.25">
      <c r="A12074"/>
      <c r="B12074"/>
      <c r="I12074" s="33"/>
      <c r="J12074" s="21"/>
    </row>
    <row r="12075" spans="1:10" x14ac:dyDescent="0.25">
      <c r="A12075"/>
      <c r="B12075"/>
      <c r="I12075" s="33"/>
      <c r="J12075" s="21"/>
    </row>
    <row r="12076" spans="1:10" x14ac:dyDescent="0.25">
      <c r="A12076"/>
      <c r="B12076"/>
      <c r="I12076" s="33"/>
      <c r="J12076" s="21"/>
    </row>
    <row r="12077" spans="1:10" x14ac:dyDescent="0.25">
      <c r="A12077"/>
      <c r="B12077"/>
      <c r="I12077" s="33"/>
      <c r="J12077" s="21"/>
    </row>
    <row r="12078" spans="1:10" x14ac:dyDescent="0.25">
      <c r="A12078"/>
      <c r="B12078"/>
      <c r="I12078" s="33"/>
      <c r="J12078" s="21"/>
    </row>
    <row r="12079" spans="1:10" x14ac:dyDescent="0.25">
      <c r="A12079"/>
      <c r="B12079"/>
      <c r="I12079" s="33"/>
      <c r="J12079" s="21"/>
    </row>
    <row r="12080" spans="1:10" x14ac:dyDescent="0.25">
      <c r="A12080"/>
      <c r="B12080"/>
      <c r="I12080" s="33"/>
      <c r="J12080" s="21"/>
    </row>
    <row r="12081" spans="1:10" x14ac:dyDescent="0.25">
      <c r="A12081"/>
      <c r="B12081"/>
      <c r="I12081" s="33"/>
      <c r="J12081" s="21"/>
    </row>
    <row r="12082" spans="1:10" x14ac:dyDescent="0.25">
      <c r="A12082"/>
      <c r="B12082"/>
      <c r="I12082" s="33"/>
      <c r="J12082" s="21"/>
    </row>
    <row r="12083" spans="1:10" x14ac:dyDescent="0.25">
      <c r="A12083"/>
      <c r="B12083"/>
      <c r="I12083" s="33"/>
      <c r="J12083" s="21"/>
    </row>
    <row r="12084" spans="1:10" x14ac:dyDescent="0.25">
      <c r="A12084"/>
      <c r="B12084"/>
      <c r="I12084" s="33"/>
      <c r="J12084" s="21"/>
    </row>
    <row r="12085" spans="1:10" x14ac:dyDescent="0.25">
      <c r="A12085"/>
      <c r="B12085"/>
      <c r="I12085" s="33"/>
      <c r="J12085" s="21"/>
    </row>
    <row r="12086" spans="1:10" x14ac:dyDescent="0.25">
      <c r="A12086"/>
      <c r="B12086"/>
      <c r="I12086" s="33"/>
      <c r="J12086" s="21"/>
    </row>
    <row r="12087" spans="1:10" x14ac:dyDescent="0.25">
      <c r="A12087"/>
      <c r="B12087"/>
      <c r="I12087" s="33"/>
      <c r="J12087" s="21"/>
    </row>
    <row r="12088" spans="1:10" x14ac:dyDescent="0.25">
      <c r="A12088"/>
      <c r="B12088"/>
      <c r="I12088" s="33"/>
      <c r="J12088" s="21"/>
    </row>
    <row r="12089" spans="1:10" x14ac:dyDescent="0.25">
      <c r="A12089"/>
      <c r="B12089"/>
      <c r="I12089" s="33"/>
      <c r="J12089" s="21"/>
    </row>
    <row r="12090" spans="1:10" x14ac:dyDescent="0.25">
      <c r="A12090"/>
      <c r="B12090"/>
      <c r="I12090" s="33"/>
      <c r="J12090" s="21"/>
    </row>
    <row r="12091" spans="1:10" x14ac:dyDescent="0.25">
      <c r="A12091"/>
      <c r="B12091"/>
      <c r="I12091" s="33"/>
      <c r="J12091" s="21"/>
    </row>
    <row r="12092" spans="1:10" x14ac:dyDescent="0.25">
      <c r="A12092"/>
      <c r="B12092"/>
      <c r="I12092" s="33"/>
      <c r="J12092" s="21"/>
    </row>
    <row r="12093" spans="1:10" x14ac:dyDescent="0.25">
      <c r="A12093"/>
      <c r="B12093"/>
      <c r="I12093" s="33"/>
      <c r="J12093" s="21"/>
    </row>
    <row r="12094" spans="1:10" x14ac:dyDescent="0.25">
      <c r="A12094"/>
      <c r="B12094"/>
      <c r="I12094" s="33"/>
      <c r="J12094" s="21"/>
    </row>
    <row r="12095" spans="1:10" x14ac:dyDescent="0.25">
      <c r="A12095"/>
      <c r="B12095"/>
      <c r="I12095" s="33"/>
      <c r="J12095" s="21"/>
    </row>
    <row r="12096" spans="1:10" x14ac:dyDescent="0.25">
      <c r="A12096"/>
      <c r="B12096"/>
      <c r="I12096" s="33"/>
      <c r="J12096" s="21"/>
    </row>
    <row r="12097" spans="1:10" x14ac:dyDescent="0.25">
      <c r="A12097"/>
      <c r="B12097"/>
      <c r="I12097" s="33"/>
      <c r="J12097" s="21"/>
    </row>
    <row r="12098" spans="1:10" x14ac:dyDescent="0.25">
      <c r="A12098"/>
      <c r="B12098"/>
      <c r="I12098" s="33"/>
      <c r="J12098" s="21"/>
    </row>
    <row r="12099" spans="1:10" x14ac:dyDescent="0.25">
      <c r="A12099"/>
      <c r="B12099"/>
      <c r="I12099" s="33"/>
      <c r="J12099" s="21"/>
    </row>
    <row r="12100" spans="1:10" x14ac:dyDescent="0.25">
      <c r="A12100"/>
      <c r="B12100"/>
      <c r="I12100" s="33"/>
      <c r="J12100" s="21"/>
    </row>
    <row r="12101" spans="1:10" x14ac:dyDescent="0.25">
      <c r="A12101"/>
      <c r="B12101"/>
      <c r="I12101" s="33"/>
      <c r="J12101" s="21"/>
    </row>
    <row r="12102" spans="1:10" x14ac:dyDescent="0.25">
      <c r="A12102"/>
      <c r="B12102"/>
      <c r="I12102" s="33"/>
      <c r="J12102" s="21"/>
    </row>
    <row r="12103" spans="1:10" x14ac:dyDescent="0.25">
      <c r="A12103"/>
      <c r="B12103"/>
      <c r="I12103" s="33"/>
      <c r="J12103" s="21"/>
    </row>
    <row r="12104" spans="1:10" x14ac:dyDescent="0.25">
      <c r="A12104"/>
      <c r="B12104"/>
      <c r="I12104" s="33"/>
      <c r="J12104" s="21"/>
    </row>
    <row r="12105" spans="1:10" x14ac:dyDescent="0.25">
      <c r="A12105"/>
      <c r="B12105"/>
      <c r="I12105" s="33"/>
      <c r="J12105" s="21"/>
    </row>
    <row r="12106" spans="1:10" x14ac:dyDescent="0.25">
      <c r="A12106"/>
      <c r="B12106"/>
      <c r="I12106" s="33"/>
      <c r="J12106" s="21"/>
    </row>
    <row r="12107" spans="1:10" x14ac:dyDescent="0.25">
      <c r="A12107"/>
      <c r="B12107"/>
      <c r="I12107" s="33"/>
      <c r="J12107" s="21"/>
    </row>
    <row r="12108" spans="1:10" x14ac:dyDescent="0.25">
      <c r="A12108"/>
      <c r="B12108"/>
      <c r="I12108" s="33"/>
      <c r="J12108" s="21"/>
    </row>
    <row r="12109" spans="1:10" x14ac:dyDescent="0.25">
      <c r="A12109"/>
      <c r="B12109"/>
      <c r="I12109" s="33"/>
      <c r="J12109" s="21"/>
    </row>
    <row r="12110" spans="1:10" x14ac:dyDescent="0.25">
      <c r="A12110"/>
      <c r="B12110"/>
      <c r="I12110" s="33"/>
      <c r="J12110" s="21"/>
    </row>
    <row r="12111" spans="1:10" x14ac:dyDescent="0.25">
      <c r="A12111"/>
      <c r="B12111"/>
      <c r="I12111" s="33"/>
      <c r="J12111" s="21"/>
    </row>
    <row r="12112" spans="1:10" x14ac:dyDescent="0.25">
      <c r="A12112"/>
      <c r="B12112"/>
      <c r="I12112" s="33"/>
      <c r="J12112" s="21"/>
    </row>
    <row r="12113" spans="1:10" x14ac:dyDescent="0.25">
      <c r="A12113"/>
      <c r="B12113"/>
      <c r="I12113" s="33"/>
      <c r="J12113" s="21"/>
    </row>
    <row r="12114" spans="1:10" x14ac:dyDescent="0.25">
      <c r="A12114"/>
      <c r="B12114"/>
      <c r="I12114" s="33"/>
      <c r="J12114" s="21"/>
    </row>
    <row r="12115" spans="1:10" x14ac:dyDescent="0.25">
      <c r="A12115"/>
      <c r="B12115"/>
      <c r="I12115" s="33"/>
      <c r="J12115" s="21"/>
    </row>
    <row r="12116" spans="1:10" x14ac:dyDescent="0.25">
      <c r="A12116"/>
      <c r="B12116"/>
      <c r="I12116" s="33"/>
      <c r="J12116" s="21"/>
    </row>
    <row r="12117" spans="1:10" x14ac:dyDescent="0.25">
      <c r="A12117"/>
      <c r="B12117"/>
      <c r="I12117" s="33"/>
      <c r="J12117" s="21"/>
    </row>
    <row r="12118" spans="1:10" x14ac:dyDescent="0.25">
      <c r="A12118"/>
      <c r="B12118"/>
      <c r="I12118" s="33"/>
      <c r="J12118" s="21"/>
    </row>
    <row r="12119" spans="1:10" x14ac:dyDescent="0.25">
      <c r="A12119"/>
      <c r="B12119"/>
      <c r="I12119" s="33"/>
      <c r="J12119" s="21"/>
    </row>
    <row r="12120" spans="1:10" x14ac:dyDescent="0.25">
      <c r="A12120"/>
      <c r="B12120"/>
      <c r="I12120" s="33"/>
      <c r="J12120" s="21"/>
    </row>
    <row r="12121" spans="1:10" x14ac:dyDescent="0.25">
      <c r="A12121"/>
      <c r="B12121"/>
      <c r="I12121" s="33"/>
      <c r="J12121" s="21"/>
    </row>
    <row r="12122" spans="1:10" x14ac:dyDescent="0.25">
      <c r="A12122"/>
      <c r="B12122"/>
      <c r="I12122" s="33"/>
      <c r="J12122" s="21"/>
    </row>
    <row r="12123" spans="1:10" x14ac:dyDescent="0.25">
      <c r="A12123"/>
      <c r="B12123"/>
      <c r="I12123" s="33"/>
      <c r="J12123" s="21"/>
    </row>
    <row r="12124" spans="1:10" x14ac:dyDescent="0.25">
      <c r="A12124"/>
      <c r="B12124"/>
      <c r="I12124" s="33"/>
      <c r="J12124" s="21"/>
    </row>
    <row r="12125" spans="1:10" x14ac:dyDescent="0.25">
      <c r="A12125"/>
      <c r="B12125"/>
      <c r="I12125" s="33"/>
      <c r="J12125" s="21"/>
    </row>
    <row r="12126" spans="1:10" x14ac:dyDescent="0.25">
      <c r="A12126"/>
      <c r="B12126"/>
      <c r="I12126" s="33"/>
      <c r="J12126" s="21"/>
    </row>
    <row r="12127" spans="1:10" x14ac:dyDescent="0.25">
      <c r="A12127"/>
      <c r="B12127"/>
      <c r="I12127" s="33"/>
      <c r="J12127" s="21"/>
    </row>
    <row r="12128" spans="1:10" x14ac:dyDescent="0.25">
      <c r="A12128"/>
      <c r="B12128"/>
      <c r="I12128" s="33"/>
      <c r="J12128" s="21"/>
    </row>
    <row r="12129" spans="1:10" x14ac:dyDescent="0.25">
      <c r="A12129"/>
      <c r="B12129"/>
      <c r="I12129" s="33"/>
      <c r="J12129" s="21"/>
    </row>
    <row r="12130" spans="1:10" x14ac:dyDescent="0.25">
      <c r="A12130"/>
      <c r="B12130"/>
      <c r="I12130" s="33"/>
      <c r="J12130" s="21"/>
    </row>
    <row r="12131" spans="1:10" x14ac:dyDescent="0.25">
      <c r="A12131"/>
      <c r="B12131"/>
      <c r="I12131" s="33"/>
      <c r="J12131" s="21"/>
    </row>
    <row r="12132" spans="1:10" x14ac:dyDescent="0.25">
      <c r="A12132"/>
      <c r="B12132"/>
      <c r="I12132" s="33"/>
      <c r="J12132" s="21"/>
    </row>
    <row r="12133" spans="1:10" x14ac:dyDescent="0.25">
      <c r="A12133"/>
      <c r="B12133"/>
      <c r="I12133" s="33"/>
      <c r="J12133" s="21"/>
    </row>
    <row r="12134" spans="1:10" x14ac:dyDescent="0.25">
      <c r="A12134"/>
      <c r="B12134"/>
      <c r="I12134" s="33"/>
      <c r="J12134" s="21"/>
    </row>
    <row r="12135" spans="1:10" x14ac:dyDescent="0.25">
      <c r="A12135"/>
      <c r="B12135"/>
      <c r="I12135" s="33"/>
      <c r="J12135" s="21"/>
    </row>
    <row r="12136" spans="1:10" x14ac:dyDescent="0.25">
      <c r="A12136"/>
      <c r="B12136"/>
      <c r="I12136" s="33"/>
      <c r="J12136" s="21"/>
    </row>
    <row r="12137" spans="1:10" x14ac:dyDescent="0.25">
      <c r="A12137"/>
      <c r="B12137"/>
      <c r="I12137" s="33"/>
      <c r="J12137" s="21"/>
    </row>
    <row r="12138" spans="1:10" x14ac:dyDescent="0.25">
      <c r="A12138"/>
      <c r="B12138"/>
      <c r="I12138" s="33"/>
      <c r="J12138" s="21"/>
    </row>
    <row r="12139" spans="1:10" x14ac:dyDescent="0.25">
      <c r="A12139"/>
      <c r="B12139"/>
      <c r="I12139" s="33"/>
      <c r="J12139" s="21"/>
    </row>
    <row r="12140" spans="1:10" x14ac:dyDescent="0.25">
      <c r="A12140"/>
      <c r="B12140"/>
      <c r="I12140" s="33"/>
      <c r="J12140" s="21"/>
    </row>
    <row r="12141" spans="1:10" x14ac:dyDescent="0.25">
      <c r="A12141"/>
      <c r="B12141"/>
      <c r="I12141" s="33"/>
      <c r="J12141" s="21"/>
    </row>
    <row r="12142" spans="1:10" x14ac:dyDescent="0.25">
      <c r="A12142"/>
      <c r="B12142"/>
      <c r="I12142" s="33"/>
      <c r="J12142" s="21"/>
    </row>
    <row r="12143" spans="1:10" x14ac:dyDescent="0.25">
      <c r="A12143"/>
      <c r="B12143"/>
      <c r="I12143" s="33"/>
      <c r="J12143" s="21"/>
    </row>
    <row r="12144" spans="1:10" x14ac:dyDescent="0.25">
      <c r="A12144"/>
      <c r="B12144"/>
      <c r="I12144" s="33"/>
      <c r="J12144" s="21"/>
    </row>
    <row r="12145" spans="1:10" x14ac:dyDescent="0.25">
      <c r="A12145"/>
      <c r="B12145"/>
      <c r="I12145" s="33"/>
      <c r="J12145" s="21"/>
    </row>
    <row r="12146" spans="1:10" x14ac:dyDescent="0.25">
      <c r="A12146"/>
      <c r="B12146"/>
      <c r="I12146" s="33"/>
      <c r="J12146" s="21"/>
    </row>
    <row r="12147" spans="1:10" x14ac:dyDescent="0.25">
      <c r="A12147"/>
      <c r="B12147"/>
      <c r="I12147" s="33"/>
      <c r="J12147" s="21"/>
    </row>
    <row r="12148" spans="1:10" x14ac:dyDescent="0.25">
      <c r="A12148"/>
      <c r="B12148"/>
      <c r="I12148" s="33"/>
      <c r="J12148" s="21"/>
    </row>
    <row r="12149" spans="1:10" x14ac:dyDescent="0.25">
      <c r="A12149"/>
      <c r="B12149"/>
      <c r="I12149" s="33"/>
      <c r="J12149" s="21"/>
    </row>
    <row r="12150" spans="1:10" x14ac:dyDescent="0.25">
      <c r="A12150"/>
      <c r="B12150"/>
      <c r="I12150" s="33"/>
      <c r="J12150" s="21"/>
    </row>
    <row r="12151" spans="1:10" x14ac:dyDescent="0.25">
      <c r="A12151"/>
      <c r="B12151"/>
      <c r="I12151" s="33"/>
      <c r="J12151" s="21"/>
    </row>
    <row r="12152" spans="1:10" x14ac:dyDescent="0.25">
      <c r="A12152"/>
      <c r="B12152"/>
      <c r="I12152" s="33"/>
      <c r="J12152" s="21"/>
    </row>
    <row r="12153" spans="1:10" x14ac:dyDescent="0.25">
      <c r="A12153"/>
      <c r="B12153"/>
      <c r="I12153" s="33"/>
      <c r="J12153" s="21"/>
    </row>
    <row r="12154" spans="1:10" x14ac:dyDescent="0.25">
      <c r="A12154"/>
      <c r="B12154"/>
      <c r="I12154" s="33"/>
      <c r="J12154" s="21"/>
    </row>
    <row r="12155" spans="1:10" x14ac:dyDescent="0.25">
      <c r="A12155"/>
      <c r="B12155"/>
      <c r="I12155" s="33"/>
      <c r="J12155" s="21"/>
    </row>
    <row r="12156" spans="1:10" x14ac:dyDescent="0.25">
      <c r="A12156"/>
      <c r="B12156"/>
      <c r="I12156" s="33"/>
      <c r="J12156" s="21"/>
    </row>
    <row r="12157" spans="1:10" x14ac:dyDescent="0.25">
      <c r="A12157"/>
      <c r="B12157"/>
      <c r="I12157" s="33"/>
      <c r="J12157" s="21"/>
    </row>
    <row r="12158" spans="1:10" x14ac:dyDescent="0.25">
      <c r="A12158"/>
      <c r="B12158"/>
      <c r="I12158" s="33"/>
      <c r="J12158" s="21"/>
    </row>
    <row r="12159" spans="1:10" x14ac:dyDescent="0.25">
      <c r="A12159"/>
      <c r="B12159"/>
      <c r="I12159" s="33"/>
      <c r="J12159" s="21"/>
    </row>
    <row r="12160" spans="1:10" x14ac:dyDescent="0.25">
      <c r="A12160"/>
      <c r="B12160"/>
      <c r="I12160" s="33"/>
      <c r="J12160" s="21"/>
    </row>
    <row r="12161" spans="1:10" x14ac:dyDescent="0.25">
      <c r="A12161"/>
      <c r="B12161"/>
      <c r="I12161" s="33"/>
      <c r="J12161" s="21"/>
    </row>
    <row r="12162" spans="1:10" x14ac:dyDescent="0.25">
      <c r="A12162"/>
      <c r="B12162"/>
      <c r="I12162" s="33"/>
      <c r="J12162" s="21"/>
    </row>
    <row r="12163" spans="1:10" x14ac:dyDescent="0.25">
      <c r="A12163"/>
      <c r="B12163"/>
      <c r="I12163" s="33"/>
      <c r="J12163" s="21"/>
    </row>
    <row r="12164" spans="1:10" x14ac:dyDescent="0.25">
      <c r="A12164"/>
      <c r="B12164"/>
      <c r="I12164" s="33"/>
      <c r="J12164" s="21"/>
    </row>
    <row r="12165" spans="1:10" x14ac:dyDescent="0.25">
      <c r="A12165"/>
      <c r="B12165"/>
      <c r="I12165" s="33"/>
      <c r="J12165" s="21"/>
    </row>
    <row r="12166" spans="1:10" x14ac:dyDescent="0.25">
      <c r="A12166"/>
      <c r="B12166"/>
      <c r="I12166" s="33"/>
      <c r="J12166" s="21"/>
    </row>
    <row r="12167" spans="1:10" x14ac:dyDescent="0.25">
      <c r="A12167"/>
      <c r="B12167"/>
      <c r="I12167" s="33"/>
      <c r="J12167" s="21"/>
    </row>
    <row r="12168" spans="1:10" x14ac:dyDescent="0.25">
      <c r="A12168"/>
      <c r="B12168"/>
      <c r="I12168" s="33"/>
      <c r="J12168" s="21"/>
    </row>
    <row r="12169" spans="1:10" x14ac:dyDescent="0.25">
      <c r="A12169"/>
      <c r="B12169"/>
      <c r="I12169" s="33"/>
      <c r="J12169" s="21"/>
    </row>
    <row r="12170" spans="1:10" x14ac:dyDescent="0.25">
      <c r="A12170"/>
      <c r="B12170"/>
      <c r="I12170" s="33"/>
      <c r="J12170" s="21"/>
    </row>
    <row r="12171" spans="1:10" x14ac:dyDescent="0.25">
      <c r="A12171"/>
      <c r="B12171"/>
      <c r="I12171" s="33"/>
      <c r="J12171" s="21"/>
    </row>
    <row r="12172" spans="1:10" x14ac:dyDescent="0.25">
      <c r="A12172"/>
      <c r="B12172"/>
      <c r="I12172" s="33"/>
      <c r="J12172" s="21"/>
    </row>
    <row r="12173" spans="1:10" x14ac:dyDescent="0.25">
      <c r="A12173"/>
      <c r="B12173"/>
      <c r="I12173" s="33"/>
      <c r="J12173" s="21"/>
    </row>
    <row r="12174" spans="1:10" x14ac:dyDescent="0.25">
      <c r="A12174"/>
      <c r="B12174"/>
      <c r="I12174" s="33"/>
      <c r="J12174" s="21"/>
    </row>
    <row r="12175" spans="1:10" x14ac:dyDescent="0.25">
      <c r="A12175"/>
      <c r="B12175"/>
      <c r="I12175" s="33"/>
      <c r="J12175" s="21"/>
    </row>
    <row r="12176" spans="1:10" x14ac:dyDescent="0.25">
      <c r="A12176"/>
      <c r="B12176"/>
      <c r="I12176" s="33"/>
      <c r="J12176" s="21"/>
    </row>
    <row r="12177" spans="1:10" x14ac:dyDescent="0.25">
      <c r="A12177"/>
      <c r="B12177"/>
      <c r="I12177" s="33"/>
      <c r="J12177" s="21"/>
    </row>
    <row r="12178" spans="1:10" x14ac:dyDescent="0.25">
      <c r="A12178"/>
      <c r="B12178"/>
      <c r="I12178" s="33"/>
      <c r="J12178" s="21"/>
    </row>
    <row r="12179" spans="1:10" x14ac:dyDescent="0.25">
      <c r="A12179"/>
      <c r="B12179"/>
      <c r="I12179" s="33"/>
      <c r="J12179" s="21"/>
    </row>
    <row r="12180" spans="1:10" x14ac:dyDescent="0.25">
      <c r="A12180"/>
      <c r="B12180"/>
      <c r="I12180" s="33"/>
      <c r="J12180" s="21"/>
    </row>
    <row r="12181" spans="1:10" x14ac:dyDescent="0.25">
      <c r="A12181"/>
      <c r="B12181"/>
      <c r="I12181" s="33"/>
      <c r="J12181" s="21"/>
    </row>
    <row r="12182" spans="1:10" x14ac:dyDescent="0.25">
      <c r="A12182"/>
      <c r="B12182"/>
      <c r="I12182" s="33"/>
      <c r="J12182" s="21"/>
    </row>
    <row r="12183" spans="1:10" x14ac:dyDescent="0.25">
      <c r="A12183"/>
      <c r="B12183"/>
      <c r="I12183" s="33"/>
      <c r="J12183" s="21"/>
    </row>
    <row r="12184" spans="1:10" x14ac:dyDescent="0.25">
      <c r="A12184"/>
      <c r="B12184"/>
      <c r="I12184" s="33"/>
      <c r="J12184" s="21"/>
    </row>
    <row r="12185" spans="1:10" x14ac:dyDescent="0.25">
      <c r="A12185"/>
      <c r="B12185"/>
      <c r="I12185" s="33"/>
      <c r="J12185" s="21"/>
    </row>
    <row r="12186" spans="1:10" x14ac:dyDescent="0.25">
      <c r="A12186"/>
      <c r="B12186"/>
      <c r="I12186" s="33"/>
      <c r="J12186" s="21"/>
    </row>
    <row r="12187" spans="1:10" x14ac:dyDescent="0.25">
      <c r="A12187"/>
      <c r="B12187"/>
      <c r="I12187" s="33"/>
      <c r="J12187" s="21"/>
    </row>
    <row r="12188" spans="1:10" x14ac:dyDescent="0.25">
      <c r="A12188"/>
      <c r="B12188"/>
      <c r="I12188" s="33"/>
      <c r="J12188" s="21"/>
    </row>
    <row r="12189" spans="1:10" x14ac:dyDescent="0.25">
      <c r="A12189"/>
      <c r="B12189"/>
      <c r="I12189" s="33"/>
      <c r="J12189" s="21"/>
    </row>
    <row r="12190" spans="1:10" x14ac:dyDescent="0.25">
      <c r="A12190"/>
      <c r="B12190"/>
      <c r="I12190" s="33"/>
      <c r="J12190" s="21"/>
    </row>
    <row r="12191" spans="1:10" x14ac:dyDescent="0.25">
      <c r="A12191"/>
      <c r="B12191"/>
      <c r="I12191" s="33"/>
      <c r="J12191" s="21"/>
    </row>
    <row r="12192" spans="1:10" x14ac:dyDescent="0.25">
      <c r="A12192"/>
      <c r="B12192"/>
      <c r="I12192" s="33"/>
      <c r="J12192" s="21"/>
    </row>
    <row r="12193" spans="1:10" x14ac:dyDescent="0.25">
      <c r="A12193"/>
      <c r="B12193"/>
      <c r="I12193" s="33"/>
      <c r="J12193" s="21"/>
    </row>
    <row r="12194" spans="1:10" x14ac:dyDescent="0.25">
      <c r="A12194"/>
      <c r="B12194"/>
      <c r="I12194" s="33"/>
      <c r="J12194" s="21"/>
    </row>
    <row r="12195" spans="1:10" x14ac:dyDescent="0.25">
      <c r="A12195"/>
      <c r="B12195"/>
      <c r="I12195" s="33"/>
      <c r="J12195" s="21"/>
    </row>
    <row r="12196" spans="1:10" x14ac:dyDescent="0.25">
      <c r="A12196"/>
      <c r="B12196"/>
      <c r="I12196" s="33"/>
      <c r="J12196" s="21"/>
    </row>
    <row r="12197" spans="1:10" x14ac:dyDescent="0.25">
      <c r="A12197"/>
      <c r="B12197"/>
      <c r="I12197" s="33"/>
      <c r="J12197" s="21"/>
    </row>
    <row r="12198" spans="1:10" x14ac:dyDescent="0.25">
      <c r="A12198"/>
      <c r="B12198"/>
      <c r="I12198" s="33"/>
      <c r="J12198" s="21"/>
    </row>
    <row r="12199" spans="1:10" x14ac:dyDescent="0.25">
      <c r="A12199"/>
      <c r="B12199"/>
      <c r="I12199" s="33"/>
      <c r="J12199" s="21"/>
    </row>
    <row r="12200" spans="1:10" x14ac:dyDescent="0.25">
      <c r="A12200"/>
      <c r="B12200"/>
      <c r="I12200" s="33"/>
      <c r="J12200" s="21"/>
    </row>
    <row r="12201" spans="1:10" x14ac:dyDescent="0.25">
      <c r="A12201"/>
      <c r="B12201"/>
      <c r="I12201" s="33"/>
      <c r="J12201" s="21"/>
    </row>
    <row r="12202" spans="1:10" x14ac:dyDescent="0.25">
      <c r="A12202"/>
      <c r="B12202"/>
      <c r="I12202" s="33"/>
      <c r="J12202" s="21"/>
    </row>
    <row r="12203" spans="1:10" x14ac:dyDescent="0.25">
      <c r="A12203"/>
      <c r="B12203"/>
      <c r="I12203" s="33"/>
      <c r="J12203" s="21"/>
    </row>
    <row r="12204" spans="1:10" x14ac:dyDescent="0.25">
      <c r="A12204"/>
      <c r="B12204"/>
      <c r="I12204" s="33"/>
      <c r="J12204" s="21"/>
    </row>
    <row r="12205" spans="1:10" x14ac:dyDescent="0.25">
      <c r="A12205"/>
      <c r="B12205"/>
      <c r="I12205" s="33"/>
      <c r="J12205" s="21"/>
    </row>
    <row r="12206" spans="1:10" x14ac:dyDescent="0.25">
      <c r="A12206"/>
      <c r="B12206"/>
      <c r="I12206" s="33"/>
      <c r="J12206" s="21"/>
    </row>
    <row r="12207" spans="1:10" x14ac:dyDescent="0.25">
      <c r="A12207"/>
      <c r="B12207"/>
      <c r="I12207" s="33"/>
      <c r="J12207" s="21"/>
    </row>
    <row r="12208" spans="1:10" x14ac:dyDescent="0.25">
      <c r="A12208"/>
      <c r="B12208"/>
      <c r="I12208" s="33"/>
      <c r="J12208" s="21"/>
    </row>
    <row r="12209" spans="1:10" x14ac:dyDescent="0.25">
      <c r="A12209"/>
      <c r="B12209"/>
      <c r="I12209" s="33"/>
      <c r="J12209" s="21"/>
    </row>
    <row r="12210" spans="1:10" x14ac:dyDescent="0.25">
      <c r="A12210"/>
      <c r="B12210"/>
      <c r="I12210" s="33"/>
      <c r="J12210" s="21"/>
    </row>
    <row r="12211" spans="1:10" x14ac:dyDescent="0.25">
      <c r="A12211"/>
      <c r="B12211"/>
      <c r="I12211" s="33"/>
      <c r="J12211" s="21"/>
    </row>
    <row r="12212" spans="1:10" x14ac:dyDescent="0.25">
      <c r="A12212"/>
      <c r="B12212"/>
      <c r="I12212" s="33"/>
      <c r="J12212" s="21"/>
    </row>
    <row r="12213" spans="1:10" x14ac:dyDescent="0.25">
      <c r="A12213"/>
      <c r="B12213"/>
      <c r="I12213" s="33"/>
      <c r="J12213" s="21"/>
    </row>
    <row r="12214" spans="1:10" x14ac:dyDescent="0.25">
      <c r="A12214"/>
      <c r="B12214"/>
      <c r="I12214" s="33"/>
      <c r="J12214" s="21"/>
    </row>
    <row r="12215" spans="1:10" x14ac:dyDescent="0.25">
      <c r="A12215"/>
      <c r="B12215"/>
      <c r="I12215" s="33"/>
      <c r="J12215" s="21"/>
    </row>
    <row r="12216" spans="1:10" x14ac:dyDescent="0.25">
      <c r="A12216"/>
      <c r="B12216"/>
      <c r="I12216" s="33"/>
      <c r="J12216" s="21"/>
    </row>
    <row r="12217" spans="1:10" x14ac:dyDescent="0.25">
      <c r="A12217"/>
      <c r="B12217"/>
      <c r="I12217" s="33"/>
      <c r="J12217" s="21"/>
    </row>
    <row r="12218" spans="1:10" x14ac:dyDescent="0.25">
      <c r="A12218"/>
      <c r="B12218"/>
      <c r="I12218" s="33"/>
      <c r="J12218" s="21"/>
    </row>
    <row r="12219" spans="1:10" x14ac:dyDescent="0.25">
      <c r="A12219"/>
      <c r="B12219"/>
      <c r="I12219" s="33"/>
      <c r="J12219" s="21"/>
    </row>
    <row r="12220" spans="1:10" x14ac:dyDescent="0.25">
      <c r="A12220"/>
      <c r="B12220"/>
      <c r="I12220" s="33"/>
      <c r="J12220" s="21"/>
    </row>
    <row r="12221" spans="1:10" x14ac:dyDescent="0.25">
      <c r="A12221"/>
      <c r="B12221"/>
      <c r="I12221" s="33"/>
      <c r="J12221" s="21"/>
    </row>
    <row r="12222" spans="1:10" x14ac:dyDescent="0.25">
      <c r="A12222"/>
      <c r="B12222"/>
      <c r="I12222" s="33"/>
      <c r="J12222" s="21"/>
    </row>
    <row r="12223" spans="1:10" x14ac:dyDescent="0.25">
      <c r="A12223"/>
      <c r="B12223"/>
      <c r="I12223" s="33"/>
      <c r="J12223" s="21"/>
    </row>
    <row r="12224" spans="1:10" x14ac:dyDescent="0.25">
      <c r="A12224"/>
      <c r="B12224"/>
      <c r="I12224" s="33"/>
      <c r="J12224" s="21"/>
    </row>
    <row r="12225" spans="1:10" x14ac:dyDescent="0.25">
      <c r="A12225"/>
      <c r="B12225"/>
      <c r="I12225" s="33"/>
      <c r="J12225" s="21"/>
    </row>
    <row r="12226" spans="1:10" x14ac:dyDescent="0.25">
      <c r="A12226"/>
      <c r="B12226"/>
      <c r="I12226" s="33"/>
      <c r="J12226" s="21"/>
    </row>
    <row r="12227" spans="1:10" x14ac:dyDescent="0.25">
      <c r="A12227"/>
      <c r="B12227"/>
      <c r="I12227" s="33"/>
      <c r="J12227" s="21"/>
    </row>
    <row r="12228" spans="1:10" x14ac:dyDescent="0.25">
      <c r="A12228"/>
      <c r="B12228"/>
      <c r="I12228" s="33"/>
      <c r="J12228" s="21"/>
    </row>
    <row r="12229" spans="1:10" x14ac:dyDescent="0.25">
      <c r="A12229"/>
      <c r="B12229"/>
      <c r="I12229" s="33"/>
      <c r="J12229" s="21"/>
    </row>
    <row r="12230" spans="1:10" x14ac:dyDescent="0.25">
      <c r="A12230"/>
      <c r="B12230"/>
      <c r="I12230" s="33"/>
      <c r="J12230" s="21"/>
    </row>
    <row r="12231" spans="1:10" x14ac:dyDescent="0.25">
      <c r="A12231"/>
      <c r="B12231"/>
      <c r="I12231" s="33"/>
      <c r="J12231" s="21"/>
    </row>
    <row r="12232" spans="1:10" x14ac:dyDescent="0.25">
      <c r="A12232"/>
      <c r="B12232"/>
      <c r="I12232" s="33"/>
      <c r="J12232" s="21"/>
    </row>
    <row r="12233" spans="1:10" x14ac:dyDescent="0.25">
      <c r="A12233"/>
      <c r="B12233"/>
      <c r="I12233" s="33"/>
      <c r="J12233" s="21"/>
    </row>
    <row r="12234" spans="1:10" x14ac:dyDescent="0.25">
      <c r="A12234"/>
      <c r="B12234"/>
      <c r="I12234" s="33"/>
      <c r="J12234" s="21"/>
    </row>
    <row r="12235" spans="1:10" x14ac:dyDescent="0.25">
      <c r="A12235"/>
      <c r="B12235"/>
      <c r="I12235" s="33"/>
      <c r="J12235" s="21"/>
    </row>
    <row r="12236" spans="1:10" x14ac:dyDescent="0.25">
      <c r="A12236"/>
      <c r="B12236"/>
      <c r="I12236" s="33"/>
      <c r="J12236" s="21"/>
    </row>
    <row r="12237" spans="1:10" x14ac:dyDescent="0.25">
      <c r="A12237"/>
      <c r="B12237"/>
      <c r="I12237" s="33"/>
      <c r="J12237" s="21"/>
    </row>
    <row r="12238" spans="1:10" x14ac:dyDescent="0.25">
      <c r="A12238"/>
      <c r="B12238"/>
      <c r="I12238" s="33"/>
      <c r="J12238" s="21"/>
    </row>
    <row r="12239" spans="1:10" x14ac:dyDescent="0.25">
      <c r="A12239"/>
      <c r="B12239"/>
      <c r="I12239" s="33"/>
      <c r="J12239" s="21"/>
    </row>
    <row r="12240" spans="1:10" x14ac:dyDescent="0.25">
      <c r="A12240"/>
      <c r="B12240"/>
      <c r="I12240" s="33"/>
      <c r="J12240" s="21"/>
    </row>
    <row r="12241" spans="1:10" x14ac:dyDescent="0.25">
      <c r="A12241"/>
      <c r="B12241"/>
      <c r="I12241" s="33"/>
      <c r="J12241" s="21"/>
    </row>
    <row r="12242" spans="1:10" x14ac:dyDescent="0.25">
      <c r="A12242"/>
      <c r="B12242"/>
      <c r="I12242" s="33"/>
      <c r="J12242" s="21"/>
    </row>
    <row r="12243" spans="1:10" x14ac:dyDescent="0.25">
      <c r="A12243"/>
      <c r="B12243"/>
      <c r="I12243" s="33"/>
      <c r="J12243" s="21"/>
    </row>
    <row r="12244" spans="1:10" x14ac:dyDescent="0.25">
      <c r="A12244"/>
      <c r="B12244"/>
      <c r="I12244" s="33"/>
      <c r="J12244" s="21"/>
    </row>
    <row r="12245" spans="1:10" x14ac:dyDescent="0.25">
      <c r="A12245"/>
      <c r="B12245"/>
      <c r="I12245" s="33"/>
      <c r="J12245" s="21"/>
    </row>
    <row r="12246" spans="1:10" x14ac:dyDescent="0.25">
      <c r="A12246"/>
      <c r="B12246"/>
      <c r="I12246" s="33"/>
      <c r="J12246" s="21"/>
    </row>
    <row r="12247" spans="1:10" x14ac:dyDescent="0.25">
      <c r="A12247"/>
      <c r="B12247"/>
      <c r="I12247" s="33"/>
      <c r="J12247" s="21"/>
    </row>
    <row r="12248" spans="1:10" x14ac:dyDescent="0.25">
      <c r="A12248"/>
      <c r="B12248"/>
      <c r="I12248" s="33"/>
      <c r="J12248" s="21"/>
    </row>
    <row r="12249" spans="1:10" x14ac:dyDescent="0.25">
      <c r="A12249"/>
      <c r="B12249"/>
      <c r="I12249" s="33"/>
      <c r="J12249" s="21"/>
    </row>
    <row r="12250" spans="1:10" x14ac:dyDescent="0.25">
      <c r="A12250"/>
      <c r="B12250"/>
      <c r="I12250" s="33"/>
      <c r="J12250" s="21"/>
    </row>
    <row r="12251" spans="1:10" x14ac:dyDescent="0.25">
      <c r="A12251"/>
      <c r="B12251"/>
      <c r="I12251" s="33"/>
      <c r="J12251" s="21"/>
    </row>
    <row r="12252" spans="1:10" x14ac:dyDescent="0.25">
      <c r="A12252"/>
      <c r="B12252"/>
      <c r="I12252" s="33"/>
      <c r="J12252" s="21"/>
    </row>
    <row r="12253" spans="1:10" x14ac:dyDescent="0.25">
      <c r="A12253"/>
      <c r="B12253"/>
      <c r="I12253" s="33"/>
      <c r="J12253" s="21"/>
    </row>
    <row r="12254" spans="1:10" x14ac:dyDescent="0.25">
      <c r="A12254"/>
      <c r="B12254"/>
      <c r="I12254" s="33"/>
      <c r="J12254" s="21"/>
    </row>
    <row r="12255" spans="1:10" x14ac:dyDescent="0.25">
      <c r="A12255"/>
      <c r="B12255"/>
      <c r="I12255" s="33"/>
      <c r="J12255" s="21"/>
    </row>
    <row r="12256" spans="1:10" x14ac:dyDescent="0.25">
      <c r="A12256"/>
      <c r="B12256"/>
      <c r="I12256" s="33"/>
      <c r="J12256" s="21"/>
    </row>
    <row r="12257" spans="1:10" x14ac:dyDescent="0.25">
      <c r="A12257"/>
      <c r="B12257"/>
      <c r="I12257" s="33"/>
      <c r="J12257" s="21"/>
    </row>
    <row r="12258" spans="1:10" x14ac:dyDescent="0.25">
      <c r="A12258"/>
      <c r="B12258"/>
      <c r="I12258" s="33"/>
      <c r="J12258" s="21"/>
    </row>
    <row r="12259" spans="1:10" x14ac:dyDescent="0.25">
      <c r="A12259"/>
      <c r="B12259"/>
      <c r="I12259" s="33"/>
      <c r="J12259" s="21"/>
    </row>
    <row r="12260" spans="1:10" x14ac:dyDescent="0.25">
      <c r="A12260"/>
      <c r="B12260"/>
      <c r="I12260" s="33"/>
      <c r="J12260" s="21"/>
    </row>
    <row r="12261" spans="1:10" x14ac:dyDescent="0.25">
      <c r="A12261"/>
      <c r="B12261"/>
      <c r="I12261" s="33"/>
      <c r="J12261" s="21"/>
    </row>
    <row r="12262" spans="1:10" x14ac:dyDescent="0.25">
      <c r="A12262"/>
      <c r="B12262"/>
      <c r="I12262" s="33"/>
      <c r="J12262" s="21"/>
    </row>
    <row r="12263" spans="1:10" x14ac:dyDescent="0.25">
      <c r="A12263"/>
      <c r="B12263"/>
      <c r="I12263" s="33"/>
      <c r="J12263" s="21"/>
    </row>
    <row r="12264" spans="1:10" x14ac:dyDescent="0.25">
      <c r="A12264"/>
      <c r="B12264"/>
      <c r="I12264" s="33"/>
      <c r="J12264" s="21"/>
    </row>
    <row r="12265" spans="1:10" x14ac:dyDescent="0.25">
      <c r="A12265"/>
      <c r="B12265"/>
      <c r="I12265" s="33"/>
      <c r="J12265" s="21"/>
    </row>
    <row r="12266" spans="1:10" x14ac:dyDescent="0.25">
      <c r="A12266"/>
      <c r="B12266"/>
      <c r="I12266" s="33"/>
      <c r="J12266" s="21"/>
    </row>
    <row r="12267" spans="1:10" x14ac:dyDescent="0.25">
      <c r="A12267"/>
      <c r="B12267"/>
      <c r="I12267" s="33"/>
      <c r="J12267" s="21"/>
    </row>
    <row r="12268" spans="1:10" x14ac:dyDescent="0.25">
      <c r="A12268"/>
      <c r="B12268"/>
      <c r="I12268" s="33"/>
      <c r="J12268" s="21"/>
    </row>
    <row r="12269" spans="1:10" x14ac:dyDescent="0.25">
      <c r="A12269"/>
      <c r="B12269"/>
      <c r="I12269" s="33"/>
      <c r="J12269" s="21"/>
    </row>
    <row r="12270" spans="1:10" x14ac:dyDescent="0.25">
      <c r="A12270"/>
      <c r="B12270"/>
      <c r="I12270" s="33"/>
      <c r="J12270" s="21"/>
    </row>
    <row r="12271" spans="1:10" x14ac:dyDescent="0.25">
      <c r="A12271"/>
      <c r="B12271"/>
      <c r="I12271" s="33"/>
      <c r="J12271" s="21"/>
    </row>
    <row r="12272" spans="1:10" x14ac:dyDescent="0.25">
      <c r="A12272"/>
      <c r="B12272"/>
      <c r="I12272" s="33"/>
      <c r="J12272" s="21"/>
    </row>
    <row r="12273" spans="1:10" x14ac:dyDescent="0.25">
      <c r="A12273"/>
      <c r="B12273"/>
      <c r="I12273" s="33"/>
      <c r="J12273" s="21"/>
    </row>
    <row r="12274" spans="1:10" x14ac:dyDescent="0.25">
      <c r="A12274"/>
      <c r="B12274"/>
      <c r="I12274" s="33"/>
      <c r="J12274" s="21"/>
    </row>
    <row r="12275" spans="1:10" x14ac:dyDescent="0.25">
      <c r="A12275"/>
      <c r="B12275"/>
      <c r="I12275" s="33"/>
      <c r="J12275" s="21"/>
    </row>
    <row r="12276" spans="1:10" x14ac:dyDescent="0.25">
      <c r="A12276"/>
      <c r="B12276"/>
      <c r="I12276" s="33"/>
      <c r="J12276" s="21"/>
    </row>
    <row r="12277" spans="1:10" x14ac:dyDescent="0.25">
      <c r="A12277"/>
      <c r="B12277"/>
      <c r="I12277" s="33"/>
      <c r="J12277" s="21"/>
    </row>
    <row r="12278" spans="1:10" x14ac:dyDescent="0.25">
      <c r="A12278"/>
      <c r="B12278"/>
      <c r="I12278" s="33"/>
      <c r="J12278" s="21"/>
    </row>
    <row r="12279" spans="1:10" x14ac:dyDescent="0.25">
      <c r="A12279"/>
      <c r="B12279"/>
      <c r="I12279" s="33"/>
      <c r="J12279" s="21"/>
    </row>
    <row r="12280" spans="1:10" x14ac:dyDescent="0.25">
      <c r="A12280"/>
      <c r="B12280"/>
      <c r="I12280" s="33"/>
      <c r="J12280" s="21"/>
    </row>
    <row r="12281" spans="1:10" x14ac:dyDescent="0.25">
      <c r="A12281"/>
      <c r="B12281"/>
      <c r="I12281" s="33"/>
      <c r="J12281" s="21"/>
    </row>
    <row r="12282" spans="1:10" x14ac:dyDescent="0.25">
      <c r="A12282"/>
      <c r="B12282"/>
      <c r="I12282" s="33"/>
      <c r="J12282" s="21"/>
    </row>
    <row r="12283" spans="1:10" x14ac:dyDescent="0.25">
      <c r="A12283"/>
      <c r="B12283"/>
      <c r="I12283" s="33"/>
      <c r="J12283" s="21"/>
    </row>
    <row r="12284" spans="1:10" x14ac:dyDescent="0.25">
      <c r="A12284"/>
      <c r="B12284"/>
      <c r="I12284" s="33"/>
      <c r="J12284" s="21"/>
    </row>
    <row r="12285" spans="1:10" x14ac:dyDescent="0.25">
      <c r="A12285"/>
      <c r="B12285"/>
      <c r="I12285" s="33"/>
      <c r="J12285" s="21"/>
    </row>
    <row r="12286" spans="1:10" x14ac:dyDescent="0.25">
      <c r="A12286"/>
      <c r="B12286"/>
      <c r="I12286" s="33"/>
      <c r="J12286" s="21"/>
    </row>
    <row r="12287" spans="1:10" x14ac:dyDescent="0.25">
      <c r="A12287"/>
      <c r="B12287"/>
      <c r="I12287" s="33"/>
      <c r="J12287" s="21"/>
    </row>
    <row r="12288" spans="1:10" x14ac:dyDescent="0.25">
      <c r="A12288"/>
      <c r="B12288"/>
      <c r="I12288" s="33"/>
      <c r="J12288" s="21"/>
    </row>
    <row r="12289" spans="1:10" x14ac:dyDescent="0.25">
      <c r="A12289"/>
      <c r="B12289"/>
      <c r="I12289" s="33"/>
      <c r="J12289" s="21"/>
    </row>
    <row r="12290" spans="1:10" x14ac:dyDescent="0.25">
      <c r="A12290"/>
      <c r="B12290"/>
      <c r="I12290" s="33"/>
      <c r="J12290" s="21"/>
    </row>
    <row r="12291" spans="1:10" x14ac:dyDescent="0.25">
      <c r="A12291"/>
      <c r="B12291"/>
      <c r="I12291" s="33"/>
      <c r="J12291" s="21"/>
    </row>
    <row r="12292" spans="1:10" x14ac:dyDescent="0.25">
      <c r="A12292"/>
      <c r="B12292"/>
      <c r="I12292" s="33"/>
      <c r="J12292" s="21"/>
    </row>
    <row r="12293" spans="1:10" x14ac:dyDescent="0.25">
      <c r="A12293"/>
      <c r="B12293"/>
      <c r="I12293" s="33"/>
      <c r="J12293" s="21"/>
    </row>
    <row r="12294" spans="1:10" x14ac:dyDescent="0.25">
      <c r="A12294"/>
      <c r="B12294"/>
      <c r="I12294" s="33"/>
      <c r="J12294" s="21"/>
    </row>
    <row r="12295" spans="1:10" x14ac:dyDescent="0.25">
      <c r="A12295"/>
      <c r="B12295"/>
      <c r="I12295" s="33"/>
      <c r="J12295" s="21"/>
    </row>
    <row r="12296" spans="1:10" x14ac:dyDescent="0.25">
      <c r="A12296"/>
      <c r="B12296"/>
      <c r="I12296" s="33"/>
      <c r="J12296" s="21"/>
    </row>
    <row r="12297" spans="1:10" x14ac:dyDescent="0.25">
      <c r="A12297"/>
      <c r="B12297"/>
      <c r="I12297" s="33"/>
      <c r="J12297" s="21"/>
    </row>
    <row r="12298" spans="1:10" x14ac:dyDescent="0.25">
      <c r="A12298"/>
      <c r="B12298"/>
      <c r="I12298" s="33"/>
      <c r="J12298" s="21"/>
    </row>
    <row r="12299" spans="1:10" x14ac:dyDescent="0.25">
      <c r="A12299"/>
      <c r="B12299"/>
      <c r="I12299" s="33"/>
      <c r="J12299" s="21"/>
    </row>
    <row r="12300" spans="1:10" x14ac:dyDescent="0.25">
      <c r="A12300"/>
      <c r="B12300"/>
      <c r="I12300" s="33"/>
      <c r="J12300" s="21"/>
    </row>
    <row r="12301" spans="1:10" x14ac:dyDescent="0.25">
      <c r="A12301"/>
      <c r="B12301"/>
      <c r="I12301" s="33"/>
      <c r="J12301" s="21"/>
    </row>
    <row r="12302" spans="1:10" x14ac:dyDescent="0.25">
      <c r="A12302"/>
      <c r="B12302"/>
      <c r="I12302" s="33"/>
      <c r="J12302" s="21"/>
    </row>
    <row r="12303" spans="1:10" x14ac:dyDescent="0.25">
      <c r="A12303"/>
      <c r="B12303"/>
      <c r="I12303" s="33"/>
      <c r="J12303" s="21"/>
    </row>
    <row r="12304" spans="1:10" x14ac:dyDescent="0.25">
      <c r="A12304"/>
      <c r="B12304"/>
      <c r="I12304" s="33"/>
      <c r="J12304" s="21"/>
    </row>
    <row r="12305" spans="1:10" x14ac:dyDescent="0.25">
      <c r="A12305"/>
      <c r="B12305"/>
      <c r="I12305" s="33"/>
      <c r="J12305" s="21"/>
    </row>
    <row r="12306" spans="1:10" x14ac:dyDescent="0.25">
      <c r="A12306"/>
      <c r="B12306"/>
      <c r="I12306" s="33"/>
      <c r="J12306" s="21"/>
    </row>
    <row r="12307" spans="1:10" x14ac:dyDescent="0.25">
      <c r="A12307"/>
      <c r="B12307"/>
      <c r="I12307" s="33"/>
      <c r="J12307" s="21"/>
    </row>
    <row r="12308" spans="1:10" x14ac:dyDescent="0.25">
      <c r="A12308"/>
      <c r="B12308"/>
      <c r="I12308" s="33"/>
      <c r="J12308" s="21"/>
    </row>
    <row r="12309" spans="1:10" x14ac:dyDescent="0.25">
      <c r="A12309"/>
      <c r="B12309"/>
      <c r="I12309" s="33"/>
      <c r="J12309" s="21"/>
    </row>
    <row r="12310" spans="1:10" x14ac:dyDescent="0.25">
      <c r="A12310"/>
      <c r="B12310"/>
      <c r="I12310" s="33"/>
      <c r="J12310" s="21"/>
    </row>
    <row r="12311" spans="1:10" x14ac:dyDescent="0.25">
      <c r="A12311"/>
      <c r="B12311"/>
      <c r="I12311" s="33"/>
      <c r="J12311" s="21"/>
    </row>
    <row r="12312" spans="1:10" x14ac:dyDescent="0.25">
      <c r="A12312"/>
      <c r="B12312"/>
      <c r="I12312" s="33"/>
      <c r="J12312" s="21"/>
    </row>
    <row r="12313" spans="1:10" x14ac:dyDescent="0.25">
      <c r="A12313"/>
      <c r="B12313"/>
      <c r="I12313" s="33"/>
      <c r="J12313" s="21"/>
    </row>
    <row r="12314" spans="1:10" x14ac:dyDescent="0.25">
      <c r="A12314"/>
      <c r="B12314"/>
      <c r="I12314" s="33"/>
      <c r="J12314" s="21"/>
    </row>
    <row r="12315" spans="1:10" x14ac:dyDescent="0.25">
      <c r="A12315"/>
      <c r="B12315"/>
      <c r="I12315" s="33"/>
      <c r="J12315" s="21"/>
    </row>
    <row r="12316" spans="1:10" x14ac:dyDescent="0.25">
      <c r="A12316"/>
      <c r="B12316"/>
      <c r="I12316" s="33"/>
      <c r="J12316" s="21"/>
    </row>
    <row r="12317" spans="1:10" x14ac:dyDescent="0.25">
      <c r="A12317"/>
      <c r="B12317"/>
      <c r="I12317" s="33"/>
      <c r="J12317" s="21"/>
    </row>
    <row r="12318" spans="1:10" x14ac:dyDescent="0.25">
      <c r="A12318"/>
      <c r="B12318"/>
      <c r="I12318" s="33"/>
      <c r="J12318" s="21"/>
    </row>
    <row r="12319" spans="1:10" x14ac:dyDescent="0.25">
      <c r="A12319"/>
      <c r="B12319"/>
      <c r="I12319" s="33"/>
      <c r="J12319" s="21"/>
    </row>
    <row r="12320" spans="1:10" x14ac:dyDescent="0.25">
      <c r="A12320"/>
      <c r="B12320"/>
      <c r="I12320" s="33"/>
      <c r="J12320" s="21"/>
    </row>
    <row r="12321" spans="1:10" x14ac:dyDescent="0.25">
      <c r="A12321"/>
      <c r="B12321"/>
      <c r="I12321" s="33"/>
      <c r="J12321" s="21"/>
    </row>
    <row r="12322" spans="1:10" x14ac:dyDescent="0.25">
      <c r="A12322"/>
      <c r="B12322"/>
      <c r="I12322" s="33"/>
      <c r="J12322" s="21"/>
    </row>
    <row r="12323" spans="1:10" x14ac:dyDescent="0.25">
      <c r="A12323"/>
      <c r="B12323"/>
      <c r="I12323" s="33"/>
      <c r="J12323" s="21"/>
    </row>
    <row r="12324" spans="1:10" x14ac:dyDescent="0.25">
      <c r="A12324"/>
      <c r="B12324"/>
      <c r="I12324" s="33"/>
      <c r="J12324" s="21"/>
    </row>
    <row r="12325" spans="1:10" x14ac:dyDescent="0.25">
      <c r="A12325"/>
      <c r="B12325"/>
      <c r="I12325" s="33"/>
      <c r="J12325" s="21"/>
    </row>
    <row r="12326" spans="1:10" x14ac:dyDescent="0.25">
      <c r="A12326"/>
      <c r="B12326"/>
      <c r="I12326" s="33"/>
      <c r="J12326" s="21"/>
    </row>
    <row r="12327" spans="1:10" x14ac:dyDescent="0.25">
      <c r="A12327"/>
      <c r="B12327"/>
      <c r="I12327" s="33"/>
      <c r="J12327" s="21"/>
    </row>
    <row r="12328" spans="1:10" x14ac:dyDescent="0.25">
      <c r="A12328"/>
      <c r="B12328"/>
      <c r="I12328" s="33"/>
      <c r="J12328" s="21"/>
    </row>
    <row r="12329" spans="1:10" x14ac:dyDescent="0.25">
      <c r="A12329"/>
      <c r="B12329"/>
      <c r="I12329" s="33"/>
      <c r="J12329" s="21"/>
    </row>
    <row r="12330" spans="1:10" x14ac:dyDescent="0.25">
      <c r="A12330"/>
      <c r="B12330"/>
      <c r="I12330" s="33"/>
      <c r="J12330" s="21"/>
    </row>
    <row r="12331" spans="1:10" x14ac:dyDescent="0.25">
      <c r="A12331"/>
      <c r="B12331"/>
      <c r="I12331" s="33"/>
      <c r="J12331" s="21"/>
    </row>
    <row r="12332" spans="1:10" x14ac:dyDescent="0.25">
      <c r="A12332"/>
      <c r="B12332"/>
      <c r="I12332" s="33"/>
      <c r="J12332" s="21"/>
    </row>
    <row r="12333" spans="1:10" x14ac:dyDescent="0.25">
      <c r="A12333"/>
      <c r="B12333"/>
      <c r="I12333" s="33"/>
      <c r="J12333" s="21"/>
    </row>
    <row r="12334" spans="1:10" x14ac:dyDescent="0.25">
      <c r="A12334"/>
      <c r="B12334"/>
      <c r="I12334" s="33"/>
      <c r="J12334" s="21"/>
    </row>
    <row r="12335" spans="1:10" x14ac:dyDescent="0.25">
      <c r="A12335"/>
      <c r="B12335"/>
      <c r="I12335" s="33"/>
      <c r="J12335" s="21"/>
    </row>
    <row r="12336" spans="1:10" x14ac:dyDescent="0.25">
      <c r="A12336"/>
      <c r="B12336"/>
      <c r="I12336" s="33"/>
      <c r="J12336" s="21"/>
    </row>
    <row r="12337" spans="1:10" x14ac:dyDescent="0.25">
      <c r="A12337"/>
      <c r="B12337"/>
      <c r="I12337" s="33"/>
      <c r="J12337" s="21"/>
    </row>
    <row r="12338" spans="1:10" x14ac:dyDescent="0.25">
      <c r="A12338"/>
      <c r="B12338"/>
      <c r="I12338" s="33"/>
      <c r="J12338" s="21"/>
    </row>
    <row r="12339" spans="1:10" x14ac:dyDescent="0.25">
      <c r="A12339"/>
      <c r="B12339"/>
      <c r="I12339" s="33"/>
      <c r="J12339" s="21"/>
    </row>
    <row r="12340" spans="1:10" x14ac:dyDescent="0.25">
      <c r="A12340"/>
      <c r="B12340"/>
      <c r="I12340" s="33"/>
      <c r="J12340" s="21"/>
    </row>
    <row r="12341" spans="1:10" x14ac:dyDescent="0.25">
      <c r="A12341"/>
      <c r="B12341"/>
      <c r="I12341" s="33"/>
      <c r="J12341" s="21"/>
    </row>
    <row r="12342" spans="1:10" x14ac:dyDescent="0.25">
      <c r="A12342"/>
      <c r="B12342"/>
      <c r="I12342" s="33"/>
      <c r="J12342" s="21"/>
    </row>
    <row r="12343" spans="1:10" x14ac:dyDescent="0.25">
      <c r="A12343"/>
      <c r="B12343"/>
      <c r="I12343" s="33"/>
      <c r="J12343" s="21"/>
    </row>
    <row r="12344" spans="1:10" x14ac:dyDescent="0.25">
      <c r="A12344"/>
      <c r="B12344"/>
      <c r="I12344" s="33"/>
      <c r="J12344" s="21"/>
    </row>
    <row r="12345" spans="1:10" x14ac:dyDescent="0.25">
      <c r="A12345"/>
      <c r="B12345"/>
      <c r="I12345" s="33"/>
      <c r="J12345" s="21"/>
    </row>
    <row r="12346" spans="1:10" x14ac:dyDescent="0.25">
      <c r="A12346"/>
      <c r="B12346"/>
      <c r="I12346" s="33"/>
      <c r="J12346" s="21"/>
    </row>
    <row r="12347" spans="1:10" x14ac:dyDescent="0.25">
      <c r="A12347"/>
      <c r="B12347"/>
      <c r="I12347" s="33"/>
      <c r="J12347" s="21"/>
    </row>
    <row r="12348" spans="1:10" x14ac:dyDescent="0.25">
      <c r="A12348"/>
      <c r="B12348"/>
      <c r="I12348" s="33"/>
      <c r="J12348" s="21"/>
    </row>
    <row r="12349" spans="1:10" x14ac:dyDescent="0.25">
      <c r="A12349"/>
      <c r="B12349"/>
      <c r="I12349" s="33"/>
      <c r="J12349" s="21"/>
    </row>
    <row r="12350" spans="1:10" x14ac:dyDescent="0.25">
      <c r="A12350"/>
      <c r="B12350"/>
      <c r="I12350" s="33"/>
      <c r="J12350" s="21"/>
    </row>
    <row r="12351" spans="1:10" x14ac:dyDescent="0.25">
      <c r="A12351"/>
      <c r="B12351"/>
      <c r="I12351" s="33"/>
      <c r="J12351" s="21"/>
    </row>
    <row r="12352" spans="1:10" x14ac:dyDescent="0.25">
      <c r="A12352"/>
      <c r="B12352"/>
      <c r="I12352" s="33"/>
      <c r="J12352" s="21"/>
    </row>
    <row r="12353" spans="1:10" x14ac:dyDescent="0.25">
      <c r="A12353"/>
      <c r="B12353"/>
      <c r="I12353" s="33"/>
      <c r="J12353" s="21"/>
    </row>
    <row r="12354" spans="1:10" x14ac:dyDescent="0.25">
      <c r="A12354"/>
      <c r="B12354"/>
      <c r="I12354" s="33"/>
      <c r="J12354" s="21"/>
    </row>
    <row r="12355" spans="1:10" x14ac:dyDescent="0.25">
      <c r="A12355"/>
      <c r="B12355"/>
      <c r="I12355" s="33"/>
      <c r="J12355" s="21"/>
    </row>
    <row r="12356" spans="1:10" x14ac:dyDescent="0.25">
      <c r="A12356"/>
      <c r="B12356"/>
      <c r="I12356" s="33"/>
      <c r="J12356" s="21"/>
    </row>
    <row r="12357" spans="1:10" x14ac:dyDescent="0.25">
      <c r="A12357"/>
      <c r="B12357"/>
      <c r="I12357" s="33"/>
      <c r="J12357" s="21"/>
    </row>
    <row r="12358" spans="1:10" x14ac:dyDescent="0.25">
      <c r="A12358"/>
      <c r="B12358"/>
      <c r="I12358" s="33"/>
      <c r="J12358" s="21"/>
    </row>
    <row r="12359" spans="1:10" x14ac:dyDescent="0.25">
      <c r="A12359"/>
      <c r="B12359"/>
      <c r="I12359" s="33"/>
      <c r="J12359" s="21"/>
    </row>
    <row r="12360" spans="1:10" x14ac:dyDescent="0.25">
      <c r="A12360"/>
      <c r="B12360"/>
      <c r="I12360" s="33"/>
      <c r="J12360" s="21"/>
    </row>
    <row r="12361" spans="1:10" x14ac:dyDescent="0.25">
      <c r="A12361"/>
      <c r="B12361"/>
      <c r="I12361" s="33"/>
      <c r="J12361" s="21"/>
    </row>
    <row r="12362" spans="1:10" x14ac:dyDescent="0.25">
      <c r="A12362"/>
      <c r="B12362"/>
      <c r="I12362" s="33"/>
      <c r="J12362" s="21"/>
    </row>
    <row r="12363" spans="1:10" x14ac:dyDescent="0.25">
      <c r="A12363"/>
      <c r="B12363"/>
      <c r="I12363" s="33"/>
      <c r="J12363" s="21"/>
    </row>
    <row r="12364" spans="1:10" x14ac:dyDescent="0.25">
      <c r="A12364"/>
      <c r="B12364"/>
      <c r="I12364" s="33"/>
      <c r="J12364" s="21"/>
    </row>
    <row r="12365" spans="1:10" x14ac:dyDescent="0.25">
      <c r="A12365"/>
      <c r="B12365"/>
      <c r="I12365" s="33"/>
      <c r="J12365" s="21"/>
    </row>
    <row r="12366" spans="1:10" x14ac:dyDescent="0.25">
      <c r="A12366"/>
      <c r="B12366"/>
      <c r="I12366" s="33"/>
      <c r="J12366" s="21"/>
    </row>
    <row r="12367" spans="1:10" x14ac:dyDescent="0.25">
      <c r="A12367"/>
      <c r="B12367"/>
      <c r="I12367" s="33"/>
      <c r="J12367" s="21"/>
    </row>
    <row r="12368" spans="1:10" x14ac:dyDescent="0.25">
      <c r="A12368"/>
      <c r="B12368"/>
      <c r="I12368" s="33"/>
      <c r="J12368" s="21"/>
    </row>
    <row r="12369" spans="1:10" x14ac:dyDescent="0.25">
      <c r="A12369"/>
      <c r="B12369"/>
      <c r="I12369" s="33"/>
      <c r="J12369" s="21"/>
    </row>
    <row r="12370" spans="1:10" x14ac:dyDescent="0.25">
      <c r="A12370"/>
      <c r="B12370"/>
      <c r="I12370" s="33"/>
      <c r="J12370" s="21"/>
    </row>
    <row r="12371" spans="1:10" x14ac:dyDescent="0.25">
      <c r="A12371"/>
      <c r="B12371"/>
      <c r="I12371" s="33"/>
      <c r="J12371" s="21"/>
    </row>
    <row r="12372" spans="1:10" x14ac:dyDescent="0.25">
      <c r="A12372"/>
      <c r="B12372"/>
      <c r="I12372" s="33"/>
      <c r="J12372" s="21"/>
    </row>
    <row r="12373" spans="1:10" x14ac:dyDescent="0.25">
      <c r="A12373"/>
      <c r="B12373"/>
      <c r="I12373" s="33"/>
      <c r="J12373" s="21"/>
    </row>
    <row r="12374" spans="1:10" x14ac:dyDescent="0.25">
      <c r="A12374"/>
      <c r="B12374"/>
      <c r="I12374" s="33"/>
      <c r="J12374" s="21"/>
    </row>
    <row r="12375" spans="1:10" x14ac:dyDescent="0.25">
      <c r="A12375"/>
      <c r="B12375"/>
      <c r="I12375" s="33"/>
      <c r="J12375" s="21"/>
    </row>
    <row r="12376" spans="1:10" x14ac:dyDescent="0.25">
      <c r="A12376"/>
      <c r="B12376"/>
      <c r="I12376" s="33"/>
      <c r="J12376" s="21"/>
    </row>
    <row r="12377" spans="1:10" x14ac:dyDescent="0.25">
      <c r="A12377"/>
      <c r="B12377"/>
      <c r="I12377" s="33"/>
      <c r="J12377" s="21"/>
    </row>
    <row r="12378" spans="1:10" x14ac:dyDescent="0.25">
      <c r="A12378"/>
      <c r="B12378"/>
      <c r="I12378" s="33"/>
      <c r="J12378" s="21"/>
    </row>
    <row r="12379" spans="1:10" x14ac:dyDescent="0.25">
      <c r="A12379"/>
      <c r="B12379"/>
      <c r="I12379" s="33"/>
      <c r="J12379" s="21"/>
    </row>
    <row r="12380" spans="1:10" x14ac:dyDescent="0.25">
      <c r="A12380"/>
      <c r="B12380"/>
      <c r="I12380" s="33"/>
      <c r="J12380" s="21"/>
    </row>
    <row r="12381" spans="1:10" x14ac:dyDescent="0.25">
      <c r="A12381"/>
      <c r="B12381"/>
      <c r="I12381" s="33"/>
      <c r="J12381" s="21"/>
    </row>
    <row r="12382" spans="1:10" x14ac:dyDescent="0.25">
      <c r="A12382"/>
      <c r="B12382"/>
      <c r="I12382" s="33"/>
      <c r="J12382" s="21"/>
    </row>
    <row r="12383" spans="1:10" x14ac:dyDescent="0.25">
      <c r="A12383"/>
      <c r="B12383"/>
      <c r="I12383" s="33"/>
      <c r="J12383" s="21"/>
    </row>
    <row r="12384" spans="1:10" x14ac:dyDescent="0.25">
      <c r="A12384"/>
      <c r="B12384"/>
      <c r="I12384" s="33"/>
      <c r="J12384" s="21"/>
    </row>
    <row r="12385" spans="1:10" x14ac:dyDescent="0.25">
      <c r="A12385"/>
      <c r="B12385"/>
      <c r="I12385" s="33"/>
      <c r="J12385" s="21"/>
    </row>
    <row r="12386" spans="1:10" x14ac:dyDescent="0.25">
      <c r="A12386"/>
      <c r="B12386"/>
      <c r="I12386" s="33"/>
      <c r="J12386" s="21"/>
    </row>
    <row r="12387" spans="1:10" x14ac:dyDescent="0.25">
      <c r="A12387"/>
      <c r="B12387"/>
      <c r="I12387" s="33"/>
      <c r="J12387" s="21"/>
    </row>
    <row r="12388" spans="1:10" x14ac:dyDescent="0.25">
      <c r="A12388"/>
      <c r="B12388"/>
      <c r="I12388" s="33"/>
      <c r="J12388" s="21"/>
    </row>
    <row r="12389" spans="1:10" x14ac:dyDescent="0.25">
      <c r="A12389"/>
      <c r="B12389"/>
      <c r="I12389" s="33"/>
      <c r="J12389" s="21"/>
    </row>
    <row r="12390" spans="1:10" x14ac:dyDescent="0.25">
      <c r="A12390"/>
      <c r="B12390"/>
      <c r="I12390" s="33"/>
      <c r="J12390" s="21"/>
    </row>
    <row r="12391" spans="1:10" x14ac:dyDescent="0.25">
      <c r="A12391"/>
      <c r="B12391"/>
      <c r="I12391" s="33"/>
      <c r="J12391" s="21"/>
    </row>
    <row r="12392" spans="1:10" x14ac:dyDescent="0.25">
      <c r="A12392"/>
      <c r="B12392"/>
      <c r="I12392" s="33"/>
      <c r="J12392" s="21"/>
    </row>
    <row r="12393" spans="1:10" x14ac:dyDescent="0.25">
      <c r="A12393"/>
      <c r="B12393"/>
      <c r="I12393" s="33"/>
      <c r="J12393" s="21"/>
    </row>
    <row r="12394" spans="1:10" x14ac:dyDescent="0.25">
      <c r="A12394"/>
      <c r="B12394"/>
      <c r="I12394" s="33"/>
      <c r="J12394" s="21"/>
    </row>
    <row r="12395" spans="1:10" x14ac:dyDescent="0.25">
      <c r="A12395"/>
      <c r="B12395"/>
      <c r="I12395" s="33"/>
      <c r="J12395" s="21"/>
    </row>
    <row r="12396" spans="1:10" x14ac:dyDescent="0.25">
      <c r="A12396"/>
      <c r="B12396"/>
      <c r="I12396" s="33"/>
      <c r="J12396" s="21"/>
    </row>
    <row r="12397" spans="1:10" x14ac:dyDescent="0.25">
      <c r="A12397"/>
      <c r="B12397"/>
      <c r="I12397" s="33"/>
      <c r="J12397" s="21"/>
    </row>
    <row r="12398" spans="1:10" x14ac:dyDescent="0.25">
      <c r="A12398"/>
      <c r="B12398"/>
      <c r="I12398" s="33"/>
      <c r="J12398" s="21"/>
    </row>
    <row r="12399" spans="1:10" x14ac:dyDescent="0.25">
      <c r="A12399"/>
      <c r="B12399"/>
      <c r="I12399" s="33"/>
      <c r="J12399" s="21"/>
    </row>
    <row r="12400" spans="1:10" x14ac:dyDescent="0.25">
      <c r="A12400"/>
      <c r="B12400"/>
      <c r="I12400" s="33"/>
      <c r="J12400" s="21"/>
    </row>
    <row r="12401" spans="1:10" x14ac:dyDescent="0.25">
      <c r="A12401"/>
      <c r="B12401"/>
      <c r="I12401" s="33"/>
      <c r="J12401" s="21"/>
    </row>
    <row r="12402" spans="1:10" x14ac:dyDescent="0.25">
      <c r="A12402"/>
      <c r="B12402"/>
      <c r="I12402" s="33"/>
      <c r="J12402" s="21"/>
    </row>
    <row r="12403" spans="1:10" x14ac:dyDescent="0.25">
      <c r="A12403"/>
      <c r="B12403"/>
      <c r="I12403" s="33"/>
      <c r="J12403" s="21"/>
    </row>
    <row r="12404" spans="1:10" x14ac:dyDescent="0.25">
      <c r="A12404"/>
      <c r="B12404"/>
      <c r="I12404" s="33"/>
      <c r="J12404" s="21"/>
    </row>
    <row r="12405" spans="1:10" x14ac:dyDescent="0.25">
      <c r="A12405"/>
      <c r="B12405"/>
      <c r="I12405" s="33"/>
      <c r="J12405" s="21"/>
    </row>
    <row r="12406" spans="1:10" x14ac:dyDescent="0.25">
      <c r="A12406"/>
      <c r="B12406"/>
      <c r="I12406" s="33"/>
      <c r="J12406" s="21"/>
    </row>
    <row r="12407" spans="1:10" x14ac:dyDescent="0.25">
      <c r="A12407"/>
      <c r="B12407"/>
      <c r="I12407" s="33"/>
      <c r="J12407" s="21"/>
    </row>
    <row r="12408" spans="1:10" x14ac:dyDescent="0.25">
      <c r="A12408"/>
      <c r="B12408"/>
      <c r="I12408" s="33"/>
      <c r="J12408" s="21"/>
    </row>
    <row r="12409" spans="1:10" x14ac:dyDescent="0.25">
      <c r="A12409"/>
      <c r="B12409"/>
      <c r="I12409" s="33"/>
      <c r="J12409" s="21"/>
    </row>
    <row r="12410" spans="1:10" x14ac:dyDescent="0.25">
      <c r="A12410"/>
      <c r="B12410"/>
      <c r="I12410" s="33"/>
      <c r="J12410" s="21"/>
    </row>
    <row r="12411" spans="1:10" x14ac:dyDescent="0.25">
      <c r="A12411"/>
      <c r="B12411"/>
      <c r="I12411" s="33"/>
      <c r="J12411" s="21"/>
    </row>
    <row r="12412" spans="1:10" x14ac:dyDescent="0.25">
      <c r="A12412"/>
      <c r="B12412"/>
      <c r="I12412" s="33"/>
      <c r="J12412" s="21"/>
    </row>
    <row r="12413" spans="1:10" x14ac:dyDescent="0.25">
      <c r="A12413"/>
      <c r="B12413"/>
      <c r="I12413" s="33"/>
      <c r="J12413" s="21"/>
    </row>
    <row r="12414" spans="1:10" x14ac:dyDescent="0.25">
      <c r="A12414"/>
      <c r="B12414"/>
      <c r="I12414" s="33"/>
      <c r="J12414" s="21"/>
    </row>
    <row r="12415" spans="1:10" x14ac:dyDescent="0.25">
      <c r="A12415"/>
      <c r="B12415"/>
      <c r="I12415" s="33"/>
      <c r="J12415" s="21"/>
    </row>
    <row r="12416" spans="1:10" x14ac:dyDescent="0.25">
      <c r="A12416"/>
      <c r="B12416"/>
      <c r="I12416" s="33"/>
      <c r="J12416" s="21"/>
    </row>
    <row r="12417" spans="1:10" x14ac:dyDescent="0.25">
      <c r="A12417"/>
      <c r="B12417"/>
      <c r="I12417" s="33"/>
      <c r="J12417" s="21"/>
    </row>
    <row r="12418" spans="1:10" x14ac:dyDescent="0.25">
      <c r="A12418"/>
      <c r="B12418"/>
      <c r="I12418" s="33"/>
      <c r="J12418" s="21"/>
    </row>
    <row r="12419" spans="1:10" x14ac:dyDescent="0.25">
      <c r="A12419"/>
      <c r="B12419"/>
      <c r="I12419" s="33"/>
      <c r="J12419" s="21"/>
    </row>
    <row r="12420" spans="1:10" x14ac:dyDescent="0.25">
      <c r="A12420"/>
      <c r="B12420"/>
      <c r="I12420" s="33"/>
      <c r="J12420" s="21"/>
    </row>
    <row r="12421" spans="1:10" x14ac:dyDescent="0.25">
      <c r="A12421"/>
      <c r="B12421"/>
      <c r="I12421" s="33"/>
      <c r="J12421" s="21"/>
    </row>
    <row r="12422" spans="1:10" x14ac:dyDescent="0.25">
      <c r="A12422"/>
      <c r="B12422"/>
      <c r="I12422" s="33"/>
      <c r="J12422" s="21"/>
    </row>
    <row r="12423" spans="1:10" x14ac:dyDescent="0.25">
      <c r="A12423"/>
      <c r="B12423"/>
      <c r="I12423" s="33"/>
      <c r="J12423" s="21"/>
    </row>
    <row r="12424" spans="1:10" x14ac:dyDescent="0.25">
      <c r="A12424"/>
      <c r="B12424"/>
      <c r="I12424" s="33"/>
      <c r="J12424" s="21"/>
    </row>
    <row r="12425" spans="1:10" x14ac:dyDescent="0.25">
      <c r="A12425"/>
      <c r="B12425"/>
      <c r="I12425" s="33"/>
      <c r="J12425" s="21"/>
    </row>
    <row r="12426" spans="1:10" x14ac:dyDescent="0.25">
      <c r="A12426"/>
      <c r="B12426"/>
      <c r="I12426" s="33"/>
      <c r="J12426" s="21"/>
    </row>
    <row r="12427" spans="1:10" x14ac:dyDescent="0.25">
      <c r="A12427"/>
      <c r="B12427"/>
      <c r="I12427" s="33"/>
      <c r="J12427" s="21"/>
    </row>
    <row r="12428" spans="1:10" x14ac:dyDescent="0.25">
      <c r="A12428"/>
      <c r="B12428"/>
      <c r="I12428" s="33"/>
      <c r="J12428" s="21"/>
    </row>
    <row r="12429" spans="1:10" x14ac:dyDescent="0.25">
      <c r="A12429"/>
      <c r="B12429"/>
      <c r="I12429" s="33"/>
      <c r="J12429" s="21"/>
    </row>
    <row r="12430" spans="1:10" x14ac:dyDescent="0.25">
      <c r="A12430"/>
      <c r="B12430"/>
      <c r="I12430" s="33"/>
      <c r="J12430" s="21"/>
    </row>
    <row r="12431" spans="1:10" x14ac:dyDescent="0.25">
      <c r="A12431"/>
      <c r="B12431"/>
      <c r="I12431" s="33"/>
      <c r="J12431" s="21"/>
    </row>
    <row r="12432" spans="1:10" x14ac:dyDescent="0.25">
      <c r="A12432"/>
      <c r="B12432"/>
      <c r="I12432" s="33"/>
      <c r="J12432" s="21"/>
    </row>
    <row r="12433" spans="1:10" x14ac:dyDescent="0.25">
      <c r="A12433"/>
      <c r="B12433"/>
      <c r="I12433" s="33"/>
      <c r="J12433" s="21"/>
    </row>
    <row r="12434" spans="1:10" x14ac:dyDescent="0.25">
      <c r="A12434"/>
      <c r="B12434"/>
      <c r="I12434" s="33"/>
      <c r="J12434" s="21"/>
    </row>
    <row r="12435" spans="1:10" x14ac:dyDescent="0.25">
      <c r="A12435"/>
      <c r="B12435"/>
      <c r="I12435" s="33"/>
      <c r="J12435" s="21"/>
    </row>
    <row r="12436" spans="1:10" x14ac:dyDescent="0.25">
      <c r="A12436"/>
      <c r="B12436"/>
      <c r="I12436" s="33"/>
      <c r="J12436" s="21"/>
    </row>
    <row r="12437" spans="1:10" x14ac:dyDescent="0.25">
      <c r="A12437"/>
      <c r="B12437"/>
      <c r="I12437" s="33"/>
      <c r="J12437" s="21"/>
    </row>
    <row r="12438" spans="1:10" x14ac:dyDescent="0.25">
      <c r="A12438"/>
      <c r="B12438"/>
      <c r="I12438" s="33"/>
      <c r="J12438" s="21"/>
    </row>
    <row r="12439" spans="1:10" x14ac:dyDescent="0.25">
      <c r="A12439"/>
      <c r="B12439"/>
      <c r="I12439" s="33"/>
      <c r="J12439" s="21"/>
    </row>
    <row r="12440" spans="1:10" x14ac:dyDescent="0.25">
      <c r="A12440"/>
      <c r="B12440"/>
      <c r="I12440" s="33"/>
      <c r="J12440" s="21"/>
    </row>
    <row r="12441" spans="1:10" x14ac:dyDescent="0.25">
      <c r="A12441"/>
      <c r="B12441"/>
      <c r="I12441" s="33"/>
      <c r="J12441" s="21"/>
    </row>
    <row r="12442" spans="1:10" x14ac:dyDescent="0.25">
      <c r="A12442"/>
      <c r="B12442"/>
      <c r="I12442" s="33"/>
      <c r="J12442" s="21"/>
    </row>
    <row r="12443" spans="1:10" x14ac:dyDescent="0.25">
      <c r="A12443"/>
      <c r="B12443"/>
      <c r="I12443" s="33"/>
      <c r="J12443" s="21"/>
    </row>
    <row r="12444" spans="1:10" x14ac:dyDescent="0.25">
      <c r="A12444"/>
      <c r="B12444"/>
      <c r="I12444" s="33"/>
      <c r="J12444" s="21"/>
    </row>
    <row r="12445" spans="1:10" x14ac:dyDescent="0.25">
      <c r="A12445"/>
      <c r="B12445"/>
      <c r="I12445" s="33"/>
      <c r="J12445" s="21"/>
    </row>
    <row r="12446" spans="1:10" x14ac:dyDescent="0.25">
      <c r="A12446"/>
      <c r="B12446"/>
      <c r="I12446" s="33"/>
      <c r="J12446" s="21"/>
    </row>
    <row r="12447" spans="1:10" x14ac:dyDescent="0.25">
      <c r="A12447"/>
      <c r="B12447"/>
      <c r="I12447" s="33"/>
      <c r="J12447" s="21"/>
    </row>
    <row r="12448" spans="1:10" x14ac:dyDescent="0.25">
      <c r="A12448"/>
      <c r="B12448"/>
      <c r="I12448" s="33"/>
      <c r="J12448" s="21"/>
    </row>
    <row r="12449" spans="1:10" x14ac:dyDescent="0.25">
      <c r="A12449"/>
      <c r="B12449"/>
      <c r="I12449" s="33"/>
      <c r="J12449" s="21"/>
    </row>
    <row r="12450" spans="1:10" x14ac:dyDescent="0.25">
      <c r="A12450"/>
      <c r="B12450"/>
      <c r="I12450" s="33"/>
      <c r="J12450" s="21"/>
    </row>
    <row r="12451" spans="1:10" x14ac:dyDescent="0.25">
      <c r="A12451"/>
      <c r="B12451"/>
      <c r="I12451" s="33"/>
      <c r="J12451" s="21"/>
    </row>
    <row r="12452" spans="1:10" x14ac:dyDescent="0.25">
      <c r="A12452"/>
      <c r="B12452"/>
      <c r="I12452" s="33"/>
      <c r="J12452" s="21"/>
    </row>
    <row r="12453" spans="1:10" x14ac:dyDescent="0.25">
      <c r="A12453"/>
      <c r="B12453"/>
      <c r="I12453" s="33"/>
      <c r="J12453" s="21"/>
    </row>
    <row r="12454" spans="1:10" x14ac:dyDescent="0.25">
      <c r="A12454"/>
      <c r="B12454"/>
      <c r="I12454" s="33"/>
      <c r="J12454" s="21"/>
    </row>
    <row r="12455" spans="1:10" x14ac:dyDescent="0.25">
      <c r="A12455"/>
      <c r="B12455"/>
      <c r="I12455" s="33"/>
      <c r="J12455" s="21"/>
    </row>
    <row r="12456" spans="1:10" x14ac:dyDescent="0.25">
      <c r="A12456"/>
      <c r="B12456"/>
      <c r="I12456" s="33"/>
      <c r="J12456" s="21"/>
    </row>
    <row r="12457" spans="1:10" x14ac:dyDescent="0.25">
      <c r="A12457"/>
      <c r="B12457"/>
      <c r="I12457" s="33"/>
      <c r="J12457" s="21"/>
    </row>
    <row r="12458" spans="1:10" x14ac:dyDescent="0.25">
      <c r="A12458"/>
      <c r="B12458"/>
      <c r="I12458" s="33"/>
      <c r="J12458" s="21"/>
    </row>
    <row r="12459" spans="1:10" x14ac:dyDescent="0.25">
      <c r="A12459"/>
      <c r="B12459"/>
      <c r="I12459" s="33"/>
      <c r="J12459" s="21"/>
    </row>
    <row r="12460" spans="1:10" x14ac:dyDescent="0.25">
      <c r="A12460"/>
      <c r="B12460"/>
      <c r="I12460" s="33"/>
      <c r="J12460" s="21"/>
    </row>
    <row r="12461" spans="1:10" x14ac:dyDescent="0.25">
      <c r="A12461"/>
      <c r="B12461"/>
      <c r="I12461" s="33"/>
      <c r="J12461" s="21"/>
    </row>
    <row r="12462" spans="1:10" x14ac:dyDescent="0.25">
      <c r="A12462"/>
      <c r="B12462"/>
      <c r="I12462" s="33"/>
      <c r="J12462" s="21"/>
    </row>
    <row r="12463" spans="1:10" x14ac:dyDescent="0.25">
      <c r="A12463"/>
      <c r="B12463"/>
      <c r="I12463" s="33"/>
      <c r="J12463" s="21"/>
    </row>
    <row r="12464" spans="1:10" x14ac:dyDescent="0.25">
      <c r="A12464"/>
      <c r="B12464"/>
      <c r="I12464" s="33"/>
      <c r="J12464" s="21"/>
    </row>
    <row r="12465" spans="1:10" x14ac:dyDescent="0.25">
      <c r="A12465"/>
      <c r="B12465"/>
      <c r="I12465" s="33"/>
      <c r="J12465" s="21"/>
    </row>
    <row r="12466" spans="1:10" x14ac:dyDescent="0.25">
      <c r="A12466"/>
      <c r="B12466"/>
      <c r="I12466" s="33"/>
      <c r="J12466" s="21"/>
    </row>
    <row r="12467" spans="1:10" x14ac:dyDescent="0.25">
      <c r="A12467"/>
      <c r="B12467"/>
      <c r="I12467" s="33"/>
      <c r="J12467" s="21"/>
    </row>
    <row r="12468" spans="1:10" x14ac:dyDescent="0.25">
      <c r="A12468"/>
      <c r="B12468"/>
      <c r="I12468" s="33"/>
      <c r="J12468" s="21"/>
    </row>
    <row r="12469" spans="1:10" x14ac:dyDescent="0.25">
      <c r="A12469"/>
      <c r="B12469"/>
      <c r="I12469" s="33"/>
      <c r="J12469" s="21"/>
    </row>
    <row r="12470" spans="1:10" x14ac:dyDescent="0.25">
      <c r="A12470"/>
      <c r="B12470"/>
      <c r="I12470" s="33"/>
      <c r="J12470" s="21"/>
    </row>
    <row r="12471" spans="1:10" x14ac:dyDescent="0.25">
      <c r="A12471"/>
      <c r="B12471"/>
      <c r="I12471" s="33"/>
      <c r="J12471" s="21"/>
    </row>
    <row r="12472" spans="1:10" x14ac:dyDescent="0.25">
      <c r="A12472"/>
      <c r="B12472"/>
      <c r="I12472" s="33"/>
      <c r="J12472" s="21"/>
    </row>
    <row r="12473" spans="1:10" x14ac:dyDescent="0.25">
      <c r="A12473"/>
      <c r="B12473"/>
      <c r="I12473" s="33"/>
      <c r="J12473" s="21"/>
    </row>
    <row r="12474" spans="1:10" x14ac:dyDescent="0.25">
      <c r="A12474"/>
      <c r="B12474"/>
      <c r="I12474" s="33"/>
      <c r="J12474" s="21"/>
    </row>
    <row r="12475" spans="1:10" x14ac:dyDescent="0.25">
      <c r="A12475"/>
      <c r="B12475"/>
      <c r="I12475" s="33"/>
      <c r="J12475" s="21"/>
    </row>
    <row r="12476" spans="1:10" x14ac:dyDescent="0.25">
      <c r="A12476"/>
      <c r="B12476"/>
      <c r="I12476" s="33"/>
      <c r="J12476" s="21"/>
    </row>
    <row r="12477" spans="1:10" x14ac:dyDescent="0.25">
      <c r="A12477"/>
      <c r="B12477"/>
      <c r="I12477" s="33"/>
      <c r="J12477" s="21"/>
    </row>
    <row r="12478" spans="1:10" x14ac:dyDescent="0.25">
      <c r="A12478"/>
      <c r="B12478"/>
      <c r="I12478" s="33"/>
      <c r="J12478" s="21"/>
    </row>
    <row r="12479" spans="1:10" x14ac:dyDescent="0.25">
      <c r="A12479"/>
      <c r="B12479"/>
      <c r="I12479" s="33"/>
      <c r="J12479" s="21"/>
    </row>
    <row r="12480" spans="1:10" x14ac:dyDescent="0.25">
      <c r="A12480"/>
      <c r="B12480"/>
      <c r="I12480" s="33"/>
      <c r="J12480" s="21"/>
    </row>
    <row r="12481" spans="1:10" x14ac:dyDescent="0.25">
      <c r="A12481"/>
      <c r="B12481"/>
      <c r="I12481" s="33"/>
      <c r="J12481" s="21"/>
    </row>
    <row r="12482" spans="1:10" x14ac:dyDescent="0.25">
      <c r="A12482"/>
      <c r="B12482"/>
      <c r="I12482" s="33"/>
      <c r="J12482" s="21"/>
    </row>
    <row r="12483" spans="1:10" x14ac:dyDescent="0.25">
      <c r="A12483"/>
      <c r="B12483"/>
      <c r="I12483" s="33"/>
      <c r="J12483" s="21"/>
    </row>
    <row r="12484" spans="1:10" x14ac:dyDescent="0.25">
      <c r="A12484"/>
      <c r="B12484"/>
      <c r="I12484" s="33"/>
      <c r="J12484" s="21"/>
    </row>
    <row r="12485" spans="1:10" x14ac:dyDescent="0.25">
      <c r="A12485"/>
      <c r="B12485"/>
      <c r="I12485" s="33"/>
      <c r="J12485" s="21"/>
    </row>
    <row r="12486" spans="1:10" x14ac:dyDescent="0.25">
      <c r="A12486"/>
      <c r="B12486"/>
      <c r="I12486" s="33"/>
      <c r="J12486" s="21"/>
    </row>
    <row r="12487" spans="1:10" x14ac:dyDescent="0.25">
      <c r="A12487"/>
      <c r="B12487"/>
      <c r="I12487" s="33"/>
      <c r="J12487" s="21"/>
    </row>
    <row r="12488" spans="1:10" x14ac:dyDescent="0.25">
      <c r="A12488"/>
      <c r="B12488"/>
      <c r="I12488" s="33"/>
      <c r="J12488" s="21"/>
    </row>
    <row r="12489" spans="1:10" x14ac:dyDescent="0.25">
      <c r="A12489"/>
      <c r="B12489"/>
      <c r="I12489" s="33"/>
      <c r="J12489" s="21"/>
    </row>
    <row r="12490" spans="1:10" x14ac:dyDescent="0.25">
      <c r="A12490"/>
      <c r="B12490"/>
      <c r="I12490" s="33"/>
      <c r="J12490" s="21"/>
    </row>
    <row r="12491" spans="1:10" x14ac:dyDescent="0.25">
      <c r="A12491"/>
      <c r="B12491"/>
      <c r="I12491" s="33"/>
      <c r="J12491" s="21"/>
    </row>
    <row r="12492" spans="1:10" x14ac:dyDescent="0.25">
      <c r="A12492"/>
      <c r="B12492"/>
      <c r="I12492" s="33"/>
      <c r="J12492" s="21"/>
    </row>
    <row r="12493" spans="1:10" x14ac:dyDescent="0.25">
      <c r="A12493"/>
      <c r="B12493"/>
      <c r="I12493" s="33"/>
      <c r="J12493" s="21"/>
    </row>
    <row r="12494" spans="1:10" x14ac:dyDescent="0.25">
      <c r="A12494"/>
      <c r="B12494"/>
      <c r="I12494" s="33"/>
      <c r="J12494" s="21"/>
    </row>
    <row r="12495" spans="1:10" x14ac:dyDescent="0.25">
      <c r="A12495"/>
      <c r="B12495"/>
      <c r="I12495" s="33"/>
      <c r="J12495" s="21"/>
    </row>
    <row r="12496" spans="1:10" x14ac:dyDescent="0.25">
      <c r="A12496"/>
      <c r="B12496"/>
      <c r="I12496" s="33"/>
      <c r="J12496" s="21"/>
    </row>
    <row r="12497" spans="1:10" x14ac:dyDescent="0.25">
      <c r="A12497"/>
      <c r="B12497"/>
      <c r="I12497" s="33"/>
      <c r="J12497" s="21"/>
    </row>
    <row r="12498" spans="1:10" x14ac:dyDescent="0.25">
      <c r="A12498"/>
      <c r="B12498"/>
      <c r="I12498" s="33"/>
      <c r="J12498" s="21"/>
    </row>
    <row r="12499" spans="1:10" x14ac:dyDescent="0.25">
      <c r="A12499"/>
      <c r="B12499"/>
      <c r="I12499" s="33"/>
      <c r="J12499" s="21"/>
    </row>
    <row r="12500" spans="1:10" x14ac:dyDescent="0.25">
      <c r="A12500"/>
      <c r="B12500"/>
      <c r="I12500" s="33"/>
      <c r="J12500" s="21"/>
    </row>
    <row r="12501" spans="1:10" x14ac:dyDescent="0.25">
      <c r="A12501"/>
      <c r="B12501"/>
      <c r="I12501" s="33"/>
      <c r="J12501" s="21"/>
    </row>
    <row r="12502" spans="1:10" x14ac:dyDescent="0.25">
      <c r="A12502"/>
      <c r="B12502"/>
      <c r="I12502" s="33"/>
      <c r="J12502" s="21"/>
    </row>
    <row r="12503" spans="1:10" x14ac:dyDescent="0.25">
      <c r="A12503"/>
      <c r="B12503"/>
      <c r="I12503" s="33"/>
      <c r="J12503" s="21"/>
    </row>
    <row r="12504" spans="1:10" x14ac:dyDescent="0.25">
      <c r="A12504"/>
      <c r="B12504"/>
      <c r="I12504" s="33"/>
      <c r="J12504" s="21"/>
    </row>
    <row r="12505" spans="1:10" x14ac:dyDescent="0.25">
      <c r="A12505"/>
      <c r="B12505"/>
      <c r="I12505" s="33"/>
      <c r="J12505" s="21"/>
    </row>
    <row r="12506" spans="1:10" x14ac:dyDescent="0.25">
      <c r="A12506"/>
      <c r="B12506"/>
      <c r="I12506" s="33"/>
      <c r="J12506" s="21"/>
    </row>
    <row r="12507" spans="1:10" x14ac:dyDescent="0.25">
      <c r="A12507"/>
      <c r="B12507"/>
      <c r="I12507" s="33"/>
      <c r="J12507" s="21"/>
    </row>
    <row r="12508" spans="1:10" x14ac:dyDescent="0.25">
      <c r="A12508"/>
      <c r="B12508"/>
      <c r="I12508" s="33"/>
      <c r="J12508" s="21"/>
    </row>
    <row r="12509" spans="1:10" x14ac:dyDescent="0.25">
      <c r="A12509"/>
      <c r="B12509"/>
      <c r="I12509" s="33"/>
      <c r="J12509" s="21"/>
    </row>
    <row r="12510" spans="1:10" x14ac:dyDescent="0.25">
      <c r="A12510"/>
      <c r="B12510"/>
      <c r="I12510" s="33"/>
      <c r="J12510" s="21"/>
    </row>
    <row r="12511" spans="1:10" x14ac:dyDescent="0.25">
      <c r="A12511"/>
      <c r="B12511"/>
      <c r="I12511" s="33"/>
      <c r="J12511" s="21"/>
    </row>
    <row r="12512" spans="1:10" x14ac:dyDescent="0.25">
      <c r="A12512"/>
      <c r="B12512"/>
      <c r="I12512" s="33"/>
      <c r="J12512" s="21"/>
    </row>
    <row r="12513" spans="1:10" x14ac:dyDescent="0.25">
      <c r="A12513"/>
      <c r="B12513"/>
      <c r="I12513" s="33"/>
      <c r="J12513" s="21"/>
    </row>
    <row r="12514" spans="1:10" x14ac:dyDescent="0.25">
      <c r="A12514"/>
      <c r="B12514"/>
      <c r="I12514" s="33"/>
      <c r="J12514" s="21"/>
    </row>
    <row r="12515" spans="1:10" x14ac:dyDescent="0.25">
      <c r="A12515"/>
      <c r="B12515"/>
      <c r="I12515" s="33"/>
      <c r="J12515" s="21"/>
    </row>
    <row r="12516" spans="1:10" x14ac:dyDescent="0.25">
      <c r="A12516"/>
      <c r="B12516"/>
      <c r="I12516" s="33"/>
      <c r="J12516" s="21"/>
    </row>
    <row r="12517" spans="1:10" x14ac:dyDescent="0.25">
      <c r="A12517"/>
      <c r="B12517"/>
      <c r="I12517" s="33"/>
      <c r="J12517" s="21"/>
    </row>
    <row r="12518" spans="1:10" x14ac:dyDescent="0.25">
      <c r="A12518"/>
      <c r="B12518"/>
      <c r="I12518" s="33"/>
      <c r="J12518" s="21"/>
    </row>
    <row r="12519" spans="1:10" x14ac:dyDescent="0.25">
      <c r="A12519"/>
      <c r="B12519"/>
      <c r="I12519" s="33"/>
      <c r="J12519" s="21"/>
    </row>
    <row r="12520" spans="1:10" x14ac:dyDescent="0.25">
      <c r="A12520"/>
      <c r="B12520"/>
      <c r="I12520" s="33"/>
      <c r="J12520" s="21"/>
    </row>
    <row r="12521" spans="1:10" x14ac:dyDescent="0.25">
      <c r="A12521"/>
      <c r="B12521"/>
      <c r="I12521" s="33"/>
      <c r="J12521" s="21"/>
    </row>
    <row r="12522" spans="1:10" x14ac:dyDescent="0.25">
      <c r="A12522"/>
      <c r="B12522"/>
      <c r="I12522" s="33"/>
      <c r="J12522" s="21"/>
    </row>
    <row r="12523" spans="1:10" x14ac:dyDescent="0.25">
      <c r="A12523"/>
      <c r="B12523"/>
      <c r="I12523" s="33"/>
      <c r="J12523" s="21"/>
    </row>
    <row r="12524" spans="1:10" x14ac:dyDescent="0.25">
      <c r="A12524"/>
      <c r="B12524"/>
      <c r="I12524" s="33"/>
      <c r="J12524" s="21"/>
    </row>
    <row r="12525" spans="1:10" x14ac:dyDescent="0.25">
      <c r="A12525"/>
      <c r="B12525"/>
      <c r="I12525" s="33"/>
      <c r="J12525" s="21"/>
    </row>
    <row r="12526" spans="1:10" x14ac:dyDescent="0.25">
      <c r="A12526"/>
      <c r="B12526"/>
      <c r="I12526" s="33"/>
      <c r="J12526" s="21"/>
    </row>
    <row r="12527" spans="1:10" x14ac:dyDescent="0.25">
      <c r="A12527"/>
      <c r="B12527"/>
      <c r="I12527" s="33"/>
      <c r="J12527" s="21"/>
    </row>
    <row r="12528" spans="1:10" x14ac:dyDescent="0.25">
      <c r="A12528"/>
      <c r="B12528"/>
      <c r="I12528" s="33"/>
      <c r="J12528" s="21"/>
    </row>
    <row r="12529" spans="1:10" x14ac:dyDescent="0.25">
      <c r="A12529"/>
      <c r="B12529"/>
      <c r="I12529" s="33"/>
      <c r="J12529" s="21"/>
    </row>
    <row r="12530" spans="1:10" x14ac:dyDescent="0.25">
      <c r="A12530"/>
      <c r="B12530"/>
      <c r="I12530" s="33"/>
      <c r="J12530" s="21"/>
    </row>
    <row r="12531" spans="1:10" x14ac:dyDescent="0.25">
      <c r="A12531"/>
      <c r="B12531"/>
      <c r="I12531" s="33"/>
      <c r="J12531" s="21"/>
    </row>
    <row r="12532" spans="1:10" x14ac:dyDescent="0.25">
      <c r="A12532"/>
      <c r="B12532"/>
      <c r="I12532" s="33"/>
      <c r="J12532" s="21"/>
    </row>
    <row r="12533" spans="1:10" x14ac:dyDescent="0.25">
      <c r="A12533"/>
      <c r="B12533"/>
      <c r="I12533" s="33"/>
      <c r="J12533" s="21"/>
    </row>
    <row r="12534" spans="1:10" x14ac:dyDescent="0.25">
      <c r="A12534"/>
      <c r="B12534"/>
      <c r="I12534" s="33"/>
      <c r="J12534" s="21"/>
    </row>
    <row r="12535" spans="1:10" x14ac:dyDescent="0.25">
      <c r="A12535"/>
      <c r="B12535"/>
      <c r="I12535" s="33"/>
      <c r="J12535" s="21"/>
    </row>
    <row r="12536" spans="1:10" x14ac:dyDescent="0.25">
      <c r="A12536"/>
      <c r="B12536"/>
      <c r="I12536" s="33"/>
      <c r="J12536" s="21"/>
    </row>
    <row r="12537" spans="1:10" x14ac:dyDescent="0.25">
      <c r="A12537"/>
      <c r="B12537"/>
      <c r="I12537" s="33"/>
      <c r="J12537" s="21"/>
    </row>
    <row r="12538" spans="1:10" x14ac:dyDescent="0.25">
      <c r="A12538"/>
      <c r="B12538"/>
      <c r="I12538" s="33"/>
      <c r="J12538" s="21"/>
    </row>
    <row r="12539" spans="1:10" x14ac:dyDescent="0.25">
      <c r="A12539"/>
      <c r="B12539"/>
      <c r="I12539" s="33"/>
      <c r="J12539" s="21"/>
    </row>
    <row r="12540" spans="1:10" x14ac:dyDescent="0.25">
      <c r="A12540"/>
      <c r="B12540"/>
      <c r="I12540" s="33"/>
      <c r="J12540" s="21"/>
    </row>
    <row r="12541" spans="1:10" x14ac:dyDescent="0.25">
      <c r="A12541"/>
      <c r="B12541"/>
      <c r="I12541" s="33"/>
      <c r="J12541" s="21"/>
    </row>
    <row r="12542" spans="1:10" x14ac:dyDescent="0.25">
      <c r="A12542"/>
      <c r="B12542"/>
      <c r="I12542" s="33"/>
      <c r="J12542" s="21"/>
    </row>
    <row r="12543" spans="1:10" x14ac:dyDescent="0.25">
      <c r="A12543"/>
      <c r="B12543"/>
      <c r="I12543" s="33"/>
      <c r="J12543" s="21"/>
    </row>
    <row r="12544" spans="1:10" x14ac:dyDescent="0.25">
      <c r="A12544"/>
      <c r="B12544"/>
      <c r="I12544" s="33"/>
      <c r="J12544" s="21"/>
    </row>
    <row r="12545" spans="1:10" x14ac:dyDescent="0.25">
      <c r="A12545"/>
      <c r="B12545"/>
      <c r="I12545" s="33"/>
      <c r="J12545" s="21"/>
    </row>
    <row r="12546" spans="1:10" x14ac:dyDescent="0.25">
      <c r="A12546"/>
      <c r="B12546"/>
      <c r="I12546" s="33"/>
      <c r="J12546" s="21"/>
    </row>
    <row r="12547" spans="1:10" x14ac:dyDescent="0.25">
      <c r="A12547"/>
      <c r="B12547"/>
      <c r="I12547" s="33"/>
      <c r="J12547" s="21"/>
    </row>
    <row r="12548" spans="1:10" x14ac:dyDescent="0.25">
      <c r="A12548"/>
      <c r="B12548"/>
      <c r="I12548" s="33"/>
      <c r="J12548" s="21"/>
    </row>
    <row r="12549" spans="1:10" x14ac:dyDescent="0.25">
      <c r="A12549"/>
      <c r="B12549"/>
      <c r="I12549" s="33"/>
      <c r="J12549" s="21"/>
    </row>
    <row r="12550" spans="1:10" x14ac:dyDescent="0.25">
      <c r="A12550"/>
      <c r="B12550"/>
      <c r="I12550" s="33"/>
      <c r="J12550" s="21"/>
    </row>
    <row r="12551" spans="1:10" x14ac:dyDescent="0.25">
      <c r="A12551"/>
      <c r="B12551"/>
      <c r="I12551" s="33"/>
      <c r="J12551" s="21"/>
    </row>
    <row r="12552" spans="1:10" x14ac:dyDescent="0.25">
      <c r="A12552"/>
      <c r="B12552"/>
      <c r="I12552" s="33"/>
      <c r="J12552" s="21"/>
    </row>
    <row r="12553" spans="1:10" x14ac:dyDescent="0.25">
      <c r="A12553"/>
      <c r="B12553"/>
      <c r="I12553" s="33"/>
      <c r="J12553" s="21"/>
    </row>
    <row r="12554" spans="1:10" x14ac:dyDescent="0.25">
      <c r="A12554"/>
      <c r="B12554"/>
      <c r="I12554" s="33"/>
      <c r="J12554" s="21"/>
    </row>
    <row r="12555" spans="1:10" x14ac:dyDescent="0.25">
      <c r="A12555"/>
      <c r="B12555"/>
      <c r="I12555" s="33"/>
      <c r="J12555" s="21"/>
    </row>
    <row r="12556" spans="1:10" x14ac:dyDescent="0.25">
      <c r="A12556"/>
      <c r="B12556"/>
      <c r="I12556" s="33"/>
      <c r="J12556" s="21"/>
    </row>
    <row r="12557" spans="1:10" x14ac:dyDescent="0.25">
      <c r="A12557"/>
      <c r="B12557"/>
      <c r="I12557" s="33"/>
      <c r="J12557" s="21"/>
    </row>
    <row r="12558" spans="1:10" x14ac:dyDescent="0.25">
      <c r="A12558"/>
      <c r="B12558"/>
      <c r="I12558" s="33"/>
      <c r="J12558" s="21"/>
    </row>
    <row r="12559" spans="1:10" x14ac:dyDescent="0.25">
      <c r="A12559"/>
      <c r="B12559"/>
      <c r="I12559" s="33"/>
      <c r="J12559" s="21"/>
    </row>
    <row r="12560" spans="1:10" x14ac:dyDescent="0.25">
      <c r="A12560"/>
      <c r="B12560"/>
      <c r="I12560" s="33"/>
      <c r="J12560" s="21"/>
    </row>
    <row r="12561" spans="1:10" x14ac:dyDescent="0.25">
      <c r="A12561"/>
      <c r="B12561"/>
      <c r="I12561" s="33"/>
      <c r="J12561" s="21"/>
    </row>
    <row r="12562" spans="1:10" x14ac:dyDescent="0.25">
      <c r="A12562"/>
      <c r="B12562"/>
      <c r="I12562" s="33"/>
      <c r="J12562" s="21"/>
    </row>
    <row r="12563" spans="1:10" x14ac:dyDescent="0.25">
      <c r="A12563"/>
      <c r="B12563"/>
      <c r="I12563" s="33"/>
      <c r="J12563" s="21"/>
    </row>
    <row r="12564" spans="1:10" x14ac:dyDescent="0.25">
      <c r="A12564"/>
      <c r="B12564"/>
      <c r="I12564" s="33"/>
      <c r="J12564" s="21"/>
    </row>
    <row r="12565" spans="1:10" x14ac:dyDescent="0.25">
      <c r="A12565"/>
      <c r="B12565"/>
      <c r="I12565" s="33"/>
      <c r="J12565" s="21"/>
    </row>
    <row r="12566" spans="1:10" x14ac:dyDescent="0.25">
      <c r="A12566"/>
      <c r="B12566"/>
      <c r="I12566" s="33"/>
      <c r="J12566" s="21"/>
    </row>
    <row r="12567" spans="1:10" x14ac:dyDescent="0.25">
      <c r="A12567"/>
      <c r="B12567"/>
      <c r="I12567" s="33"/>
      <c r="J12567" s="21"/>
    </row>
    <row r="12568" spans="1:10" x14ac:dyDescent="0.25">
      <c r="A12568"/>
      <c r="B12568"/>
      <c r="I12568" s="33"/>
      <c r="J12568" s="21"/>
    </row>
    <row r="12569" spans="1:10" x14ac:dyDescent="0.25">
      <c r="A12569"/>
      <c r="B12569"/>
      <c r="I12569" s="33"/>
      <c r="J12569" s="21"/>
    </row>
    <row r="12570" spans="1:10" x14ac:dyDescent="0.25">
      <c r="A12570"/>
      <c r="B12570"/>
      <c r="I12570" s="33"/>
      <c r="J12570" s="21"/>
    </row>
    <row r="12571" spans="1:10" x14ac:dyDescent="0.25">
      <c r="A12571"/>
      <c r="B12571"/>
      <c r="I12571" s="33"/>
      <c r="J12571" s="21"/>
    </row>
    <row r="12572" spans="1:10" x14ac:dyDescent="0.25">
      <c r="A12572"/>
      <c r="B12572"/>
      <c r="I12572" s="33"/>
      <c r="J12572" s="21"/>
    </row>
    <row r="12573" spans="1:10" x14ac:dyDescent="0.25">
      <c r="A12573"/>
      <c r="B12573"/>
      <c r="I12573" s="33"/>
      <c r="J12573" s="21"/>
    </row>
    <row r="12574" spans="1:10" x14ac:dyDescent="0.25">
      <c r="A12574"/>
      <c r="B12574"/>
      <c r="I12574" s="33"/>
      <c r="J12574" s="21"/>
    </row>
    <row r="12575" spans="1:10" x14ac:dyDescent="0.25">
      <c r="A12575"/>
      <c r="B12575"/>
      <c r="I12575" s="33"/>
      <c r="J12575" s="21"/>
    </row>
    <row r="12576" spans="1:10" x14ac:dyDescent="0.25">
      <c r="A12576"/>
      <c r="B12576"/>
      <c r="I12576" s="33"/>
      <c r="J12576" s="21"/>
    </row>
    <row r="12577" spans="1:10" x14ac:dyDescent="0.25">
      <c r="A12577"/>
      <c r="B12577"/>
      <c r="I12577" s="33"/>
      <c r="J12577" s="21"/>
    </row>
    <row r="12578" spans="1:10" x14ac:dyDescent="0.25">
      <c r="A12578"/>
      <c r="B12578"/>
      <c r="I12578" s="33"/>
      <c r="J12578" s="21"/>
    </row>
    <row r="12579" spans="1:10" x14ac:dyDescent="0.25">
      <c r="A12579"/>
      <c r="B12579"/>
      <c r="I12579" s="33"/>
      <c r="J12579" s="21"/>
    </row>
    <row r="12580" spans="1:10" x14ac:dyDescent="0.25">
      <c r="A12580"/>
      <c r="B12580"/>
      <c r="I12580" s="33"/>
      <c r="J12580" s="21"/>
    </row>
    <row r="12581" spans="1:10" x14ac:dyDescent="0.25">
      <c r="A12581"/>
      <c r="B12581"/>
      <c r="I12581" s="33"/>
      <c r="J12581" s="21"/>
    </row>
    <row r="12582" spans="1:10" x14ac:dyDescent="0.25">
      <c r="A12582"/>
      <c r="B12582"/>
      <c r="I12582" s="33"/>
      <c r="J12582" s="21"/>
    </row>
    <row r="12583" spans="1:10" x14ac:dyDescent="0.25">
      <c r="A12583"/>
      <c r="B12583"/>
      <c r="I12583" s="33"/>
      <c r="J12583" s="21"/>
    </row>
    <row r="12584" spans="1:10" x14ac:dyDescent="0.25">
      <c r="A12584"/>
      <c r="B12584"/>
      <c r="I12584" s="33"/>
      <c r="J12584" s="21"/>
    </row>
    <row r="12585" spans="1:10" x14ac:dyDescent="0.25">
      <c r="A12585"/>
      <c r="B12585"/>
      <c r="I12585" s="33"/>
      <c r="J12585" s="21"/>
    </row>
    <row r="12586" spans="1:10" x14ac:dyDescent="0.25">
      <c r="A12586"/>
      <c r="B12586"/>
      <c r="I12586" s="33"/>
      <c r="J12586" s="21"/>
    </row>
    <row r="12587" spans="1:10" x14ac:dyDescent="0.25">
      <c r="A12587"/>
      <c r="B12587"/>
      <c r="I12587" s="33"/>
      <c r="J12587" s="21"/>
    </row>
    <row r="12588" spans="1:10" x14ac:dyDescent="0.25">
      <c r="A12588"/>
      <c r="B12588"/>
      <c r="I12588" s="33"/>
      <c r="J12588" s="21"/>
    </row>
    <row r="12589" spans="1:10" x14ac:dyDescent="0.25">
      <c r="A12589"/>
      <c r="B12589"/>
      <c r="I12589" s="33"/>
      <c r="J12589" s="21"/>
    </row>
    <row r="12590" spans="1:10" x14ac:dyDescent="0.25">
      <c r="A12590"/>
      <c r="B12590"/>
      <c r="I12590" s="33"/>
      <c r="J12590" s="21"/>
    </row>
    <row r="12591" spans="1:10" x14ac:dyDescent="0.25">
      <c r="A12591"/>
      <c r="B12591"/>
      <c r="I12591" s="33"/>
      <c r="J12591" s="21"/>
    </row>
    <row r="12592" spans="1:10" x14ac:dyDescent="0.25">
      <c r="A12592"/>
      <c r="B12592"/>
      <c r="I12592" s="33"/>
      <c r="J12592" s="21"/>
    </row>
    <row r="12593" spans="1:10" x14ac:dyDescent="0.25">
      <c r="A12593"/>
      <c r="B12593"/>
      <c r="I12593" s="33"/>
      <c r="J12593" s="21"/>
    </row>
    <row r="12594" spans="1:10" x14ac:dyDescent="0.25">
      <c r="A12594"/>
      <c r="B12594"/>
      <c r="I12594" s="33"/>
      <c r="J12594" s="21"/>
    </row>
    <row r="12595" spans="1:10" x14ac:dyDescent="0.25">
      <c r="A12595"/>
      <c r="B12595"/>
      <c r="I12595" s="33"/>
      <c r="J12595" s="21"/>
    </row>
    <row r="12596" spans="1:10" x14ac:dyDescent="0.25">
      <c r="A12596"/>
      <c r="B12596"/>
      <c r="I12596" s="33"/>
      <c r="J12596" s="21"/>
    </row>
    <row r="12597" spans="1:10" x14ac:dyDescent="0.25">
      <c r="A12597"/>
      <c r="B12597"/>
      <c r="I12597" s="33"/>
      <c r="J12597" s="21"/>
    </row>
    <row r="12598" spans="1:10" x14ac:dyDescent="0.25">
      <c r="A12598"/>
      <c r="B12598"/>
      <c r="I12598" s="33"/>
      <c r="J12598" s="21"/>
    </row>
    <row r="12599" spans="1:10" x14ac:dyDescent="0.25">
      <c r="A12599"/>
      <c r="B12599"/>
      <c r="I12599" s="33"/>
      <c r="J12599" s="21"/>
    </row>
    <row r="12600" spans="1:10" x14ac:dyDescent="0.25">
      <c r="A12600"/>
      <c r="B12600"/>
      <c r="I12600" s="33"/>
      <c r="J12600" s="21"/>
    </row>
    <row r="12601" spans="1:10" x14ac:dyDescent="0.25">
      <c r="A12601"/>
      <c r="B12601"/>
      <c r="I12601" s="33"/>
      <c r="J12601" s="21"/>
    </row>
    <row r="12602" spans="1:10" x14ac:dyDescent="0.25">
      <c r="A12602"/>
      <c r="B12602"/>
      <c r="I12602" s="33"/>
      <c r="J12602" s="21"/>
    </row>
    <row r="12603" spans="1:10" x14ac:dyDescent="0.25">
      <c r="A12603"/>
      <c r="B12603"/>
      <c r="I12603" s="33"/>
      <c r="J12603" s="21"/>
    </row>
    <row r="12604" spans="1:10" x14ac:dyDescent="0.25">
      <c r="A12604"/>
      <c r="B12604"/>
      <c r="I12604" s="33"/>
      <c r="J12604" s="21"/>
    </row>
    <row r="12605" spans="1:10" x14ac:dyDescent="0.25">
      <c r="A12605"/>
      <c r="B12605"/>
      <c r="I12605" s="33"/>
      <c r="J12605" s="21"/>
    </row>
    <row r="12606" spans="1:10" x14ac:dyDescent="0.25">
      <c r="A12606"/>
      <c r="B12606"/>
      <c r="I12606" s="33"/>
      <c r="J12606" s="21"/>
    </row>
    <row r="12607" spans="1:10" x14ac:dyDescent="0.25">
      <c r="A12607"/>
      <c r="B12607"/>
      <c r="I12607" s="33"/>
      <c r="J12607" s="21"/>
    </row>
    <row r="12608" spans="1:10" x14ac:dyDescent="0.25">
      <c r="A12608"/>
      <c r="B12608"/>
      <c r="I12608" s="33"/>
      <c r="J12608" s="21"/>
    </row>
    <row r="12609" spans="1:10" x14ac:dyDescent="0.25">
      <c r="A12609"/>
      <c r="B12609"/>
      <c r="I12609" s="33"/>
      <c r="J12609" s="21"/>
    </row>
    <row r="12610" spans="1:10" x14ac:dyDescent="0.25">
      <c r="A12610"/>
      <c r="B12610"/>
      <c r="I12610" s="33"/>
      <c r="J12610" s="21"/>
    </row>
    <row r="12611" spans="1:10" x14ac:dyDescent="0.25">
      <c r="A12611"/>
      <c r="B12611"/>
      <c r="I12611" s="33"/>
      <c r="J12611" s="21"/>
    </row>
    <row r="12612" spans="1:10" x14ac:dyDescent="0.25">
      <c r="A12612"/>
      <c r="B12612"/>
      <c r="I12612" s="33"/>
      <c r="J12612" s="21"/>
    </row>
    <row r="12613" spans="1:10" x14ac:dyDescent="0.25">
      <c r="A12613"/>
      <c r="B12613"/>
      <c r="I12613" s="33"/>
      <c r="J12613" s="21"/>
    </row>
    <row r="12614" spans="1:10" x14ac:dyDescent="0.25">
      <c r="A12614"/>
      <c r="B12614"/>
      <c r="I12614" s="33"/>
      <c r="J12614" s="21"/>
    </row>
    <row r="12615" spans="1:10" x14ac:dyDescent="0.25">
      <c r="A12615"/>
      <c r="B12615"/>
      <c r="I12615" s="33"/>
      <c r="J12615" s="21"/>
    </row>
    <row r="12616" spans="1:10" x14ac:dyDescent="0.25">
      <c r="A12616"/>
      <c r="B12616"/>
      <c r="I12616" s="33"/>
      <c r="J12616" s="21"/>
    </row>
    <row r="12617" spans="1:10" x14ac:dyDescent="0.25">
      <c r="A12617"/>
      <c r="B12617"/>
      <c r="I12617" s="33"/>
      <c r="J12617" s="21"/>
    </row>
    <row r="12618" spans="1:10" x14ac:dyDescent="0.25">
      <c r="A12618"/>
      <c r="B12618"/>
      <c r="I12618" s="33"/>
      <c r="J12618" s="21"/>
    </row>
    <row r="12619" spans="1:10" x14ac:dyDescent="0.25">
      <c r="A12619"/>
      <c r="B12619"/>
      <c r="I12619" s="33"/>
      <c r="J12619" s="21"/>
    </row>
    <row r="12620" spans="1:10" x14ac:dyDescent="0.25">
      <c r="A12620"/>
      <c r="B12620"/>
      <c r="I12620" s="33"/>
      <c r="J12620" s="21"/>
    </row>
    <row r="12621" spans="1:10" x14ac:dyDescent="0.25">
      <c r="A12621"/>
      <c r="B12621"/>
      <c r="I12621" s="33"/>
      <c r="J12621" s="21"/>
    </row>
    <row r="12622" spans="1:10" x14ac:dyDescent="0.25">
      <c r="A12622"/>
      <c r="B12622"/>
      <c r="I12622" s="33"/>
      <c r="J12622" s="21"/>
    </row>
    <row r="12623" spans="1:10" x14ac:dyDescent="0.25">
      <c r="A12623"/>
      <c r="B12623"/>
      <c r="I12623" s="33"/>
      <c r="J12623" s="21"/>
    </row>
    <row r="12624" spans="1:10" x14ac:dyDescent="0.25">
      <c r="A12624"/>
      <c r="B12624"/>
      <c r="I12624" s="33"/>
      <c r="J12624" s="21"/>
    </row>
    <row r="12625" spans="1:10" x14ac:dyDescent="0.25">
      <c r="A12625"/>
      <c r="B12625"/>
      <c r="I12625" s="33"/>
      <c r="J12625" s="21"/>
    </row>
    <row r="12626" spans="1:10" x14ac:dyDescent="0.25">
      <c r="A12626"/>
      <c r="B12626"/>
      <c r="I12626" s="33"/>
      <c r="J12626" s="21"/>
    </row>
    <row r="12627" spans="1:10" x14ac:dyDescent="0.25">
      <c r="A12627"/>
      <c r="B12627"/>
      <c r="I12627" s="33"/>
      <c r="J12627" s="21"/>
    </row>
    <row r="12628" spans="1:10" x14ac:dyDescent="0.25">
      <c r="A12628"/>
      <c r="B12628"/>
      <c r="I12628" s="33"/>
      <c r="J12628" s="21"/>
    </row>
    <row r="12629" spans="1:10" x14ac:dyDescent="0.25">
      <c r="A12629"/>
      <c r="B12629"/>
      <c r="I12629" s="33"/>
      <c r="J12629" s="21"/>
    </row>
    <row r="12630" spans="1:10" x14ac:dyDescent="0.25">
      <c r="A12630"/>
      <c r="B12630"/>
      <c r="I12630" s="33"/>
      <c r="J12630" s="21"/>
    </row>
    <row r="12631" spans="1:10" x14ac:dyDescent="0.25">
      <c r="A12631"/>
      <c r="B12631"/>
      <c r="I12631" s="33"/>
      <c r="J12631" s="21"/>
    </row>
    <row r="12632" spans="1:10" x14ac:dyDescent="0.25">
      <c r="A12632"/>
      <c r="B12632"/>
      <c r="I12632" s="33"/>
      <c r="J12632" s="21"/>
    </row>
    <row r="12633" spans="1:10" x14ac:dyDescent="0.25">
      <c r="A12633"/>
      <c r="B12633"/>
      <c r="I12633" s="33"/>
      <c r="J12633" s="21"/>
    </row>
    <row r="12634" spans="1:10" x14ac:dyDescent="0.25">
      <c r="A12634"/>
      <c r="B12634"/>
      <c r="I12634" s="33"/>
      <c r="J12634" s="21"/>
    </row>
    <row r="12635" spans="1:10" x14ac:dyDescent="0.25">
      <c r="A12635"/>
      <c r="B12635"/>
      <c r="I12635" s="33"/>
      <c r="J12635" s="21"/>
    </row>
    <row r="12636" spans="1:10" x14ac:dyDescent="0.25">
      <c r="A12636"/>
      <c r="B12636"/>
      <c r="I12636" s="33"/>
      <c r="J12636" s="21"/>
    </row>
    <row r="12637" spans="1:10" x14ac:dyDescent="0.25">
      <c r="A12637"/>
      <c r="B12637"/>
      <c r="I12637" s="33"/>
      <c r="J12637" s="21"/>
    </row>
    <row r="12638" spans="1:10" x14ac:dyDescent="0.25">
      <c r="A12638"/>
      <c r="B12638"/>
      <c r="I12638" s="33"/>
      <c r="J12638" s="21"/>
    </row>
    <row r="12639" spans="1:10" x14ac:dyDescent="0.25">
      <c r="A12639"/>
      <c r="B12639"/>
      <c r="I12639" s="33"/>
      <c r="J12639" s="21"/>
    </row>
    <row r="12640" spans="1:10" x14ac:dyDescent="0.25">
      <c r="A12640"/>
      <c r="B12640"/>
      <c r="I12640" s="33"/>
      <c r="J12640" s="21"/>
    </row>
    <row r="12641" spans="1:10" x14ac:dyDescent="0.25">
      <c r="A12641"/>
      <c r="B12641"/>
      <c r="I12641" s="33"/>
      <c r="J12641" s="21"/>
    </row>
    <row r="12642" spans="1:10" x14ac:dyDescent="0.25">
      <c r="A12642"/>
      <c r="B12642"/>
      <c r="I12642" s="33"/>
      <c r="J12642" s="21"/>
    </row>
    <row r="12643" spans="1:10" x14ac:dyDescent="0.25">
      <c r="A12643"/>
      <c r="B12643"/>
      <c r="I12643" s="33"/>
      <c r="J12643" s="21"/>
    </row>
    <row r="12644" spans="1:10" x14ac:dyDescent="0.25">
      <c r="A12644"/>
      <c r="B12644"/>
      <c r="I12644" s="33"/>
      <c r="J12644" s="21"/>
    </row>
    <row r="12645" spans="1:10" x14ac:dyDescent="0.25">
      <c r="A12645"/>
      <c r="B12645"/>
      <c r="I12645" s="33"/>
      <c r="J12645" s="21"/>
    </row>
    <row r="12646" spans="1:10" x14ac:dyDescent="0.25">
      <c r="A12646"/>
      <c r="B12646"/>
      <c r="I12646" s="33"/>
      <c r="J12646" s="21"/>
    </row>
    <row r="12647" spans="1:10" x14ac:dyDescent="0.25">
      <c r="A12647"/>
      <c r="B12647"/>
      <c r="I12647" s="33"/>
      <c r="J12647" s="21"/>
    </row>
    <row r="12648" spans="1:10" x14ac:dyDescent="0.25">
      <c r="A12648"/>
      <c r="B12648"/>
      <c r="I12648" s="33"/>
      <c r="J12648" s="21"/>
    </row>
    <row r="12649" spans="1:10" x14ac:dyDescent="0.25">
      <c r="A12649"/>
      <c r="B12649"/>
      <c r="I12649" s="33"/>
      <c r="J12649" s="21"/>
    </row>
    <row r="12650" spans="1:10" x14ac:dyDescent="0.25">
      <c r="A12650"/>
      <c r="B12650"/>
      <c r="I12650" s="33"/>
      <c r="J12650" s="21"/>
    </row>
    <row r="12651" spans="1:10" x14ac:dyDescent="0.25">
      <c r="A12651"/>
      <c r="B12651"/>
      <c r="I12651" s="33"/>
      <c r="J12651" s="21"/>
    </row>
    <row r="12652" spans="1:10" x14ac:dyDescent="0.25">
      <c r="A12652"/>
      <c r="B12652"/>
      <c r="I12652" s="33"/>
      <c r="J12652" s="21"/>
    </row>
    <row r="12653" spans="1:10" x14ac:dyDescent="0.25">
      <c r="A12653"/>
      <c r="B12653"/>
      <c r="I12653" s="33"/>
      <c r="J12653" s="21"/>
    </row>
    <row r="12654" spans="1:10" x14ac:dyDescent="0.25">
      <c r="A12654"/>
      <c r="B12654"/>
      <c r="I12654" s="33"/>
      <c r="J12654" s="21"/>
    </row>
    <row r="12655" spans="1:10" x14ac:dyDescent="0.25">
      <c r="A12655"/>
      <c r="B12655"/>
      <c r="I12655" s="33"/>
      <c r="J12655" s="21"/>
    </row>
    <row r="12656" spans="1:10" x14ac:dyDescent="0.25">
      <c r="A12656"/>
      <c r="B12656"/>
      <c r="I12656" s="33"/>
      <c r="J12656" s="21"/>
    </row>
    <row r="12657" spans="1:10" x14ac:dyDescent="0.25">
      <c r="A12657"/>
      <c r="B12657"/>
      <c r="I12657" s="33"/>
      <c r="J12657" s="21"/>
    </row>
    <row r="12658" spans="1:10" x14ac:dyDescent="0.25">
      <c r="A12658"/>
      <c r="B12658"/>
      <c r="I12658" s="33"/>
      <c r="J12658" s="21"/>
    </row>
    <row r="12659" spans="1:10" x14ac:dyDescent="0.25">
      <c r="A12659"/>
      <c r="B12659"/>
      <c r="I12659" s="33"/>
      <c r="J12659" s="21"/>
    </row>
    <row r="12660" spans="1:10" x14ac:dyDescent="0.25">
      <c r="A12660"/>
      <c r="B12660"/>
      <c r="I12660" s="33"/>
      <c r="J12660" s="21"/>
    </row>
    <row r="12661" spans="1:10" x14ac:dyDescent="0.25">
      <c r="A12661"/>
      <c r="B12661"/>
      <c r="I12661" s="33"/>
      <c r="J12661" s="21"/>
    </row>
    <row r="12662" spans="1:10" x14ac:dyDescent="0.25">
      <c r="A12662"/>
      <c r="B12662"/>
      <c r="I12662" s="33"/>
      <c r="J12662" s="21"/>
    </row>
    <row r="12663" spans="1:10" x14ac:dyDescent="0.25">
      <c r="A12663"/>
      <c r="B12663"/>
      <c r="I12663" s="33"/>
      <c r="J12663" s="21"/>
    </row>
    <row r="12664" spans="1:10" x14ac:dyDescent="0.25">
      <c r="A12664"/>
      <c r="B12664"/>
      <c r="I12664" s="33"/>
      <c r="J12664" s="21"/>
    </row>
    <row r="12665" spans="1:10" x14ac:dyDescent="0.25">
      <c r="A12665"/>
      <c r="B12665"/>
      <c r="I12665" s="33"/>
      <c r="J12665" s="21"/>
    </row>
    <row r="12666" spans="1:10" x14ac:dyDescent="0.25">
      <c r="A12666"/>
      <c r="B12666"/>
      <c r="I12666" s="33"/>
      <c r="J12666" s="21"/>
    </row>
    <row r="12667" spans="1:10" x14ac:dyDescent="0.25">
      <c r="A12667"/>
      <c r="B12667"/>
      <c r="I12667" s="33"/>
      <c r="J12667" s="21"/>
    </row>
    <row r="12668" spans="1:10" x14ac:dyDescent="0.25">
      <c r="A12668"/>
      <c r="B12668"/>
      <c r="I12668" s="33"/>
      <c r="J12668" s="21"/>
    </row>
    <row r="12669" spans="1:10" x14ac:dyDescent="0.25">
      <c r="A12669"/>
      <c r="B12669"/>
      <c r="I12669" s="33"/>
      <c r="J12669" s="21"/>
    </row>
    <row r="12670" spans="1:10" x14ac:dyDescent="0.25">
      <c r="A12670"/>
      <c r="B12670"/>
      <c r="I12670" s="33"/>
      <c r="J12670" s="21"/>
    </row>
    <row r="12671" spans="1:10" x14ac:dyDescent="0.25">
      <c r="A12671"/>
      <c r="B12671"/>
      <c r="I12671" s="33"/>
      <c r="J12671" s="21"/>
    </row>
    <row r="12672" spans="1:10" x14ac:dyDescent="0.25">
      <c r="A12672"/>
      <c r="B12672"/>
      <c r="I12672" s="33"/>
      <c r="J12672" s="21"/>
    </row>
    <row r="12673" spans="1:10" x14ac:dyDescent="0.25">
      <c r="A12673"/>
      <c r="B12673"/>
      <c r="I12673" s="33"/>
      <c r="J12673" s="21"/>
    </row>
    <row r="12674" spans="1:10" x14ac:dyDescent="0.25">
      <c r="A12674"/>
      <c r="B12674"/>
      <c r="I12674" s="33"/>
      <c r="J12674" s="21"/>
    </row>
    <row r="12675" spans="1:10" x14ac:dyDescent="0.25">
      <c r="A12675"/>
      <c r="B12675"/>
      <c r="I12675" s="33"/>
      <c r="J12675" s="21"/>
    </row>
    <row r="12676" spans="1:10" x14ac:dyDescent="0.25">
      <c r="A12676"/>
      <c r="B12676"/>
      <c r="I12676" s="33"/>
      <c r="J12676" s="21"/>
    </row>
    <row r="12677" spans="1:10" x14ac:dyDescent="0.25">
      <c r="A12677"/>
      <c r="B12677"/>
      <c r="I12677" s="33"/>
      <c r="J12677" s="21"/>
    </row>
    <row r="12678" spans="1:10" x14ac:dyDescent="0.25">
      <c r="A12678"/>
      <c r="B12678"/>
      <c r="I12678" s="33"/>
      <c r="J12678" s="21"/>
    </row>
    <row r="12679" spans="1:10" x14ac:dyDescent="0.25">
      <c r="A12679"/>
      <c r="B12679"/>
      <c r="I12679" s="33"/>
      <c r="J12679" s="21"/>
    </row>
    <row r="12680" spans="1:10" x14ac:dyDescent="0.25">
      <c r="A12680"/>
      <c r="B12680"/>
      <c r="I12680" s="33"/>
      <c r="J12680" s="21"/>
    </row>
    <row r="12681" spans="1:10" x14ac:dyDescent="0.25">
      <c r="A12681"/>
      <c r="B12681"/>
      <c r="I12681" s="33"/>
      <c r="J12681" s="21"/>
    </row>
    <row r="12682" spans="1:10" x14ac:dyDescent="0.25">
      <c r="A12682"/>
      <c r="B12682"/>
      <c r="I12682" s="33"/>
      <c r="J12682" s="21"/>
    </row>
    <row r="12683" spans="1:10" x14ac:dyDescent="0.25">
      <c r="A12683"/>
      <c r="B12683"/>
      <c r="I12683" s="33"/>
      <c r="J12683" s="21"/>
    </row>
    <row r="12684" spans="1:10" x14ac:dyDescent="0.25">
      <c r="A12684"/>
      <c r="B12684"/>
      <c r="I12684" s="33"/>
      <c r="J12684" s="21"/>
    </row>
    <row r="12685" spans="1:10" x14ac:dyDescent="0.25">
      <c r="A12685"/>
      <c r="B12685"/>
      <c r="I12685" s="33"/>
      <c r="J12685" s="21"/>
    </row>
    <row r="12686" spans="1:10" x14ac:dyDescent="0.25">
      <c r="A12686"/>
      <c r="B12686"/>
      <c r="I12686" s="33"/>
      <c r="J12686" s="21"/>
    </row>
    <row r="12687" spans="1:10" x14ac:dyDescent="0.25">
      <c r="A12687"/>
      <c r="B12687"/>
      <c r="I12687" s="33"/>
      <c r="J12687" s="21"/>
    </row>
    <row r="12688" spans="1:10" x14ac:dyDescent="0.25">
      <c r="A12688"/>
      <c r="B12688"/>
      <c r="I12688" s="33"/>
      <c r="J12688" s="21"/>
    </row>
    <row r="12689" spans="1:10" x14ac:dyDescent="0.25">
      <c r="A12689"/>
      <c r="B12689"/>
      <c r="I12689" s="33"/>
      <c r="J12689" s="21"/>
    </row>
    <row r="12690" spans="1:10" x14ac:dyDescent="0.25">
      <c r="A12690"/>
      <c r="B12690"/>
      <c r="I12690" s="33"/>
      <c r="J12690" s="21"/>
    </row>
    <row r="12691" spans="1:10" x14ac:dyDescent="0.25">
      <c r="A12691"/>
      <c r="B12691"/>
      <c r="I12691" s="33"/>
      <c r="J12691" s="21"/>
    </row>
    <row r="12692" spans="1:10" x14ac:dyDescent="0.25">
      <c r="A12692"/>
      <c r="B12692"/>
      <c r="I12692" s="33"/>
      <c r="J12692" s="21"/>
    </row>
    <row r="12693" spans="1:10" x14ac:dyDescent="0.25">
      <c r="A12693"/>
      <c r="B12693"/>
      <c r="I12693" s="33"/>
      <c r="J12693" s="21"/>
    </row>
    <row r="12694" spans="1:10" x14ac:dyDescent="0.25">
      <c r="A12694"/>
      <c r="B12694"/>
      <c r="I12694" s="33"/>
      <c r="J12694" s="21"/>
    </row>
    <row r="12695" spans="1:10" x14ac:dyDescent="0.25">
      <c r="A12695"/>
      <c r="B12695"/>
      <c r="I12695" s="33"/>
      <c r="J12695" s="21"/>
    </row>
    <row r="12696" spans="1:10" x14ac:dyDescent="0.25">
      <c r="A12696"/>
      <c r="B12696"/>
      <c r="I12696" s="33"/>
      <c r="J12696" s="21"/>
    </row>
    <row r="12697" spans="1:10" x14ac:dyDescent="0.25">
      <c r="A12697"/>
      <c r="B12697"/>
      <c r="I12697" s="33"/>
      <c r="J12697" s="21"/>
    </row>
    <row r="12698" spans="1:10" x14ac:dyDescent="0.25">
      <c r="A12698"/>
      <c r="B12698"/>
      <c r="I12698" s="33"/>
      <c r="J12698" s="21"/>
    </row>
    <row r="12699" spans="1:10" x14ac:dyDescent="0.25">
      <c r="A12699"/>
      <c r="B12699"/>
      <c r="I12699" s="33"/>
      <c r="J12699" s="21"/>
    </row>
    <row r="12700" spans="1:10" x14ac:dyDescent="0.25">
      <c r="A12700"/>
      <c r="B12700"/>
      <c r="I12700" s="33"/>
      <c r="J12700" s="21"/>
    </row>
    <row r="12701" spans="1:10" x14ac:dyDescent="0.25">
      <c r="A12701"/>
      <c r="B12701"/>
      <c r="I12701" s="33"/>
      <c r="J12701" s="21"/>
    </row>
    <row r="12702" spans="1:10" x14ac:dyDescent="0.25">
      <c r="A12702"/>
      <c r="B12702"/>
      <c r="I12702" s="33"/>
      <c r="J12702" s="21"/>
    </row>
    <row r="12703" spans="1:10" x14ac:dyDescent="0.25">
      <c r="A12703"/>
      <c r="B12703"/>
      <c r="I12703" s="33"/>
      <c r="J12703" s="21"/>
    </row>
    <row r="12704" spans="1:10" x14ac:dyDescent="0.25">
      <c r="A12704"/>
      <c r="B12704"/>
      <c r="I12704" s="33"/>
      <c r="J12704" s="21"/>
    </row>
    <row r="12705" spans="1:10" x14ac:dyDescent="0.25">
      <c r="A12705"/>
      <c r="B12705"/>
      <c r="I12705" s="33"/>
      <c r="J12705" s="21"/>
    </row>
    <row r="12706" spans="1:10" x14ac:dyDescent="0.25">
      <c r="A12706"/>
      <c r="B12706"/>
      <c r="I12706" s="33"/>
      <c r="J12706" s="21"/>
    </row>
    <row r="12707" spans="1:10" x14ac:dyDescent="0.25">
      <c r="A12707"/>
      <c r="B12707"/>
      <c r="I12707" s="33"/>
      <c r="J12707" s="21"/>
    </row>
    <row r="12708" spans="1:10" x14ac:dyDescent="0.25">
      <c r="A12708"/>
      <c r="B12708"/>
      <c r="I12708" s="33"/>
      <c r="J12708" s="21"/>
    </row>
    <row r="12709" spans="1:10" x14ac:dyDescent="0.25">
      <c r="A12709"/>
      <c r="B12709"/>
      <c r="I12709" s="33"/>
      <c r="J12709" s="21"/>
    </row>
    <row r="12710" spans="1:10" x14ac:dyDescent="0.25">
      <c r="A12710"/>
      <c r="B12710"/>
      <c r="I12710" s="33"/>
      <c r="J12710" s="21"/>
    </row>
    <row r="12711" spans="1:10" x14ac:dyDescent="0.25">
      <c r="A12711"/>
      <c r="B12711"/>
      <c r="I12711" s="33"/>
      <c r="J12711" s="21"/>
    </row>
    <row r="12712" spans="1:10" x14ac:dyDescent="0.25">
      <c r="A12712"/>
      <c r="B12712"/>
      <c r="I12712" s="33"/>
      <c r="J12712" s="21"/>
    </row>
    <row r="12713" spans="1:10" x14ac:dyDescent="0.25">
      <c r="A12713"/>
      <c r="B12713"/>
      <c r="I12713" s="33"/>
      <c r="J12713" s="21"/>
    </row>
    <row r="12714" spans="1:10" x14ac:dyDescent="0.25">
      <c r="A12714"/>
      <c r="B12714"/>
      <c r="I12714" s="33"/>
      <c r="J12714" s="21"/>
    </row>
    <row r="12715" spans="1:10" x14ac:dyDescent="0.25">
      <c r="A12715"/>
      <c r="B12715"/>
      <c r="I12715" s="33"/>
      <c r="J12715" s="21"/>
    </row>
    <row r="12716" spans="1:10" x14ac:dyDescent="0.25">
      <c r="A12716"/>
      <c r="B12716"/>
      <c r="I12716" s="33"/>
      <c r="J12716" s="21"/>
    </row>
    <row r="12717" spans="1:10" x14ac:dyDescent="0.25">
      <c r="A12717"/>
      <c r="B12717"/>
      <c r="I12717" s="33"/>
      <c r="J12717" s="21"/>
    </row>
    <row r="12718" spans="1:10" x14ac:dyDescent="0.25">
      <c r="A12718"/>
      <c r="B12718"/>
      <c r="I12718" s="33"/>
      <c r="J12718" s="21"/>
    </row>
    <row r="12719" spans="1:10" x14ac:dyDescent="0.25">
      <c r="A12719"/>
      <c r="B12719"/>
      <c r="I12719" s="33"/>
      <c r="J12719" s="21"/>
    </row>
    <row r="12720" spans="1:10" x14ac:dyDescent="0.25">
      <c r="A12720"/>
      <c r="B12720"/>
      <c r="I12720" s="33"/>
      <c r="J12720" s="21"/>
    </row>
    <row r="12721" spans="1:10" x14ac:dyDescent="0.25">
      <c r="A12721"/>
      <c r="B12721"/>
      <c r="I12721" s="33"/>
      <c r="J12721" s="21"/>
    </row>
    <row r="12722" spans="1:10" x14ac:dyDescent="0.25">
      <c r="A12722"/>
      <c r="B12722"/>
      <c r="I12722" s="33"/>
      <c r="J12722" s="21"/>
    </row>
    <row r="12723" spans="1:10" x14ac:dyDescent="0.25">
      <c r="A12723"/>
      <c r="B12723"/>
      <c r="I12723" s="33"/>
      <c r="J12723" s="21"/>
    </row>
    <row r="12724" spans="1:10" x14ac:dyDescent="0.25">
      <c r="A12724"/>
      <c r="B12724"/>
      <c r="I12724" s="33"/>
      <c r="J12724" s="21"/>
    </row>
    <row r="12725" spans="1:10" x14ac:dyDescent="0.25">
      <c r="A12725"/>
      <c r="B12725"/>
      <c r="I12725" s="33"/>
      <c r="J12725" s="21"/>
    </row>
    <row r="12726" spans="1:10" x14ac:dyDescent="0.25">
      <c r="A12726"/>
      <c r="B12726"/>
      <c r="I12726" s="33"/>
      <c r="J12726" s="21"/>
    </row>
    <row r="12727" spans="1:10" x14ac:dyDescent="0.25">
      <c r="A12727"/>
      <c r="B12727"/>
      <c r="I12727" s="33"/>
      <c r="J12727" s="21"/>
    </row>
    <row r="12728" spans="1:10" x14ac:dyDescent="0.25">
      <c r="A12728"/>
      <c r="B12728"/>
      <c r="I12728" s="33"/>
      <c r="J12728" s="21"/>
    </row>
    <row r="12729" spans="1:10" x14ac:dyDescent="0.25">
      <c r="A12729"/>
      <c r="B12729"/>
      <c r="I12729" s="33"/>
      <c r="J12729" s="21"/>
    </row>
    <row r="12730" spans="1:10" x14ac:dyDescent="0.25">
      <c r="A12730"/>
      <c r="B12730"/>
      <c r="I12730" s="33"/>
      <c r="J12730" s="21"/>
    </row>
    <row r="12731" spans="1:10" x14ac:dyDescent="0.25">
      <c r="A12731"/>
      <c r="B12731"/>
      <c r="I12731" s="33"/>
      <c r="J12731" s="21"/>
    </row>
    <row r="12732" spans="1:10" x14ac:dyDescent="0.25">
      <c r="A12732"/>
      <c r="B12732"/>
      <c r="I12732" s="33"/>
      <c r="J12732" s="21"/>
    </row>
    <row r="12733" spans="1:10" x14ac:dyDescent="0.25">
      <c r="A12733"/>
      <c r="B12733"/>
      <c r="I12733" s="33"/>
      <c r="J12733" s="21"/>
    </row>
    <row r="12734" spans="1:10" x14ac:dyDescent="0.25">
      <c r="A12734"/>
      <c r="B12734"/>
      <c r="I12734" s="33"/>
      <c r="J12734" s="21"/>
    </row>
    <row r="12735" spans="1:10" x14ac:dyDescent="0.25">
      <c r="A12735"/>
      <c r="B12735"/>
      <c r="I12735" s="33"/>
      <c r="J12735" s="21"/>
    </row>
    <row r="12736" spans="1:10" x14ac:dyDescent="0.25">
      <c r="A12736"/>
      <c r="B12736"/>
      <c r="I12736" s="33"/>
      <c r="J12736" s="21"/>
    </row>
    <row r="12737" spans="1:10" x14ac:dyDescent="0.25">
      <c r="A12737"/>
      <c r="B12737"/>
      <c r="I12737" s="33"/>
      <c r="J12737" s="21"/>
    </row>
    <row r="12738" spans="1:10" x14ac:dyDescent="0.25">
      <c r="A12738"/>
      <c r="B12738"/>
      <c r="I12738" s="33"/>
      <c r="J12738" s="21"/>
    </row>
    <row r="12739" spans="1:10" x14ac:dyDescent="0.25">
      <c r="A12739"/>
      <c r="B12739"/>
      <c r="I12739" s="33"/>
      <c r="J12739" s="21"/>
    </row>
    <row r="12740" spans="1:10" x14ac:dyDescent="0.25">
      <c r="A12740"/>
      <c r="B12740"/>
      <c r="I12740" s="33"/>
      <c r="J12740" s="21"/>
    </row>
    <row r="12741" spans="1:10" x14ac:dyDescent="0.25">
      <c r="A12741"/>
      <c r="B12741"/>
      <c r="I12741" s="33"/>
      <c r="J12741" s="21"/>
    </row>
    <row r="12742" spans="1:10" x14ac:dyDescent="0.25">
      <c r="A12742"/>
      <c r="B12742"/>
      <c r="I12742" s="33"/>
      <c r="J12742" s="21"/>
    </row>
    <row r="12743" spans="1:10" x14ac:dyDescent="0.25">
      <c r="A12743"/>
      <c r="B12743"/>
      <c r="I12743" s="33"/>
      <c r="J12743" s="21"/>
    </row>
    <row r="12744" spans="1:10" x14ac:dyDescent="0.25">
      <c r="A12744"/>
      <c r="B12744"/>
      <c r="I12744" s="33"/>
      <c r="J12744" s="21"/>
    </row>
    <row r="12745" spans="1:10" x14ac:dyDescent="0.25">
      <c r="A12745"/>
      <c r="B12745"/>
      <c r="I12745" s="33"/>
      <c r="J12745" s="21"/>
    </row>
    <row r="12746" spans="1:10" x14ac:dyDescent="0.25">
      <c r="A12746"/>
      <c r="B12746"/>
      <c r="I12746" s="33"/>
      <c r="J12746" s="21"/>
    </row>
    <row r="12747" spans="1:10" x14ac:dyDescent="0.25">
      <c r="A12747"/>
      <c r="B12747"/>
      <c r="I12747" s="33"/>
      <c r="J12747" s="21"/>
    </row>
    <row r="12748" spans="1:10" x14ac:dyDescent="0.25">
      <c r="A12748"/>
      <c r="B12748"/>
      <c r="I12748" s="33"/>
      <c r="J12748" s="21"/>
    </row>
    <row r="12749" spans="1:10" x14ac:dyDescent="0.25">
      <c r="A12749"/>
      <c r="B12749"/>
      <c r="I12749" s="33"/>
      <c r="J12749" s="21"/>
    </row>
    <row r="12750" spans="1:10" x14ac:dyDescent="0.25">
      <c r="A12750"/>
      <c r="B12750"/>
      <c r="I12750" s="33"/>
      <c r="J12750" s="21"/>
    </row>
    <row r="12751" spans="1:10" x14ac:dyDescent="0.25">
      <c r="A12751"/>
      <c r="B12751"/>
      <c r="I12751" s="33"/>
      <c r="J12751" s="21"/>
    </row>
    <row r="12752" spans="1:10" x14ac:dyDescent="0.25">
      <c r="A12752"/>
      <c r="B12752"/>
      <c r="I12752" s="33"/>
      <c r="J12752" s="21"/>
    </row>
    <row r="12753" spans="1:10" x14ac:dyDescent="0.25">
      <c r="A12753"/>
      <c r="B12753"/>
      <c r="I12753" s="33"/>
      <c r="J12753" s="21"/>
    </row>
    <row r="12754" spans="1:10" x14ac:dyDescent="0.25">
      <c r="A12754"/>
      <c r="B12754"/>
      <c r="I12754" s="33"/>
      <c r="J12754" s="21"/>
    </row>
    <row r="12755" spans="1:10" x14ac:dyDescent="0.25">
      <c r="A12755"/>
      <c r="B12755"/>
      <c r="I12755" s="33"/>
      <c r="J12755" s="21"/>
    </row>
    <row r="12756" spans="1:10" x14ac:dyDescent="0.25">
      <c r="A12756"/>
      <c r="B12756"/>
      <c r="I12756" s="33"/>
      <c r="J12756" s="21"/>
    </row>
    <row r="12757" spans="1:10" x14ac:dyDescent="0.25">
      <c r="A12757"/>
      <c r="B12757"/>
      <c r="I12757" s="33"/>
      <c r="J12757" s="21"/>
    </row>
    <row r="12758" spans="1:10" x14ac:dyDescent="0.25">
      <c r="A12758"/>
      <c r="B12758"/>
      <c r="I12758" s="33"/>
      <c r="J12758" s="21"/>
    </row>
    <row r="12759" spans="1:10" x14ac:dyDescent="0.25">
      <c r="A12759"/>
      <c r="B12759"/>
      <c r="I12759" s="33"/>
      <c r="J12759" s="21"/>
    </row>
    <row r="12760" spans="1:10" x14ac:dyDescent="0.25">
      <c r="A12760"/>
      <c r="B12760"/>
      <c r="I12760" s="33"/>
      <c r="J12760" s="21"/>
    </row>
    <row r="12761" spans="1:10" x14ac:dyDescent="0.25">
      <c r="A12761"/>
      <c r="B12761"/>
      <c r="I12761" s="33"/>
      <c r="J12761" s="21"/>
    </row>
    <row r="12762" spans="1:10" x14ac:dyDescent="0.25">
      <c r="A12762"/>
      <c r="B12762"/>
      <c r="I12762" s="33"/>
      <c r="J12762" s="21"/>
    </row>
    <row r="12763" spans="1:10" x14ac:dyDescent="0.25">
      <c r="A12763"/>
      <c r="B12763"/>
      <c r="I12763" s="33"/>
      <c r="J12763" s="21"/>
    </row>
    <row r="12764" spans="1:10" x14ac:dyDescent="0.25">
      <c r="A12764"/>
      <c r="B12764"/>
      <c r="I12764" s="33"/>
      <c r="J12764" s="21"/>
    </row>
    <row r="12765" spans="1:10" x14ac:dyDescent="0.25">
      <c r="A12765"/>
      <c r="B12765"/>
      <c r="I12765" s="33"/>
      <c r="J12765" s="21"/>
    </row>
    <row r="12766" spans="1:10" x14ac:dyDescent="0.25">
      <c r="A12766"/>
      <c r="B12766"/>
      <c r="I12766" s="33"/>
      <c r="J12766" s="21"/>
    </row>
    <row r="12767" spans="1:10" x14ac:dyDescent="0.25">
      <c r="A12767"/>
      <c r="B12767"/>
      <c r="I12767" s="33"/>
      <c r="J12767" s="21"/>
    </row>
    <row r="12768" spans="1:10" x14ac:dyDescent="0.25">
      <c r="A12768"/>
      <c r="B12768"/>
      <c r="I12768" s="33"/>
      <c r="J12768" s="21"/>
    </row>
    <row r="12769" spans="1:10" x14ac:dyDescent="0.25">
      <c r="A12769"/>
      <c r="B12769"/>
      <c r="I12769" s="33"/>
      <c r="J12769" s="21"/>
    </row>
    <row r="12770" spans="1:10" x14ac:dyDescent="0.25">
      <c r="A12770"/>
      <c r="B12770"/>
      <c r="I12770" s="33"/>
      <c r="J12770" s="21"/>
    </row>
    <row r="12771" spans="1:10" x14ac:dyDescent="0.25">
      <c r="A12771"/>
      <c r="B12771"/>
      <c r="I12771" s="33"/>
      <c r="J12771" s="21"/>
    </row>
    <row r="12772" spans="1:10" x14ac:dyDescent="0.25">
      <c r="A12772"/>
      <c r="B12772"/>
      <c r="I12772" s="33"/>
      <c r="J12772" s="21"/>
    </row>
    <row r="12773" spans="1:10" x14ac:dyDescent="0.25">
      <c r="A12773"/>
      <c r="B12773"/>
      <c r="I12773" s="33"/>
      <c r="J12773" s="21"/>
    </row>
    <row r="12774" spans="1:10" x14ac:dyDescent="0.25">
      <c r="A12774"/>
      <c r="B12774"/>
      <c r="I12774" s="33"/>
      <c r="J12774" s="21"/>
    </row>
    <row r="12775" spans="1:10" x14ac:dyDescent="0.25">
      <c r="A12775"/>
      <c r="B12775"/>
      <c r="I12775" s="33"/>
      <c r="J12775" s="21"/>
    </row>
    <row r="12776" spans="1:10" x14ac:dyDescent="0.25">
      <c r="A12776"/>
      <c r="B12776"/>
      <c r="I12776" s="33"/>
      <c r="J12776" s="21"/>
    </row>
    <row r="12777" spans="1:10" x14ac:dyDescent="0.25">
      <c r="A12777"/>
      <c r="B12777"/>
      <c r="I12777" s="33"/>
      <c r="J12777" s="21"/>
    </row>
    <row r="12778" spans="1:10" x14ac:dyDescent="0.25">
      <c r="A12778"/>
      <c r="B12778"/>
      <c r="I12778" s="33"/>
      <c r="J12778" s="21"/>
    </row>
    <row r="12779" spans="1:10" x14ac:dyDescent="0.25">
      <c r="A12779"/>
      <c r="B12779"/>
      <c r="I12779" s="33"/>
      <c r="J12779" s="21"/>
    </row>
    <row r="12780" spans="1:10" x14ac:dyDescent="0.25">
      <c r="A12780"/>
      <c r="B12780"/>
      <c r="I12780" s="33"/>
      <c r="J12780" s="21"/>
    </row>
    <row r="12781" spans="1:10" x14ac:dyDescent="0.25">
      <c r="A12781"/>
      <c r="B12781"/>
      <c r="I12781" s="33"/>
      <c r="J12781" s="21"/>
    </row>
    <row r="12782" spans="1:10" x14ac:dyDescent="0.25">
      <c r="A12782"/>
      <c r="B12782"/>
      <c r="I12782" s="33"/>
      <c r="J12782" s="21"/>
    </row>
    <row r="12783" spans="1:10" x14ac:dyDescent="0.25">
      <c r="A12783"/>
      <c r="B12783"/>
      <c r="I12783" s="33"/>
      <c r="J12783" s="21"/>
    </row>
    <row r="12784" spans="1:10" x14ac:dyDescent="0.25">
      <c r="A12784"/>
      <c r="B12784"/>
      <c r="I12784" s="33"/>
      <c r="J12784" s="21"/>
    </row>
    <row r="12785" spans="1:10" x14ac:dyDescent="0.25">
      <c r="A12785"/>
      <c r="B12785"/>
      <c r="I12785" s="33"/>
      <c r="J12785" s="21"/>
    </row>
    <row r="12786" spans="1:10" x14ac:dyDescent="0.25">
      <c r="A12786"/>
      <c r="B12786"/>
      <c r="I12786" s="33"/>
      <c r="J12786" s="21"/>
    </row>
    <row r="12787" spans="1:10" x14ac:dyDescent="0.25">
      <c r="A12787"/>
      <c r="B12787"/>
      <c r="I12787" s="33"/>
      <c r="J12787" s="21"/>
    </row>
    <row r="12788" spans="1:10" x14ac:dyDescent="0.25">
      <c r="A12788"/>
      <c r="B12788"/>
      <c r="I12788" s="33"/>
      <c r="J12788" s="21"/>
    </row>
    <row r="12789" spans="1:10" x14ac:dyDescent="0.25">
      <c r="A12789"/>
      <c r="B12789"/>
      <c r="I12789" s="33"/>
      <c r="J12789" s="21"/>
    </row>
    <row r="12790" spans="1:10" x14ac:dyDescent="0.25">
      <c r="A12790"/>
      <c r="B12790"/>
      <c r="I12790" s="33"/>
      <c r="J12790" s="21"/>
    </row>
    <row r="12791" spans="1:10" x14ac:dyDescent="0.25">
      <c r="A12791"/>
      <c r="B12791"/>
      <c r="I12791" s="33"/>
      <c r="J12791" s="21"/>
    </row>
    <row r="12792" spans="1:10" x14ac:dyDescent="0.25">
      <c r="A12792"/>
      <c r="B12792"/>
      <c r="I12792" s="33"/>
      <c r="J12792" s="21"/>
    </row>
    <row r="12793" spans="1:10" x14ac:dyDescent="0.25">
      <c r="A12793"/>
      <c r="B12793"/>
      <c r="I12793" s="33"/>
      <c r="J12793" s="21"/>
    </row>
    <row r="12794" spans="1:10" x14ac:dyDescent="0.25">
      <c r="A12794"/>
      <c r="B12794"/>
      <c r="I12794" s="33"/>
      <c r="J12794" s="21"/>
    </row>
    <row r="12795" spans="1:10" x14ac:dyDescent="0.25">
      <c r="A12795"/>
      <c r="B12795"/>
      <c r="I12795" s="33"/>
      <c r="J12795" s="21"/>
    </row>
    <row r="12796" spans="1:10" x14ac:dyDescent="0.25">
      <c r="A12796"/>
      <c r="B12796"/>
      <c r="I12796" s="33"/>
      <c r="J12796" s="21"/>
    </row>
    <row r="12797" spans="1:10" x14ac:dyDescent="0.25">
      <c r="A12797"/>
      <c r="B12797"/>
      <c r="I12797" s="33"/>
      <c r="J12797" s="21"/>
    </row>
    <row r="12798" spans="1:10" x14ac:dyDescent="0.25">
      <c r="A12798"/>
      <c r="B12798"/>
      <c r="I12798" s="33"/>
      <c r="J12798" s="21"/>
    </row>
    <row r="12799" spans="1:10" x14ac:dyDescent="0.25">
      <c r="A12799"/>
      <c r="B12799"/>
      <c r="I12799" s="33"/>
      <c r="J12799" s="21"/>
    </row>
    <row r="12800" spans="1:10" x14ac:dyDescent="0.25">
      <c r="A12800"/>
      <c r="B12800"/>
      <c r="I12800" s="33"/>
      <c r="J12800" s="21"/>
    </row>
    <row r="12801" spans="1:10" x14ac:dyDescent="0.25">
      <c r="A12801"/>
      <c r="B12801"/>
      <c r="I12801" s="33"/>
      <c r="J12801" s="21"/>
    </row>
    <row r="12802" spans="1:10" x14ac:dyDescent="0.25">
      <c r="A12802"/>
      <c r="B12802"/>
      <c r="I12802" s="33"/>
      <c r="J12802" s="21"/>
    </row>
    <row r="12803" spans="1:10" x14ac:dyDescent="0.25">
      <c r="A12803"/>
      <c r="B12803"/>
      <c r="I12803" s="33"/>
      <c r="J12803" s="21"/>
    </row>
    <row r="12804" spans="1:10" x14ac:dyDescent="0.25">
      <c r="A12804"/>
      <c r="B12804"/>
      <c r="I12804" s="33"/>
      <c r="J12804" s="21"/>
    </row>
    <row r="12805" spans="1:10" x14ac:dyDescent="0.25">
      <c r="A12805"/>
      <c r="B12805"/>
      <c r="I12805" s="33"/>
      <c r="J12805" s="21"/>
    </row>
    <row r="12806" spans="1:10" x14ac:dyDescent="0.25">
      <c r="A12806"/>
      <c r="B12806"/>
      <c r="I12806" s="33"/>
      <c r="J12806" s="21"/>
    </row>
    <row r="12807" spans="1:10" x14ac:dyDescent="0.25">
      <c r="A12807"/>
      <c r="B12807"/>
      <c r="I12807" s="33"/>
      <c r="J12807" s="21"/>
    </row>
    <row r="12808" spans="1:10" x14ac:dyDescent="0.25">
      <c r="A12808"/>
      <c r="B12808"/>
      <c r="I12808" s="33"/>
      <c r="J12808" s="21"/>
    </row>
    <row r="12809" spans="1:10" x14ac:dyDescent="0.25">
      <c r="A12809"/>
      <c r="B12809"/>
      <c r="I12809" s="33"/>
      <c r="J12809" s="21"/>
    </row>
    <row r="12810" spans="1:10" x14ac:dyDescent="0.25">
      <c r="A12810"/>
      <c r="B12810"/>
      <c r="I12810" s="33"/>
      <c r="J12810" s="21"/>
    </row>
    <row r="12811" spans="1:10" x14ac:dyDescent="0.25">
      <c r="A12811"/>
      <c r="B12811"/>
      <c r="I12811" s="33"/>
      <c r="J12811" s="21"/>
    </row>
    <row r="12812" spans="1:10" x14ac:dyDescent="0.25">
      <c r="A12812"/>
      <c r="B12812"/>
      <c r="I12812" s="33"/>
      <c r="J12812" s="21"/>
    </row>
    <row r="12813" spans="1:10" x14ac:dyDescent="0.25">
      <c r="A12813"/>
      <c r="B12813"/>
      <c r="I12813" s="33"/>
      <c r="J12813" s="21"/>
    </row>
    <row r="12814" spans="1:10" x14ac:dyDescent="0.25">
      <c r="A12814"/>
      <c r="B12814"/>
      <c r="I12814" s="33"/>
      <c r="J12814" s="21"/>
    </row>
    <row r="12815" spans="1:10" x14ac:dyDescent="0.25">
      <c r="A12815"/>
      <c r="B12815"/>
      <c r="I12815" s="33"/>
      <c r="J12815" s="21"/>
    </row>
    <row r="12816" spans="1:10" x14ac:dyDescent="0.25">
      <c r="A12816"/>
      <c r="B12816"/>
      <c r="I12816" s="33"/>
      <c r="J12816" s="21"/>
    </row>
    <row r="12817" spans="1:10" x14ac:dyDescent="0.25">
      <c r="A12817"/>
      <c r="B12817"/>
      <c r="I12817" s="33"/>
      <c r="J12817" s="21"/>
    </row>
    <row r="12818" spans="1:10" x14ac:dyDescent="0.25">
      <c r="A12818"/>
      <c r="B12818"/>
      <c r="I12818" s="33"/>
      <c r="J12818" s="21"/>
    </row>
    <row r="12819" spans="1:10" x14ac:dyDescent="0.25">
      <c r="A12819"/>
      <c r="B12819"/>
      <c r="I12819" s="33"/>
      <c r="J12819" s="21"/>
    </row>
    <row r="12820" spans="1:10" x14ac:dyDescent="0.25">
      <c r="A12820"/>
      <c r="B12820"/>
      <c r="I12820" s="33"/>
      <c r="J12820" s="21"/>
    </row>
    <row r="12821" spans="1:10" x14ac:dyDescent="0.25">
      <c r="A12821"/>
      <c r="B12821"/>
      <c r="I12821" s="33"/>
      <c r="J12821" s="21"/>
    </row>
    <row r="12822" spans="1:10" x14ac:dyDescent="0.25">
      <c r="A12822"/>
      <c r="B12822"/>
      <c r="I12822" s="33"/>
      <c r="J12822" s="21"/>
    </row>
    <row r="12823" spans="1:10" x14ac:dyDescent="0.25">
      <c r="A12823"/>
      <c r="B12823"/>
      <c r="I12823" s="33"/>
      <c r="J12823" s="21"/>
    </row>
    <row r="12824" spans="1:10" x14ac:dyDescent="0.25">
      <c r="A12824"/>
      <c r="B12824"/>
      <c r="I12824" s="33"/>
      <c r="J12824" s="21"/>
    </row>
    <row r="12825" spans="1:10" x14ac:dyDescent="0.25">
      <c r="A12825"/>
      <c r="B12825"/>
      <c r="I12825" s="33"/>
      <c r="J12825" s="21"/>
    </row>
    <row r="12826" spans="1:10" x14ac:dyDescent="0.25">
      <c r="A12826"/>
      <c r="B12826"/>
      <c r="I12826" s="33"/>
      <c r="J12826" s="21"/>
    </row>
    <row r="12827" spans="1:10" x14ac:dyDescent="0.25">
      <c r="A12827"/>
      <c r="B12827"/>
      <c r="I12827" s="33"/>
      <c r="J12827" s="21"/>
    </row>
    <row r="12828" spans="1:10" x14ac:dyDescent="0.25">
      <c r="A12828"/>
      <c r="B12828"/>
      <c r="I12828" s="33"/>
      <c r="J12828" s="21"/>
    </row>
    <row r="12829" spans="1:10" x14ac:dyDescent="0.25">
      <c r="A12829"/>
      <c r="B12829"/>
      <c r="I12829" s="33"/>
      <c r="J12829" s="21"/>
    </row>
    <row r="12830" spans="1:10" x14ac:dyDescent="0.25">
      <c r="A12830"/>
      <c r="B12830"/>
      <c r="I12830" s="33"/>
      <c r="J12830" s="21"/>
    </row>
    <row r="12831" spans="1:10" x14ac:dyDescent="0.25">
      <c r="A12831"/>
      <c r="B12831"/>
      <c r="I12831" s="33"/>
      <c r="J12831" s="21"/>
    </row>
    <row r="12832" spans="1:10" x14ac:dyDescent="0.25">
      <c r="A12832"/>
      <c r="B12832"/>
      <c r="I12832" s="33"/>
      <c r="J12832" s="21"/>
    </row>
    <row r="12833" spans="1:10" x14ac:dyDescent="0.25">
      <c r="A12833"/>
      <c r="B12833"/>
      <c r="I12833" s="33"/>
      <c r="J12833" s="21"/>
    </row>
    <row r="12834" spans="1:10" x14ac:dyDescent="0.25">
      <c r="A12834"/>
      <c r="B12834"/>
      <c r="I12834" s="33"/>
      <c r="J12834" s="21"/>
    </row>
    <row r="12835" spans="1:10" x14ac:dyDescent="0.25">
      <c r="A12835"/>
      <c r="B12835"/>
      <c r="I12835" s="33"/>
      <c r="J12835" s="21"/>
    </row>
    <row r="12836" spans="1:10" x14ac:dyDescent="0.25">
      <c r="A12836"/>
      <c r="B12836"/>
      <c r="I12836" s="33"/>
      <c r="J12836" s="21"/>
    </row>
    <row r="12837" spans="1:10" x14ac:dyDescent="0.25">
      <c r="A12837"/>
      <c r="B12837"/>
      <c r="I12837" s="33"/>
      <c r="J12837" s="21"/>
    </row>
    <row r="12838" spans="1:10" x14ac:dyDescent="0.25">
      <c r="A12838"/>
      <c r="B12838"/>
      <c r="I12838" s="33"/>
      <c r="J12838" s="21"/>
    </row>
    <row r="12839" spans="1:10" x14ac:dyDescent="0.25">
      <c r="A12839"/>
      <c r="B12839"/>
      <c r="I12839" s="33"/>
      <c r="J12839" s="21"/>
    </row>
    <row r="12840" spans="1:10" x14ac:dyDescent="0.25">
      <c r="A12840"/>
      <c r="B12840"/>
      <c r="I12840" s="33"/>
      <c r="J12840" s="21"/>
    </row>
    <row r="12841" spans="1:10" x14ac:dyDescent="0.25">
      <c r="A12841"/>
      <c r="B12841"/>
      <c r="I12841" s="33"/>
      <c r="J12841" s="21"/>
    </row>
    <row r="12842" spans="1:10" x14ac:dyDescent="0.25">
      <c r="A12842"/>
      <c r="B12842"/>
      <c r="I12842" s="33"/>
      <c r="J12842" s="21"/>
    </row>
    <row r="12843" spans="1:10" x14ac:dyDescent="0.25">
      <c r="A12843"/>
      <c r="B12843"/>
      <c r="I12843" s="33"/>
      <c r="J12843" s="21"/>
    </row>
    <row r="12844" spans="1:10" x14ac:dyDescent="0.25">
      <c r="A12844"/>
      <c r="B12844"/>
      <c r="I12844" s="33"/>
      <c r="J12844" s="21"/>
    </row>
    <row r="12845" spans="1:10" x14ac:dyDescent="0.25">
      <c r="A12845"/>
      <c r="B12845"/>
      <c r="I12845" s="33"/>
      <c r="J12845" s="21"/>
    </row>
    <row r="12846" spans="1:10" x14ac:dyDescent="0.25">
      <c r="A12846"/>
      <c r="B12846"/>
      <c r="I12846" s="33"/>
      <c r="J12846" s="21"/>
    </row>
    <row r="12847" spans="1:10" x14ac:dyDescent="0.25">
      <c r="A12847"/>
      <c r="B12847"/>
      <c r="I12847" s="33"/>
      <c r="J12847" s="21"/>
    </row>
    <row r="12848" spans="1:10" x14ac:dyDescent="0.25">
      <c r="A12848"/>
      <c r="B12848"/>
      <c r="I12848" s="33"/>
      <c r="J12848" s="21"/>
    </row>
    <row r="12849" spans="1:10" x14ac:dyDescent="0.25">
      <c r="A12849"/>
      <c r="B12849"/>
      <c r="I12849" s="33"/>
      <c r="J12849" s="21"/>
    </row>
    <row r="12850" spans="1:10" x14ac:dyDescent="0.25">
      <c r="A12850"/>
      <c r="B12850"/>
      <c r="I12850" s="33"/>
      <c r="J12850" s="21"/>
    </row>
    <row r="12851" spans="1:10" x14ac:dyDescent="0.25">
      <c r="A12851"/>
      <c r="B12851"/>
      <c r="I12851" s="33"/>
      <c r="J12851" s="21"/>
    </row>
    <row r="12852" spans="1:10" x14ac:dyDescent="0.25">
      <c r="A12852"/>
      <c r="B12852"/>
      <c r="I12852" s="33"/>
      <c r="J12852" s="21"/>
    </row>
    <row r="12853" spans="1:10" x14ac:dyDescent="0.25">
      <c r="A12853"/>
      <c r="B12853"/>
      <c r="I12853" s="33"/>
      <c r="J12853" s="21"/>
    </row>
    <row r="12854" spans="1:10" x14ac:dyDescent="0.25">
      <c r="A12854"/>
      <c r="B12854"/>
      <c r="I12854" s="33"/>
      <c r="J12854" s="21"/>
    </row>
    <row r="12855" spans="1:10" x14ac:dyDescent="0.25">
      <c r="A12855"/>
      <c r="B12855"/>
      <c r="I12855" s="33"/>
      <c r="J12855" s="21"/>
    </row>
    <row r="12856" spans="1:10" x14ac:dyDescent="0.25">
      <c r="A12856"/>
      <c r="B12856"/>
      <c r="I12856" s="33"/>
      <c r="J12856" s="21"/>
    </row>
    <row r="12857" spans="1:10" x14ac:dyDescent="0.25">
      <c r="A12857"/>
      <c r="B12857"/>
      <c r="I12857" s="33"/>
      <c r="J12857" s="21"/>
    </row>
    <row r="12858" spans="1:10" x14ac:dyDescent="0.25">
      <c r="A12858"/>
      <c r="B12858"/>
      <c r="I12858" s="33"/>
      <c r="J12858" s="21"/>
    </row>
    <row r="12859" spans="1:10" x14ac:dyDescent="0.25">
      <c r="A12859"/>
      <c r="B12859"/>
      <c r="I12859" s="33"/>
      <c r="J12859" s="21"/>
    </row>
    <row r="12860" spans="1:10" x14ac:dyDescent="0.25">
      <c r="A12860"/>
      <c r="B12860"/>
      <c r="I12860" s="33"/>
      <c r="J12860" s="21"/>
    </row>
    <row r="12861" spans="1:10" x14ac:dyDescent="0.25">
      <c r="A12861"/>
      <c r="B12861"/>
      <c r="I12861" s="33"/>
      <c r="J12861" s="21"/>
    </row>
    <row r="12862" spans="1:10" x14ac:dyDescent="0.25">
      <c r="A12862"/>
      <c r="B12862"/>
      <c r="I12862" s="33"/>
      <c r="J12862" s="21"/>
    </row>
    <row r="12863" spans="1:10" x14ac:dyDescent="0.25">
      <c r="A12863"/>
      <c r="B12863"/>
      <c r="I12863" s="33"/>
      <c r="J12863" s="21"/>
    </row>
    <row r="12864" spans="1:10" x14ac:dyDescent="0.25">
      <c r="A12864"/>
      <c r="B12864"/>
      <c r="I12864" s="33"/>
      <c r="J12864" s="21"/>
    </row>
    <row r="12865" spans="1:10" x14ac:dyDescent="0.25">
      <c r="A12865"/>
      <c r="B12865"/>
      <c r="I12865" s="33"/>
      <c r="J12865" s="21"/>
    </row>
    <row r="12866" spans="1:10" x14ac:dyDescent="0.25">
      <c r="A12866"/>
      <c r="B12866"/>
      <c r="I12866" s="33"/>
      <c r="J12866" s="21"/>
    </row>
    <row r="12867" spans="1:10" x14ac:dyDescent="0.25">
      <c r="A12867"/>
      <c r="B12867"/>
      <c r="I12867" s="33"/>
      <c r="J12867" s="21"/>
    </row>
    <row r="12868" spans="1:10" x14ac:dyDescent="0.25">
      <c r="A12868"/>
      <c r="B12868"/>
      <c r="I12868" s="33"/>
      <c r="J12868" s="21"/>
    </row>
    <row r="12869" spans="1:10" x14ac:dyDescent="0.25">
      <c r="A12869"/>
      <c r="B12869"/>
      <c r="I12869" s="33"/>
      <c r="J12869" s="21"/>
    </row>
    <row r="12870" spans="1:10" x14ac:dyDescent="0.25">
      <c r="A12870"/>
      <c r="B12870"/>
      <c r="I12870" s="33"/>
      <c r="J12870" s="21"/>
    </row>
    <row r="12871" spans="1:10" x14ac:dyDescent="0.25">
      <c r="A12871"/>
      <c r="B12871"/>
      <c r="I12871" s="33"/>
      <c r="J12871" s="21"/>
    </row>
    <row r="12872" spans="1:10" x14ac:dyDescent="0.25">
      <c r="A12872"/>
      <c r="B12872"/>
      <c r="I12872" s="33"/>
      <c r="J12872" s="21"/>
    </row>
    <row r="12873" spans="1:10" x14ac:dyDescent="0.25">
      <c r="A12873"/>
      <c r="B12873"/>
      <c r="I12873" s="33"/>
      <c r="J12873" s="21"/>
    </row>
    <row r="12874" spans="1:10" x14ac:dyDescent="0.25">
      <c r="A12874"/>
      <c r="B12874"/>
      <c r="I12874" s="33"/>
      <c r="J12874" s="21"/>
    </row>
    <row r="12875" spans="1:10" x14ac:dyDescent="0.25">
      <c r="A12875"/>
      <c r="B12875"/>
      <c r="I12875" s="33"/>
      <c r="J12875" s="21"/>
    </row>
    <row r="12876" spans="1:10" x14ac:dyDescent="0.25">
      <c r="A12876"/>
      <c r="B12876"/>
      <c r="I12876" s="33"/>
      <c r="J12876" s="21"/>
    </row>
    <row r="12877" spans="1:10" x14ac:dyDescent="0.25">
      <c r="A12877"/>
      <c r="B12877"/>
      <c r="I12877" s="33"/>
      <c r="J12877" s="21"/>
    </row>
    <row r="12878" spans="1:10" x14ac:dyDescent="0.25">
      <c r="A12878"/>
      <c r="B12878"/>
      <c r="I12878" s="33"/>
      <c r="J12878" s="21"/>
    </row>
    <row r="12879" spans="1:10" x14ac:dyDescent="0.25">
      <c r="A12879"/>
      <c r="B12879"/>
      <c r="I12879" s="33"/>
      <c r="J12879" s="21"/>
    </row>
    <row r="12880" spans="1:10" x14ac:dyDescent="0.25">
      <c r="A12880"/>
      <c r="B12880"/>
      <c r="I12880" s="33"/>
      <c r="J12880" s="21"/>
    </row>
    <row r="12881" spans="1:10" x14ac:dyDescent="0.25">
      <c r="A12881"/>
      <c r="B12881"/>
      <c r="I12881" s="33"/>
      <c r="J12881" s="21"/>
    </row>
    <row r="12882" spans="1:10" x14ac:dyDescent="0.25">
      <c r="A12882"/>
      <c r="B12882"/>
      <c r="I12882" s="33"/>
      <c r="J12882" s="21"/>
    </row>
    <row r="12883" spans="1:10" x14ac:dyDescent="0.25">
      <c r="A12883"/>
      <c r="B12883"/>
      <c r="I12883" s="33"/>
      <c r="J12883" s="21"/>
    </row>
    <row r="12884" spans="1:10" x14ac:dyDescent="0.25">
      <c r="A12884"/>
      <c r="B12884"/>
      <c r="I12884" s="33"/>
      <c r="J12884" s="21"/>
    </row>
    <row r="12885" spans="1:10" x14ac:dyDescent="0.25">
      <c r="A12885"/>
      <c r="B12885"/>
      <c r="I12885" s="33"/>
      <c r="J12885" s="21"/>
    </row>
    <row r="12886" spans="1:10" x14ac:dyDescent="0.25">
      <c r="A12886"/>
      <c r="B12886"/>
      <c r="I12886" s="33"/>
      <c r="J12886" s="21"/>
    </row>
    <row r="12887" spans="1:10" x14ac:dyDescent="0.25">
      <c r="A12887"/>
      <c r="B12887"/>
      <c r="I12887" s="33"/>
      <c r="J12887" s="21"/>
    </row>
    <row r="12888" spans="1:10" x14ac:dyDescent="0.25">
      <c r="A12888"/>
      <c r="B12888"/>
      <c r="I12888" s="33"/>
      <c r="J12888" s="21"/>
    </row>
    <row r="12889" spans="1:10" x14ac:dyDescent="0.25">
      <c r="A12889"/>
      <c r="B12889"/>
      <c r="I12889" s="33"/>
      <c r="J12889" s="21"/>
    </row>
    <row r="12890" spans="1:10" x14ac:dyDescent="0.25">
      <c r="A12890"/>
      <c r="B12890"/>
      <c r="I12890" s="33"/>
      <c r="J12890" s="21"/>
    </row>
    <row r="12891" spans="1:10" x14ac:dyDescent="0.25">
      <c r="A12891"/>
      <c r="B12891"/>
      <c r="I12891" s="33"/>
      <c r="J12891" s="21"/>
    </row>
    <row r="12892" spans="1:10" x14ac:dyDescent="0.25">
      <c r="A12892"/>
      <c r="B12892"/>
      <c r="I12892" s="33"/>
      <c r="J12892" s="21"/>
    </row>
    <row r="12893" spans="1:10" x14ac:dyDescent="0.25">
      <c r="A12893"/>
      <c r="B12893"/>
      <c r="I12893" s="33"/>
      <c r="J12893" s="21"/>
    </row>
    <row r="12894" spans="1:10" x14ac:dyDescent="0.25">
      <c r="A12894"/>
      <c r="B12894"/>
      <c r="I12894" s="33"/>
      <c r="J12894" s="21"/>
    </row>
    <row r="12895" spans="1:10" x14ac:dyDescent="0.25">
      <c r="A12895"/>
      <c r="B12895"/>
      <c r="I12895" s="33"/>
      <c r="J12895" s="21"/>
    </row>
    <row r="12896" spans="1:10" x14ac:dyDescent="0.25">
      <c r="A12896"/>
      <c r="B12896"/>
      <c r="I12896" s="33"/>
      <c r="J12896" s="21"/>
    </row>
    <row r="12897" spans="1:10" x14ac:dyDescent="0.25">
      <c r="A12897"/>
      <c r="B12897"/>
      <c r="I12897" s="33"/>
      <c r="J12897" s="21"/>
    </row>
    <row r="12898" spans="1:10" x14ac:dyDescent="0.25">
      <c r="A12898"/>
      <c r="B12898"/>
      <c r="I12898" s="33"/>
      <c r="J12898" s="21"/>
    </row>
    <row r="12899" spans="1:10" x14ac:dyDescent="0.25">
      <c r="A12899"/>
      <c r="B12899"/>
      <c r="I12899" s="33"/>
      <c r="J12899" s="21"/>
    </row>
    <row r="12900" spans="1:10" x14ac:dyDescent="0.25">
      <c r="A12900"/>
      <c r="B12900"/>
      <c r="I12900" s="33"/>
      <c r="J12900" s="21"/>
    </row>
    <row r="12901" spans="1:10" x14ac:dyDescent="0.25">
      <c r="A12901"/>
      <c r="B12901"/>
      <c r="I12901" s="33"/>
      <c r="J12901" s="21"/>
    </row>
    <row r="12902" spans="1:10" x14ac:dyDescent="0.25">
      <c r="A12902"/>
      <c r="B12902"/>
      <c r="I12902" s="33"/>
      <c r="J12902" s="21"/>
    </row>
    <row r="12903" spans="1:10" x14ac:dyDescent="0.25">
      <c r="A12903"/>
      <c r="B12903"/>
      <c r="I12903" s="33"/>
      <c r="J12903" s="21"/>
    </row>
    <row r="12904" spans="1:10" x14ac:dyDescent="0.25">
      <c r="A12904"/>
      <c r="B12904"/>
      <c r="I12904" s="33"/>
      <c r="J12904" s="21"/>
    </row>
    <row r="12905" spans="1:10" x14ac:dyDescent="0.25">
      <c r="A12905"/>
      <c r="B12905"/>
      <c r="I12905" s="33"/>
      <c r="J12905" s="21"/>
    </row>
    <row r="12906" spans="1:10" x14ac:dyDescent="0.25">
      <c r="A12906"/>
      <c r="B12906"/>
      <c r="I12906" s="33"/>
      <c r="J12906" s="21"/>
    </row>
    <row r="12907" spans="1:10" x14ac:dyDescent="0.25">
      <c r="A12907"/>
      <c r="B12907"/>
      <c r="I12907" s="33"/>
      <c r="J12907" s="21"/>
    </row>
    <row r="12908" spans="1:10" x14ac:dyDescent="0.25">
      <c r="A12908"/>
      <c r="B12908"/>
      <c r="I12908" s="33"/>
      <c r="J12908" s="21"/>
    </row>
    <row r="12909" spans="1:10" x14ac:dyDescent="0.25">
      <c r="A12909"/>
      <c r="B12909"/>
      <c r="I12909" s="33"/>
      <c r="J12909" s="21"/>
    </row>
    <row r="12910" spans="1:10" x14ac:dyDescent="0.25">
      <c r="A12910"/>
      <c r="B12910"/>
      <c r="I12910" s="33"/>
      <c r="J12910" s="21"/>
    </row>
    <row r="12911" spans="1:10" x14ac:dyDescent="0.25">
      <c r="A12911"/>
      <c r="B12911"/>
      <c r="I12911" s="33"/>
      <c r="J12911" s="21"/>
    </row>
    <row r="12912" spans="1:10" x14ac:dyDescent="0.25">
      <c r="A12912"/>
      <c r="B12912"/>
      <c r="I12912" s="33"/>
      <c r="J12912" s="21"/>
    </row>
    <row r="12913" spans="1:10" x14ac:dyDescent="0.25">
      <c r="A12913"/>
      <c r="B12913"/>
      <c r="I12913" s="33"/>
      <c r="J12913" s="21"/>
    </row>
    <row r="12914" spans="1:10" x14ac:dyDescent="0.25">
      <c r="A12914"/>
      <c r="B12914"/>
      <c r="I12914" s="33"/>
      <c r="J12914" s="21"/>
    </row>
    <row r="12915" spans="1:10" x14ac:dyDescent="0.25">
      <c r="A12915"/>
      <c r="B12915"/>
      <c r="I12915" s="33"/>
      <c r="J12915" s="21"/>
    </row>
    <row r="12916" spans="1:10" x14ac:dyDescent="0.25">
      <c r="A12916"/>
      <c r="B12916"/>
      <c r="I12916" s="33"/>
      <c r="J12916" s="21"/>
    </row>
    <row r="12917" spans="1:10" x14ac:dyDescent="0.25">
      <c r="A12917"/>
      <c r="B12917"/>
      <c r="I12917" s="33"/>
      <c r="J12917" s="21"/>
    </row>
    <row r="12918" spans="1:10" x14ac:dyDescent="0.25">
      <c r="A12918"/>
      <c r="B12918"/>
      <c r="I12918" s="33"/>
      <c r="J12918" s="21"/>
    </row>
    <row r="12919" spans="1:10" x14ac:dyDescent="0.25">
      <c r="A12919"/>
      <c r="B12919"/>
      <c r="I12919" s="33"/>
      <c r="J12919" s="21"/>
    </row>
    <row r="12920" spans="1:10" x14ac:dyDescent="0.25">
      <c r="A12920"/>
      <c r="B12920"/>
      <c r="I12920" s="33"/>
      <c r="J12920" s="21"/>
    </row>
    <row r="12921" spans="1:10" x14ac:dyDescent="0.25">
      <c r="A12921"/>
      <c r="B12921"/>
      <c r="I12921" s="33"/>
      <c r="J12921" s="21"/>
    </row>
    <row r="12922" spans="1:10" x14ac:dyDescent="0.25">
      <c r="A12922"/>
      <c r="B12922"/>
      <c r="I12922" s="33"/>
      <c r="J12922" s="21"/>
    </row>
    <row r="12923" spans="1:10" x14ac:dyDescent="0.25">
      <c r="A12923"/>
      <c r="B12923"/>
      <c r="I12923" s="33"/>
      <c r="J12923" s="21"/>
    </row>
    <row r="12924" spans="1:10" x14ac:dyDescent="0.25">
      <c r="A12924"/>
      <c r="B12924"/>
      <c r="I12924" s="33"/>
      <c r="J12924" s="21"/>
    </row>
    <row r="12925" spans="1:10" x14ac:dyDescent="0.25">
      <c r="A12925"/>
      <c r="B12925"/>
      <c r="I12925" s="33"/>
      <c r="J12925" s="21"/>
    </row>
    <row r="12926" spans="1:10" x14ac:dyDescent="0.25">
      <c r="A12926"/>
      <c r="B12926"/>
      <c r="I12926" s="33"/>
      <c r="J12926" s="21"/>
    </row>
    <row r="12927" spans="1:10" x14ac:dyDescent="0.25">
      <c r="A12927"/>
      <c r="B12927"/>
      <c r="I12927" s="33"/>
      <c r="J12927" s="21"/>
    </row>
    <row r="12928" spans="1:10" x14ac:dyDescent="0.25">
      <c r="A12928"/>
      <c r="B12928"/>
      <c r="I12928" s="33"/>
      <c r="J12928" s="21"/>
    </row>
    <row r="12929" spans="1:10" x14ac:dyDescent="0.25">
      <c r="A12929"/>
      <c r="B12929"/>
      <c r="I12929" s="33"/>
      <c r="J12929" s="21"/>
    </row>
    <row r="12930" spans="1:10" x14ac:dyDescent="0.25">
      <c r="A12930"/>
      <c r="B12930"/>
      <c r="I12930" s="33"/>
      <c r="J12930" s="21"/>
    </row>
    <row r="12931" spans="1:10" x14ac:dyDescent="0.25">
      <c r="A12931"/>
      <c r="B12931"/>
      <c r="I12931" s="33"/>
      <c r="J12931" s="21"/>
    </row>
    <row r="12932" spans="1:10" x14ac:dyDescent="0.25">
      <c r="A12932"/>
      <c r="B12932"/>
      <c r="I12932" s="33"/>
      <c r="J12932" s="21"/>
    </row>
    <row r="12933" spans="1:10" x14ac:dyDescent="0.25">
      <c r="A12933"/>
      <c r="B12933"/>
      <c r="I12933" s="33"/>
      <c r="J12933" s="21"/>
    </row>
    <row r="12934" spans="1:10" x14ac:dyDescent="0.25">
      <c r="A12934"/>
      <c r="B12934"/>
      <c r="I12934" s="33"/>
      <c r="J12934" s="21"/>
    </row>
    <row r="12935" spans="1:10" x14ac:dyDescent="0.25">
      <c r="A12935"/>
      <c r="B12935"/>
      <c r="I12935" s="33"/>
      <c r="J12935" s="21"/>
    </row>
    <row r="12936" spans="1:10" x14ac:dyDescent="0.25">
      <c r="A12936"/>
      <c r="B12936"/>
      <c r="I12936" s="33"/>
      <c r="J12936" s="21"/>
    </row>
    <row r="12937" spans="1:10" x14ac:dyDescent="0.25">
      <c r="A12937"/>
      <c r="B12937"/>
      <c r="I12937" s="33"/>
      <c r="J12937" s="21"/>
    </row>
    <row r="12938" spans="1:10" x14ac:dyDescent="0.25">
      <c r="A12938"/>
      <c r="B12938"/>
      <c r="I12938" s="33"/>
      <c r="J12938" s="21"/>
    </row>
    <row r="12939" spans="1:10" x14ac:dyDescent="0.25">
      <c r="A12939"/>
      <c r="B12939"/>
      <c r="I12939" s="33"/>
      <c r="J12939" s="21"/>
    </row>
    <row r="12940" spans="1:10" x14ac:dyDescent="0.25">
      <c r="A12940"/>
      <c r="B12940"/>
      <c r="I12940" s="33"/>
      <c r="J12940" s="21"/>
    </row>
    <row r="12941" spans="1:10" x14ac:dyDescent="0.25">
      <c r="A12941"/>
      <c r="B12941"/>
      <c r="I12941" s="33"/>
      <c r="J12941" s="21"/>
    </row>
    <row r="12942" spans="1:10" x14ac:dyDescent="0.25">
      <c r="A12942"/>
      <c r="B12942"/>
      <c r="I12942" s="33"/>
      <c r="J12942" s="21"/>
    </row>
    <row r="12943" spans="1:10" x14ac:dyDescent="0.25">
      <c r="A12943"/>
      <c r="B12943"/>
      <c r="I12943" s="33"/>
      <c r="J12943" s="21"/>
    </row>
    <row r="12944" spans="1:10" x14ac:dyDescent="0.25">
      <c r="A12944"/>
      <c r="B12944"/>
      <c r="I12944" s="33"/>
      <c r="J12944" s="21"/>
    </row>
    <row r="12945" spans="1:10" x14ac:dyDescent="0.25">
      <c r="A12945"/>
      <c r="B12945"/>
      <c r="I12945" s="33"/>
      <c r="J12945" s="21"/>
    </row>
    <row r="12946" spans="1:10" x14ac:dyDescent="0.25">
      <c r="A12946"/>
      <c r="B12946"/>
      <c r="I12946" s="33"/>
      <c r="J12946" s="21"/>
    </row>
    <row r="12947" spans="1:10" x14ac:dyDescent="0.25">
      <c r="A12947"/>
      <c r="B12947"/>
      <c r="I12947" s="33"/>
      <c r="J12947" s="21"/>
    </row>
    <row r="12948" spans="1:10" x14ac:dyDescent="0.25">
      <c r="A12948"/>
      <c r="B12948"/>
      <c r="I12948" s="33"/>
      <c r="J12948" s="21"/>
    </row>
    <row r="12949" spans="1:10" x14ac:dyDescent="0.25">
      <c r="A12949"/>
      <c r="B12949"/>
      <c r="I12949" s="33"/>
      <c r="J12949" s="21"/>
    </row>
    <row r="12950" spans="1:10" x14ac:dyDescent="0.25">
      <c r="A12950"/>
      <c r="B12950"/>
      <c r="I12950" s="33"/>
      <c r="J12950" s="21"/>
    </row>
    <row r="12951" spans="1:10" x14ac:dyDescent="0.25">
      <c r="A12951"/>
      <c r="B12951"/>
      <c r="I12951" s="33"/>
      <c r="J12951" s="21"/>
    </row>
    <row r="12952" spans="1:10" x14ac:dyDescent="0.25">
      <c r="A12952"/>
      <c r="B12952"/>
      <c r="I12952" s="33"/>
      <c r="J12952" s="21"/>
    </row>
    <row r="12953" spans="1:10" x14ac:dyDescent="0.25">
      <c r="A12953"/>
      <c r="B12953"/>
      <c r="I12953" s="33"/>
      <c r="J12953" s="21"/>
    </row>
    <row r="12954" spans="1:10" x14ac:dyDescent="0.25">
      <c r="A12954"/>
      <c r="B12954"/>
      <c r="I12954" s="33"/>
      <c r="J12954" s="21"/>
    </row>
    <row r="12955" spans="1:10" x14ac:dyDescent="0.25">
      <c r="A12955"/>
      <c r="B12955"/>
      <c r="I12955" s="33"/>
      <c r="J12955" s="21"/>
    </row>
    <row r="12956" spans="1:10" x14ac:dyDescent="0.25">
      <c r="A12956"/>
      <c r="B12956"/>
      <c r="I12956" s="33"/>
      <c r="J12956" s="21"/>
    </row>
    <row r="12957" spans="1:10" x14ac:dyDescent="0.25">
      <c r="A12957"/>
      <c r="B12957"/>
      <c r="I12957" s="33"/>
      <c r="J12957" s="21"/>
    </row>
    <row r="12958" spans="1:10" x14ac:dyDescent="0.25">
      <c r="A12958"/>
      <c r="B12958"/>
      <c r="I12958" s="33"/>
      <c r="J12958" s="21"/>
    </row>
    <row r="12959" spans="1:10" x14ac:dyDescent="0.25">
      <c r="A12959"/>
      <c r="B12959"/>
      <c r="I12959" s="33"/>
      <c r="J12959" s="21"/>
    </row>
    <row r="12960" spans="1:10" x14ac:dyDescent="0.25">
      <c r="A12960"/>
      <c r="B12960"/>
      <c r="I12960" s="33"/>
      <c r="J12960" s="21"/>
    </row>
    <row r="12961" spans="1:10" x14ac:dyDescent="0.25">
      <c r="A12961"/>
      <c r="B12961"/>
      <c r="I12961" s="33"/>
      <c r="J12961" s="21"/>
    </row>
    <row r="12962" spans="1:10" x14ac:dyDescent="0.25">
      <c r="A12962"/>
      <c r="B12962"/>
      <c r="I12962" s="33"/>
      <c r="J12962" s="21"/>
    </row>
    <row r="12963" spans="1:10" x14ac:dyDescent="0.25">
      <c r="A12963"/>
      <c r="B12963"/>
      <c r="I12963" s="33"/>
      <c r="J12963" s="21"/>
    </row>
    <row r="12964" spans="1:10" x14ac:dyDescent="0.25">
      <c r="A12964"/>
      <c r="B12964"/>
      <c r="I12964" s="33"/>
      <c r="J12964" s="21"/>
    </row>
    <row r="12965" spans="1:10" x14ac:dyDescent="0.25">
      <c r="A12965"/>
      <c r="B12965"/>
      <c r="I12965" s="33"/>
      <c r="J12965" s="21"/>
    </row>
    <row r="12966" spans="1:10" x14ac:dyDescent="0.25">
      <c r="A12966"/>
      <c r="B12966"/>
      <c r="I12966" s="33"/>
      <c r="J12966" s="21"/>
    </row>
    <row r="12967" spans="1:10" x14ac:dyDescent="0.25">
      <c r="A12967"/>
      <c r="B12967"/>
      <c r="I12967" s="33"/>
      <c r="J12967" s="21"/>
    </row>
    <row r="12968" spans="1:10" x14ac:dyDescent="0.25">
      <c r="A12968"/>
      <c r="B12968"/>
      <c r="I12968" s="33"/>
      <c r="J12968" s="21"/>
    </row>
    <row r="12969" spans="1:10" x14ac:dyDescent="0.25">
      <c r="A12969"/>
      <c r="B12969"/>
      <c r="I12969" s="33"/>
      <c r="J12969" s="21"/>
    </row>
    <row r="12970" spans="1:10" x14ac:dyDescent="0.25">
      <c r="A12970"/>
      <c r="B12970"/>
      <c r="I12970" s="33"/>
      <c r="J12970" s="21"/>
    </row>
    <row r="12971" spans="1:10" x14ac:dyDescent="0.25">
      <c r="A12971"/>
      <c r="B12971"/>
      <c r="I12971" s="33"/>
      <c r="J12971" s="21"/>
    </row>
    <row r="12972" spans="1:10" x14ac:dyDescent="0.25">
      <c r="A12972"/>
      <c r="B12972"/>
      <c r="I12972" s="33"/>
      <c r="J12972" s="21"/>
    </row>
    <row r="12973" spans="1:10" x14ac:dyDescent="0.25">
      <c r="A12973"/>
      <c r="B12973"/>
      <c r="I12973" s="33"/>
      <c r="J12973" s="21"/>
    </row>
    <row r="12974" spans="1:10" x14ac:dyDescent="0.25">
      <c r="A12974"/>
      <c r="B12974"/>
      <c r="I12974" s="33"/>
      <c r="J12974" s="21"/>
    </row>
    <row r="12975" spans="1:10" x14ac:dyDescent="0.25">
      <c r="A12975"/>
      <c r="B12975"/>
      <c r="I12975" s="33"/>
      <c r="J12975" s="21"/>
    </row>
    <row r="12976" spans="1:10" x14ac:dyDescent="0.25">
      <c r="A12976"/>
      <c r="B12976"/>
      <c r="I12976" s="33"/>
      <c r="J12976" s="21"/>
    </row>
    <row r="12977" spans="1:10" x14ac:dyDescent="0.25">
      <c r="A12977"/>
      <c r="B12977"/>
      <c r="I12977" s="33"/>
      <c r="J12977" s="21"/>
    </row>
    <row r="12978" spans="1:10" x14ac:dyDescent="0.25">
      <c r="A12978"/>
      <c r="B12978"/>
      <c r="I12978" s="33"/>
      <c r="J12978" s="21"/>
    </row>
    <row r="12979" spans="1:10" x14ac:dyDescent="0.25">
      <c r="A12979"/>
      <c r="B12979"/>
      <c r="I12979" s="33"/>
      <c r="J12979" s="21"/>
    </row>
    <row r="12980" spans="1:10" x14ac:dyDescent="0.25">
      <c r="A12980"/>
      <c r="B12980"/>
      <c r="I12980" s="33"/>
      <c r="J12980" s="21"/>
    </row>
    <row r="12981" spans="1:10" x14ac:dyDescent="0.25">
      <c r="A12981"/>
      <c r="B12981"/>
      <c r="I12981" s="33"/>
      <c r="J12981" s="21"/>
    </row>
    <row r="12982" spans="1:10" x14ac:dyDescent="0.25">
      <c r="A12982"/>
      <c r="B12982"/>
      <c r="I12982" s="33"/>
      <c r="J12982" s="21"/>
    </row>
    <row r="12983" spans="1:10" x14ac:dyDescent="0.25">
      <c r="A12983"/>
      <c r="B12983"/>
      <c r="I12983" s="33"/>
      <c r="J12983" s="21"/>
    </row>
    <row r="12984" spans="1:10" x14ac:dyDescent="0.25">
      <c r="A12984"/>
      <c r="B12984"/>
      <c r="I12984" s="33"/>
      <c r="J12984" s="21"/>
    </row>
    <row r="12985" spans="1:10" x14ac:dyDescent="0.25">
      <c r="A12985"/>
      <c r="B12985"/>
      <c r="I12985" s="33"/>
      <c r="J12985" s="21"/>
    </row>
    <row r="12986" spans="1:10" x14ac:dyDescent="0.25">
      <c r="A12986"/>
      <c r="B12986"/>
      <c r="I12986" s="33"/>
      <c r="J12986" s="21"/>
    </row>
    <row r="12987" spans="1:10" x14ac:dyDescent="0.25">
      <c r="A12987"/>
      <c r="B12987"/>
      <c r="I12987" s="33"/>
      <c r="J12987" s="21"/>
    </row>
    <row r="12988" spans="1:10" x14ac:dyDescent="0.25">
      <c r="A12988"/>
      <c r="B12988"/>
      <c r="I12988" s="33"/>
      <c r="J12988" s="21"/>
    </row>
    <row r="12989" spans="1:10" x14ac:dyDescent="0.25">
      <c r="A12989"/>
      <c r="B12989"/>
      <c r="I12989" s="33"/>
      <c r="J12989" s="21"/>
    </row>
    <row r="12990" spans="1:10" x14ac:dyDescent="0.25">
      <c r="A12990"/>
      <c r="B12990"/>
      <c r="I12990" s="33"/>
      <c r="J12990" s="21"/>
    </row>
    <row r="12991" spans="1:10" x14ac:dyDescent="0.25">
      <c r="A12991"/>
      <c r="B12991"/>
      <c r="I12991" s="33"/>
      <c r="J12991" s="21"/>
    </row>
    <row r="12992" spans="1:10" x14ac:dyDescent="0.25">
      <c r="A12992"/>
      <c r="B12992"/>
      <c r="I12992" s="33"/>
      <c r="J12992" s="21"/>
    </row>
    <row r="12993" spans="1:10" x14ac:dyDescent="0.25">
      <c r="A12993"/>
      <c r="B12993"/>
      <c r="I12993" s="33"/>
      <c r="J12993" s="21"/>
    </row>
    <row r="12994" spans="1:10" x14ac:dyDescent="0.25">
      <c r="A12994"/>
      <c r="B12994"/>
      <c r="I12994" s="33"/>
      <c r="J12994" s="21"/>
    </row>
    <row r="12995" spans="1:10" x14ac:dyDescent="0.25">
      <c r="A12995"/>
      <c r="B12995"/>
      <c r="I12995" s="33"/>
      <c r="J12995" s="21"/>
    </row>
    <row r="12996" spans="1:10" x14ac:dyDescent="0.25">
      <c r="A12996"/>
      <c r="B12996"/>
      <c r="I12996" s="33"/>
      <c r="J12996" s="21"/>
    </row>
    <row r="12997" spans="1:10" x14ac:dyDescent="0.25">
      <c r="A12997"/>
      <c r="B12997"/>
      <c r="I12997" s="33"/>
      <c r="J12997" s="21"/>
    </row>
    <row r="12998" spans="1:10" x14ac:dyDescent="0.25">
      <c r="A12998"/>
      <c r="B12998"/>
      <c r="I12998" s="33"/>
      <c r="J12998" s="21"/>
    </row>
    <row r="12999" spans="1:10" x14ac:dyDescent="0.25">
      <c r="A12999"/>
      <c r="B12999"/>
      <c r="I12999" s="33"/>
      <c r="J12999" s="21"/>
    </row>
    <row r="13000" spans="1:10" x14ac:dyDescent="0.25">
      <c r="A13000"/>
      <c r="B13000"/>
      <c r="I13000" s="33"/>
      <c r="J13000" s="21"/>
    </row>
    <row r="13001" spans="1:10" x14ac:dyDescent="0.25">
      <c r="A13001"/>
      <c r="B13001"/>
      <c r="I13001" s="33"/>
      <c r="J13001" s="21"/>
    </row>
    <row r="13002" spans="1:10" x14ac:dyDescent="0.25">
      <c r="A13002"/>
      <c r="B13002"/>
      <c r="I13002" s="33"/>
      <c r="J13002" s="21"/>
    </row>
    <row r="13003" spans="1:10" x14ac:dyDescent="0.25">
      <c r="A13003"/>
      <c r="B13003"/>
      <c r="I13003" s="33"/>
      <c r="J13003" s="21"/>
    </row>
    <row r="13004" spans="1:10" x14ac:dyDescent="0.25">
      <c r="A13004"/>
      <c r="B13004"/>
      <c r="I13004" s="33"/>
      <c r="J13004" s="21"/>
    </row>
    <row r="13005" spans="1:10" x14ac:dyDescent="0.25">
      <c r="A13005"/>
      <c r="B13005"/>
      <c r="I13005" s="33"/>
      <c r="J13005" s="21"/>
    </row>
    <row r="13006" spans="1:10" x14ac:dyDescent="0.25">
      <c r="A13006"/>
      <c r="B13006"/>
      <c r="I13006" s="33"/>
      <c r="J13006" s="21"/>
    </row>
    <row r="13007" spans="1:10" x14ac:dyDescent="0.25">
      <c r="A13007"/>
      <c r="B13007"/>
      <c r="I13007" s="33"/>
      <c r="J13007" s="21"/>
    </row>
    <row r="13008" spans="1:10" x14ac:dyDescent="0.25">
      <c r="A13008"/>
      <c r="B13008"/>
      <c r="I13008" s="33"/>
      <c r="J13008" s="21"/>
    </row>
    <row r="13009" spans="1:10" x14ac:dyDescent="0.25">
      <c r="A13009"/>
      <c r="B13009"/>
      <c r="I13009" s="33"/>
      <c r="J13009" s="21"/>
    </row>
    <row r="13010" spans="1:10" x14ac:dyDescent="0.25">
      <c r="A13010"/>
      <c r="B13010"/>
      <c r="I13010" s="33"/>
      <c r="J13010" s="21"/>
    </row>
    <row r="13011" spans="1:10" x14ac:dyDescent="0.25">
      <c r="A13011"/>
      <c r="B13011"/>
      <c r="I13011" s="33"/>
      <c r="J13011" s="21"/>
    </row>
    <row r="13012" spans="1:10" x14ac:dyDescent="0.25">
      <c r="A13012"/>
      <c r="B13012"/>
      <c r="I13012" s="33"/>
      <c r="J13012" s="21"/>
    </row>
    <row r="13013" spans="1:10" x14ac:dyDescent="0.25">
      <c r="A13013"/>
      <c r="B13013"/>
      <c r="I13013" s="33"/>
      <c r="J13013" s="21"/>
    </row>
    <row r="13014" spans="1:10" x14ac:dyDescent="0.25">
      <c r="A13014"/>
      <c r="B13014"/>
      <c r="I13014" s="33"/>
      <c r="J13014" s="21"/>
    </row>
    <row r="13015" spans="1:10" x14ac:dyDescent="0.25">
      <c r="A13015"/>
      <c r="B13015"/>
      <c r="I13015" s="33"/>
      <c r="J13015" s="21"/>
    </row>
    <row r="13016" spans="1:10" x14ac:dyDescent="0.25">
      <c r="A13016"/>
      <c r="B13016"/>
      <c r="I13016" s="33"/>
      <c r="J13016" s="21"/>
    </row>
    <row r="13017" spans="1:10" x14ac:dyDescent="0.25">
      <c r="A13017"/>
      <c r="B13017"/>
      <c r="I13017" s="33"/>
      <c r="J13017" s="21"/>
    </row>
    <row r="13018" spans="1:10" x14ac:dyDescent="0.25">
      <c r="A13018"/>
      <c r="B13018"/>
      <c r="I13018" s="33"/>
      <c r="J13018" s="21"/>
    </row>
    <row r="13019" spans="1:10" x14ac:dyDescent="0.25">
      <c r="A13019"/>
      <c r="B13019"/>
      <c r="I13019" s="33"/>
      <c r="J13019" s="21"/>
    </row>
    <row r="13020" spans="1:10" x14ac:dyDescent="0.25">
      <c r="A13020"/>
      <c r="B13020"/>
      <c r="I13020" s="33"/>
      <c r="J13020" s="21"/>
    </row>
    <row r="13021" spans="1:10" x14ac:dyDescent="0.25">
      <c r="A13021"/>
      <c r="B13021"/>
      <c r="I13021" s="33"/>
      <c r="J13021" s="21"/>
    </row>
    <row r="13022" spans="1:10" x14ac:dyDescent="0.25">
      <c r="A13022"/>
      <c r="B13022"/>
      <c r="I13022" s="33"/>
      <c r="J13022" s="21"/>
    </row>
    <row r="13023" spans="1:10" x14ac:dyDescent="0.25">
      <c r="A13023"/>
      <c r="B13023"/>
      <c r="I13023" s="33"/>
      <c r="J13023" s="21"/>
    </row>
    <row r="13024" spans="1:10" x14ac:dyDescent="0.25">
      <c r="A13024"/>
      <c r="B13024"/>
      <c r="I13024" s="33"/>
      <c r="J13024" s="21"/>
    </row>
    <row r="13025" spans="1:10" x14ac:dyDescent="0.25">
      <c r="A13025"/>
      <c r="B13025"/>
      <c r="I13025" s="33"/>
      <c r="J13025" s="21"/>
    </row>
    <row r="13026" spans="1:10" x14ac:dyDescent="0.25">
      <c r="A13026"/>
      <c r="B13026"/>
      <c r="I13026" s="33"/>
      <c r="J13026" s="21"/>
    </row>
    <row r="13027" spans="1:10" x14ac:dyDescent="0.25">
      <c r="A13027"/>
      <c r="B13027"/>
      <c r="I13027" s="33"/>
      <c r="J13027" s="21"/>
    </row>
    <row r="13028" spans="1:10" x14ac:dyDescent="0.25">
      <c r="A13028"/>
      <c r="B13028"/>
      <c r="I13028" s="33"/>
      <c r="J13028" s="21"/>
    </row>
    <row r="13029" spans="1:10" x14ac:dyDescent="0.25">
      <c r="A13029"/>
      <c r="B13029"/>
      <c r="I13029" s="33"/>
      <c r="J13029" s="21"/>
    </row>
    <row r="13030" spans="1:10" x14ac:dyDescent="0.25">
      <c r="A13030"/>
      <c r="B13030"/>
      <c r="I13030" s="33"/>
      <c r="J13030" s="21"/>
    </row>
    <row r="13031" spans="1:10" x14ac:dyDescent="0.25">
      <c r="A13031"/>
      <c r="B13031"/>
      <c r="I13031" s="33"/>
      <c r="J13031" s="21"/>
    </row>
    <row r="13032" spans="1:10" x14ac:dyDescent="0.25">
      <c r="A13032"/>
      <c r="B13032"/>
      <c r="I13032" s="33"/>
      <c r="J13032" s="21"/>
    </row>
    <row r="13033" spans="1:10" x14ac:dyDescent="0.25">
      <c r="A13033"/>
      <c r="B13033"/>
      <c r="I13033" s="33"/>
      <c r="J13033" s="21"/>
    </row>
    <row r="13034" spans="1:10" x14ac:dyDescent="0.25">
      <c r="A13034"/>
      <c r="B13034"/>
      <c r="I13034" s="33"/>
      <c r="J13034" s="21"/>
    </row>
    <row r="13035" spans="1:10" x14ac:dyDescent="0.25">
      <c r="A13035"/>
      <c r="B13035"/>
      <c r="I13035" s="33"/>
      <c r="J13035" s="21"/>
    </row>
    <row r="13036" spans="1:10" x14ac:dyDescent="0.25">
      <c r="A13036"/>
      <c r="B13036"/>
      <c r="I13036" s="33"/>
      <c r="J13036" s="21"/>
    </row>
    <row r="13037" spans="1:10" x14ac:dyDescent="0.25">
      <c r="A13037"/>
      <c r="B13037"/>
      <c r="I13037" s="33"/>
      <c r="J13037" s="21"/>
    </row>
    <row r="13038" spans="1:10" x14ac:dyDescent="0.25">
      <c r="A13038"/>
      <c r="B13038"/>
      <c r="I13038" s="33"/>
      <c r="J13038" s="21"/>
    </row>
    <row r="13039" spans="1:10" x14ac:dyDescent="0.25">
      <c r="A13039"/>
      <c r="B13039"/>
      <c r="I13039" s="33"/>
      <c r="J13039" s="21"/>
    </row>
    <row r="13040" spans="1:10" x14ac:dyDescent="0.25">
      <c r="A13040"/>
      <c r="B13040"/>
      <c r="I13040" s="33"/>
      <c r="J13040" s="21"/>
    </row>
    <row r="13041" spans="1:10" x14ac:dyDescent="0.25">
      <c r="A13041"/>
      <c r="B13041"/>
      <c r="I13041" s="33"/>
      <c r="J13041" s="21"/>
    </row>
    <row r="13042" spans="1:10" x14ac:dyDescent="0.25">
      <c r="A13042"/>
      <c r="B13042"/>
      <c r="I13042" s="33"/>
      <c r="J13042" s="21"/>
    </row>
    <row r="13043" spans="1:10" x14ac:dyDescent="0.25">
      <c r="A13043"/>
      <c r="B13043"/>
      <c r="I13043" s="33"/>
      <c r="J13043" s="21"/>
    </row>
    <row r="13044" spans="1:10" x14ac:dyDescent="0.25">
      <c r="A13044"/>
      <c r="B13044"/>
      <c r="I13044" s="33"/>
      <c r="J13044" s="21"/>
    </row>
    <row r="13045" spans="1:10" x14ac:dyDescent="0.25">
      <c r="A13045"/>
      <c r="B13045"/>
      <c r="I13045" s="33"/>
      <c r="J13045" s="21"/>
    </row>
    <row r="13046" spans="1:10" x14ac:dyDescent="0.25">
      <c r="A13046"/>
      <c r="B13046"/>
      <c r="I13046" s="33"/>
      <c r="J13046" s="21"/>
    </row>
    <row r="13047" spans="1:10" x14ac:dyDescent="0.25">
      <c r="A13047"/>
      <c r="B13047"/>
      <c r="I13047" s="33"/>
      <c r="J13047" s="21"/>
    </row>
    <row r="13048" spans="1:10" x14ac:dyDescent="0.25">
      <c r="A13048"/>
      <c r="B13048"/>
      <c r="I13048" s="33"/>
      <c r="J13048" s="21"/>
    </row>
    <row r="13049" spans="1:10" x14ac:dyDescent="0.25">
      <c r="A13049"/>
      <c r="B13049"/>
      <c r="I13049" s="33"/>
      <c r="J13049" s="21"/>
    </row>
    <row r="13050" spans="1:10" x14ac:dyDescent="0.25">
      <c r="A13050"/>
      <c r="B13050"/>
      <c r="I13050" s="33"/>
      <c r="J13050" s="21"/>
    </row>
    <row r="13051" spans="1:10" x14ac:dyDescent="0.25">
      <c r="A13051"/>
      <c r="B13051"/>
      <c r="I13051" s="33"/>
      <c r="J13051" s="21"/>
    </row>
    <row r="13052" spans="1:10" x14ac:dyDescent="0.25">
      <c r="A13052"/>
      <c r="B13052"/>
      <c r="I13052" s="33"/>
      <c r="J13052" s="21"/>
    </row>
    <row r="13053" spans="1:10" x14ac:dyDescent="0.25">
      <c r="A13053"/>
      <c r="B13053"/>
      <c r="I13053" s="33"/>
      <c r="J13053" s="21"/>
    </row>
    <row r="13054" spans="1:10" x14ac:dyDescent="0.25">
      <c r="A13054"/>
      <c r="B13054"/>
      <c r="I13054" s="33"/>
      <c r="J13054" s="21"/>
    </row>
    <row r="13055" spans="1:10" x14ac:dyDescent="0.25">
      <c r="A13055"/>
      <c r="B13055"/>
      <c r="I13055" s="33"/>
      <c r="J13055" s="21"/>
    </row>
    <row r="13056" spans="1:10" x14ac:dyDescent="0.25">
      <c r="A13056"/>
      <c r="B13056"/>
      <c r="I13056" s="33"/>
      <c r="J13056" s="21"/>
    </row>
    <row r="13057" spans="1:10" x14ac:dyDescent="0.25">
      <c r="A13057"/>
      <c r="B13057"/>
      <c r="I13057" s="33"/>
      <c r="J13057" s="21"/>
    </row>
    <row r="13058" spans="1:10" x14ac:dyDescent="0.25">
      <c r="A13058"/>
      <c r="B13058"/>
      <c r="I13058" s="33"/>
      <c r="J13058" s="21"/>
    </row>
    <row r="13059" spans="1:10" x14ac:dyDescent="0.25">
      <c r="A13059"/>
      <c r="B13059"/>
      <c r="I13059" s="33"/>
      <c r="J13059" s="21"/>
    </row>
    <row r="13060" spans="1:10" x14ac:dyDescent="0.25">
      <c r="A13060"/>
      <c r="B13060"/>
      <c r="I13060" s="33"/>
      <c r="J13060" s="21"/>
    </row>
    <row r="13061" spans="1:10" x14ac:dyDescent="0.25">
      <c r="A13061"/>
      <c r="B13061"/>
      <c r="I13061" s="33"/>
      <c r="J13061" s="21"/>
    </row>
    <row r="13062" spans="1:10" x14ac:dyDescent="0.25">
      <c r="A13062"/>
      <c r="B13062"/>
      <c r="I13062" s="33"/>
      <c r="J13062" s="21"/>
    </row>
    <row r="13063" spans="1:10" x14ac:dyDescent="0.25">
      <c r="A13063"/>
      <c r="B13063"/>
      <c r="I13063" s="33"/>
      <c r="J13063" s="21"/>
    </row>
    <row r="13064" spans="1:10" x14ac:dyDescent="0.25">
      <c r="A13064"/>
      <c r="B13064"/>
      <c r="I13064" s="33"/>
      <c r="J13064" s="21"/>
    </row>
    <row r="13065" spans="1:10" x14ac:dyDescent="0.25">
      <c r="A13065"/>
      <c r="B13065"/>
      <c r="I13065" s="33"/>
      <c r="J13065" s="21"/>
    </row>
    <row r="13066" spans="1:10" x14ac:dyDescent="0.25">
      <c r="A13066"/>
      <c r="B13066"/>
      <c r="I13066" s="33"/>
      <c r="J13066" s="21"/>
    </row>
    <row r="13067" spans="1:10" x14ac:dyDescent="0.25">
      <c r="A13067"/>
      <c r="B13067"/>
      <c r="I13067" s="33"/>
      <c r="J13067" s="21"/>
    </row>
    <row r="13068" spans="1:10" x14ac:dyDescent="0.25">
      <c r="A13068"/>
      <c r="B13068"/>
      <c r="I13068" s="33"/>
      <c r="J13068" s="21"/>
    </row>
    <row r="13069" spans="1:10" x14ac:dyDescent="0.25">
      <c r="A13069"/>
      <c r="B13069"/>
      <c r="I13069" s="33"/>
      <c r="J13069" s="21"/>
    </row>
    <row r="13070" spans="1:10" x14ac:dyDescent="0.25">
      <c r="A13070"/>
      <c r="B13070"/>
      <c r="I13070" s="33"/>
      <c r="J13070" s="21"/>
    </row>
    <row r="13071" spans="1:10" x14ac:dyDescent="0.25">
      <c r="A13071"/>
      <c r="B13071"/>
      <c r="I13071" s="33"/>
      <c r="J13071" s="21"/>
    </row>
    <row r="13072" spans="1:10" x14ac:dyDescent="0.25">
      <c r="A13072"/>
      <c r="B13072"/>
      <c r="I13072" s="33"/>
      <c r="J13072" s="21"/>
    </row>
    <row r="13073" spans="1:10" x14ac:dyDescent="0.25">
      <c r="A13073"/>
      <c r="B13073"/>
      <c r="I13073" s="33"/>
      <c r="J13073" s="21"/>
    </row>
    <row r="13074" spans="1:10" x14ac:dyDescent="0.25">
      <c r="A13074"/>
      <c r="B13074"/>
      <c r="I13074" s="33"/>
      <c r="J13074" s="21"/>
    </row>
    <row r="13075" spans="1:10" x14ac:dyDescent="0.25">
      <c r="A13075"/>
      <c r="B13075"/>
      <c r="I13075" s="33"/>
      <c r="J13075" s="21"/>
    </row>
    <row r="13076" spans="1:10" x14ac:dyDescent="0.25">
      <c r="A13076"/>
      <c r="B13076"/>
      <c r="I13076" s="33"/>
      <c r="J13076" s="21"/>
    </row>
    <row r="13077" spans="1:10" x14ac:dyDescent="0.25">
      <c r="A13077"/>
      <c r="B13077"/>
      <c r="I13077" s="33"/>
      <c r="J13077" s="21"/>
    </row>
    <row r="13078" spans="1:10" x14ac:dyDescent="0.25">
      <c r="A13078"/>
      <c r="B13078"/>
      <c r="I13078" s="33"/>
      <c r="J13078" s="21"/>
    </row>
    <row r="13079" spans="1:10" x14ac:dyDescent="0.25">
      <c r="A13079"/>
      <c r="B13079"/>
      <c r="I13079" s="33"/>
      <c r="J13079" s="21"/>
    </row>
    <row r="13080" spans="1:10" x14ac:dyDescent="0.25">
      <c r="A13080"/>
      <c r="B13080"/>
      <c r="I13080" s="33"/>
      <c r="J13080" s="21"/>
    </row>
    <row r="13081" spans="1:10" x14ac:dyDescent="0.25">
      <c r="A13081"/>
      <c r="B13081"/>
      <c r="I13081" s="33"/>
      <c r="J13081" s="21"/>
    </row>
    <row r="13082" spans="1:10" x14ac:dyDescent="0.25">
      <c r="A13082"/>
      <c r="B13082"/>
      <c r="I13082" s="33"/>
      <c r="J13082" s="21"/>
    </row>
    <row r="13083" spans="1:10" x14ac:dyDescent="0.25">
      <c r="A13083"/>
      <c r="B13083"/>
      <c r="I13083" s="33"/>
      <c r="J13083" s="21"/>
    </row>
    <row r="13084" spans="1:10" x14ac:dyDescent="0.25">
      <c r="A13084"/>
      <c r="B13084"/>
      <c r="I13084" s="33"/>
      <c r="J13084" s="21"/>
    </row>
    <row r="13085" spans="1:10" x14ac:dyDescent="0.25">
      <c r="A13085"/>
      <c r="B13085"/>
      <c r="I13085" s="33"/>
      <c r="J13085" s="21"/>
    </row>
    <row r="13086" spans="1:10" x14ac:dyDescent="0.25">
      <c r="A13086"/>
      <c r="B13086"/>
      <c r="I13086" s="33"/>
      <c r="J13086" s="21"/>
    </row>
    <row r="13087" spans="1:10" x14ac:dyDescent="0.25">
      <c r="A13087"/>
      <c r="B13087"/>
      <c r="I13087" s="33"/>
      <c r="J13087" s="21"/>
    </row>
    <row r="13088" spans="1:10" x14ac:dyDescent="0.25">
      <c r="A13088"/>
      <c r="B13088"/>
      <c r="I13088" s="33"/>
      <c r="J13088" s="21"/>
    </row>
    <row r="13089" spans="1:10" x14ac:dyDescent="0.25">
      <c r="A13089"/>
      <c r="B13089"/>
      <c r="I13089" s="33"/>
      <c r="J13089" s="21"/>
    </row>
    <row r="13090" spans="1:10" x14ac:dyDescent="0.25">
      <c r="A13090"/>
      <c r="B13090"/>
      <c r="I13090" s="33"/>
      <c r="J13090" s="21"/>
    </row>
    <row r="13091" spans="1:10" x14ac:dyDescent="0.25">
      <c r="A13091"/>
      <c r="B13091"/>
      <c r="I13091" s="33"/>
      <c r="J13091" s="21"/>
    </row>
    <row r="13092" spans="1:10" x14ac:dyDescent="0.25">
      <c r="A13092"/>
      <c r="B13092"/>
      <c r="I13092" s="33"/>
      <c r="J13092" s="21"/>
    </row>
    <row r="13093" spans="1:10" x14ac:dyDescent="0.25">
      <c r="A13093"/>
      <c r="B13093"/>
      <c r="I13093" s="33"/>
      <c r="J13093" s="21"/>
    </row>
    <row r="13094" spans="1:10" x14ac:dyDescent="0.25">
      <c r="A13094"/>
      <c r="B13094"/>
      <c r="I13094" s="33"/>
      <c r="J13094" s="21"/>
    </row>
    <row r="13095" spans="1:10" x14ac:dyDescent="0.25">
      <c r="A13095"/>
      <c r="B13095"/>
      <c r="I13095" s="33"/>
      <c r="J13095" s="21"/>
    </row>
    <row r="13096" spans="1:10" x14ac:dyDescent="0.25">
      <c r="A13096"/>
      <c r="B13096"/>
      <c r="I13096" s="33"/>
      <c r="J13096" s="21"/>
    </row>
    <row r="13097" spans="1:10" x14ac:dyDescent="0.25">
      <c r="A13097"/>
      <c r="B13097"/>
      <c r="I13097" s="33"/>
      <c r="J13097" s="21"/>
    </row>
    <row r="13098" spans="1:10" x14ac:dyDescent="0.25">
      <c r="A13098"/>
      <c r="B13098"/>
      <c r="I13098" s="33"/>
      <c r="J13098" s="21"/>
    </row>
    <row r="13099" spans="1:10" x14ac:dyDescent="0.25">
      <c r="A13099"/>
      <c r="B13099"/>
      <c r="I13099" s="33"/>
      <c r="J13099" s="21"/>
    </row>
    <row r="13100" spans="1:10" x14ac:dyDescent="0.25">
      <c r="A13100"/>
      <c r="B13100"/>
      <c r="I13100" s="33"/>
      <c r="J13100" s="21"/>
    </row>
    <row r="13101" spans="1:10" x14ac:dyDescent="0.25">
      <c r="A13101"/>
      <c r="B13101"/>
      <c r="I13101" s="33"/>
      <c r="J13101" s="21"/>
    </row>
    <row r="13102" spans="1:10" x14ac:dyDescent="0.25">
      <c r="A13102"/>
      <c r="B13102"/>
      <c r="I13102" s="33"/>
      <c r="J13102" s="21"/>
    </row>
    <row r="13103" spans="1:10" x14ac:dyDescent="0.25">
      <c r="A13103"/>
      <c r="B13103"/>
      <c r="I13103" s="33"/>
      <c r="J13103" s="21"/>
    </row>
    <row r="13104" spans="1:10" x14ac:dyDescent="0.25">
      <c r="A13104"/>
      <c r="B13104"/>
      <c r="I13104" s="33"/>
      <c r="J13104" s="21"/>
    </row>
    <row r="13105" spans="1:10" x14ac:dyDescent="0.25">
      <c r="A13105"/>
      <c r="B13105"/>
      <c r="I13105" s="33"/>
      <c r="J13105" s="21"/>
    </row>
    <row r="13106" spans="1:10" x14ac:dyDescent="0.25">
      <c r="A13106"/>
      <c r="B13106"/>
      <c r="I13106" s="33"/>
      <c r="J13106" s="21"/>
    </row>
    <row r="13107" spans="1:10" x14ac:dyDescent="0.25">
      <c r="A13107"/>
      <c r="B13107"/>
      <c r="I13107" s="33"/>
      <c r="J13107" s="21"/>
    </row>
    <row r="13108" spans="1:10" x14ac:dyDescent="0.25">
      <c r="A13108"/>
      <c r="B13108"/>
      <c r="I13108" s="33"/>
      <c r="J13108" s="21"/>
    </row>
    <row r="13109" spans="1:10" x14ac:dyDescent="0.25">
      <c r="A13109"/>
      <c r="B13109"/>
      <c r="I13109" s="33"/>
      <c r="J13109" s="21"/>
    </row>
    <row r="13110" spans="1:10" x14ac:dyDescent="0.25">
      <c r="A13110"/>
      <c r="B13110"/>
      <c r="I13110" s="33"/>
      <c r="J13110" s="21"/>
    </row>
    <row r="13111" spans="1:10" x14ac:dyDescent="0.25">
      <c r="A13111"/>
      <c r="B13111"/>
      <c r="I13111" s="33"/>
      <c r="J13111" s="21"/>
    </row>
    <row r="13112" spans="1:10" x14ac:dyDescent="0.25">
      <c r="A13112"/>
      <c r="B13112"/>
      <c r="I13112" s="33"/>
      <c r="J13112" s="21"/>
    </row>
    <row r="13113" spans="1:10" x14ac:dyDescent="0.25">
      <c r="A13113"/>
      <c r="B13113"/>
      <c r="I13113" s="33"/>
      <c r="J13113" s="21"/>
    </row>
    <row r="13114" spans="1:10" x14ac:dyDescent="0.25">
      <c r="A13114"/>
      <c r="B13114"/>
      <c r="I13114" s="33"/>
      <c r="J13114" s="21"/>
    </row>
    <row r="13115" spans="1:10" x14ac:dyDescent="0.25">
      <c r="A13115"/>
      <c r="B13115"/>
      <c r="I13115" s="33"/>
      <c r="J13115" s="21"/>
    </row>
    <row r="13116" spans="1:10" x14ac:dyDescent="0.25">
      <c r="A13116"/>
      <c r="B13116"/>
      <c r="I13116" s="33"/>
      <c r="J13116" s="21"/>
    </row>
    <row r="13117" spans="1:10" x14ac:dyDescent="0.25">
      <c r="A13117"/>
      <c r="B13117"/>
      <c r="I13117" s="33"/>
      <c r="J13117" s="21"/>
    </row>
    <row r="13118" spans="1:10" x14ac:dyDescent="0.25">
      <c r="A13118"/>
      <c r="B13118"/>
      <c r="I13118" s="33"/>
      <c r="J13118" s="21"/>
    </row>
    <row r="13119" spans="1:10" x14ac:dyDescent="0.25">
      <c r="A13119"/>
      <c r="B13119"/>
      <c r="I13119" s="33"/>
      <c r="J13119" s="21"/>
    </row>
    <row r="13120" spans="1:10" x14ac:dyDescent="0.25">
      <c r="A13120"/>
      <c r="B13120"/>
      <c r="I13120" s="33"/>
      <c r="J13120" s="21"/>
    </row>
    <row r="13121" spans="1:10" x14ac:dyDescent="0.25">
      <c r="A13121"/>
      <c r="B13121"/>
      <c r="I13121" s="33"/>
      <c r="J13121" s="21"/>
    </row>
    <row r="13122" spans="1:10" x14ac:dyDescent="0.25">
      <c r="A13122"/>
      <c r="B13122"/>
      <c r="I13122" s="33"/>
      <c r="J13122" s="21"/>
    </row>
    <row r="13123" spans="1:10" x14ac:dyDescent="0.25">
      <c r="A13123"/>
      <c r="B13123"/>
      <c r="I13123" s="33"/>
      <c r="J13123" s="21"/>
    </row>
    <row r="13124" spans="1:10" x14ac:dyDescent="0.25">
      <c r="A13124"/>
      <c r="B13124"/>
      <c r="I13124" s="33"/>
      <c r="J13124" s="21"/>
    </row>
    <row r="13125" spans="1:10" x14ac:dyDescent="0.25">
      <c r="A13125"/>
      <c r="B13125"/>
      <c r="I13125" s="33"/>
      <c r="J13125" s="21"/>
    </row>
    <row r="13126" spans="1:10" x14ac:dyDescent="0.25">
      <c r="A13126"/>
      <c r="B13126"/>
      <c r="I13126" s="33"/>
      <c r="J13126" s="21"/>
    </row>
    <row r="13127" spans="1:10" x14ac:dyDescent="0.25">
      <c r="A13127"/>
      <c r="B13127"/>
      <c r="I13127" s="33"/>
      <c r="J13127" s="21"/>
    </row>
    <row r="13128" spans="1:10" x14ac:dyDescent="0.25">
      <c r="A13128"/>
      <c r="B13128"/>
      <c r="I13128" s="33"/>
      <c r="J13128" s="21"/>
    </row>
    <row r="13129" spans="1:10" x14ac:dyDescent="0.25">
      <c r="A13129"/>
      <c r="B13129"/>
      <c r="I13129" s="33"/>
      <c r="J13129" s="21"/>
    </row>
    <row r="13130" spans="1:10" x14ac:dyDescent="0.25">
      <c r="A13130"/>
      <c r="B13130"/>
      <c r="I13130" s="33"/>
      <c r="J13130" s="21"/>
    </row>
    <row r="13131" spans="1:10" x14ac:dyDescent="0.25">
      <c r="A13131"/>
      <c r="B13131"/>
      <c r="I13131" s="33"/>
      <c r="J13131" s="21"/>
    </row>
    <row r="13132" spans="1:10" x14ac:dyDescent="0.25">
      <c r="A13132"/>
      <c r="B13132"/>
      <c r="I13132" s="33"/>
      <c r="J13132" s="21"/>
    </row>
    <row r="13133" spans="1:10" x14ac:dyDescent="0.25">
      <c r="A13133"/>
      <c r="B13133"/>
      <c r="I13133" s="33"/>
      <c r="J13133" s="21"/>
    </row>
    <row r="13134" spans="1:10" x14ac:dyDescent="0.25">
      <c r="A13134"/>
      <c r="B13134"/>
      <c r="I13134" s="33"/>
      <c r="J13134" s="21"/>
    </row>
    <row r="13135" spans="1:10" x14ac:dyDescent="0.25">
      <c r="A13135"/>
      <c r="B13135"/>
      <c r="I13135" s="33"/>
      <c r="J13135" s="21"/>
    </row>
    <row r="13136" spans="1:10" x14ac:dyDescent="0.25">
      <c r="A13136"/>
      <c r="B13136"/>
      <c r="I13136" s="33"/>
      <c r="J13136" s="21"/>
    </row>
    <row r="13137" spans="1:10" x14ac:dyDescent="0.25">
      <c r="A13137"/>
      <c r="B13137"/>
      <c r="I13137" s="33"/>
      <c r="J13137" s="21"/>
    </row>
    <row r="13138" spans="1:10" x14ac:dyDescent="0.25">
      <c r="A13138"/>
      <c r="B13138"/>
      <c r="I13138" s="33"/>
      <c r="J13138" s="21"/>
    </row>
    <row r="13139" spans="1:10" x14ac:dyDescent="0.25">
      <c r="A13139"/>
      <c r="B13139"/>
      <c r="I13139" s="33"/>
      <c r="J13139" s="21"/>
    </row>
    <row r="13140" spans="1:10" x14ac:dyDescent="0.25">
      <c r="A13140"/>
      <c r="B13140"/>
      <c r="I13140" s="33"/>
      <c r="J13140" s="21"/>
    </row>
    <row r="13141" spans="1:10" x14ac:dyDescent="0.25">
      <c r="A13141"/>
      <c r="B13141"/>
      <c r="I13141" s="33"/>
      <c r="J13141" s="21"/>
    </row>
    <row r="13142" spans="1:10" x14ac:dyDescent="0.25">
      <c r="A13142"/>
      <c r="B13142"/>
      <c r="I13142" s="33"/>
      <c r="J13142" s="21"/>
    </row>
    <row r="13143" spans="1:10" x14ac:dyDescent="0.25">
      <c r="A13143"/>
      <c r="B13143"/>
      <c r="I13143" s="33"/>
      <c r="J13143" s="21"/>
    </row>
    <row r="13144" spans="1:10" x14ac:dyDescent="0.25">
      <c r="A13144"/>
      <c r="B13144"/>
      <c r="I13144" s="33"/>
      <c r="J13144" s="21"/>
    </row>
    <row r="13145" spans="1:10" x14ac:dyDescent="0.25">
      <c r="A13145"/>
      <c r="B13145"/>
      <c r="I13145" s="33"/>
      <c r="J13145" s="21"/>
    </row>
    <row r="13146" spans="1:10" x14ac:dyDescent="0.25">
      <c r="A13146"/>
      <c r="B13146"/>
      <c r="I13146" s="33"/>
      <c r="J13146" s="21"/>
    </row>
    <row r="13147" spans="1:10" x14ac:dyDescent="0.25">
      <c r="A13147"/>
      <c r="B13147"/>
      <c r="I13147" s="33"/>
      <c r="J13147" s="21"/>
    </row>
    <row r="13148" spans="1:10" x14ac:dyDescent="0.25">
      <c r="A13148"/>
      <c r="B13148"/>
      <c r="I13148" s="33"/>
      <c r="J13148" s="21"/>
    </row>
    <row r="13149" spans="1:10" x14ac:dyDescent="0.25">
      <c r="A13149"/>
      <c r="B13149"/>
      <c r="I13149" s="33"/>
      <c r="J13149" s="21"/>
    </row>
    <row r="13150" spans="1:10" x14ac:dyDescent="0.25">
      <c r="A13150"/>
      <c r="B13150"/>
      <c r="I13150" s="33"/>
      <c r="J13150" s="21"/>
    </row>
    <row r="13151" spans="1:10" x14ac:dyDescent="0.25">
      <c r="A13151"/>
      <c r="B13151"/>
      <c r="I13151" s="33"/>
      <c r="J13151" s="21"/>
    </row>
    <row r="13152" spans="1:10" x14ac:dyDescent="0.25">
      <c r="A13152"/>
      <c r="B13152"/>
      <c r="I13152" s="33"/>
      <c r="J13152" s="21"/>
    </row>
    <row r="13153" spans="1:10" x14ac:dyDescent="0.25">
      <c r="A13153"/>
      <c r="B13153"/>
      <c r="I13153" s="33"/>
      <c r="J13153" s="21"/>
    </row>
    <row r="13154" spans="1:10" x14ac:dyDescent="0.25">
      <c r="A13154"/>
      <c r="B13154"/>
      <c r="I13154" s="33"/>
      <c r="J13154" s="21"/>
    </row>
    <row r="13155" spans="1:10" x14ac:dyDescent="0.25">
      <c r="A13155"/>
      <c r="B13155"/>
      <c r="I13155" s="33"/>
      <c r="J13155" s="21"/>
    </row>
    <row r="13156" spans="1:10" x14ac:dyDescent="0.25">
      <c r="A13156"/>
      <c r="B13156"/>
      <c r="I13156" s="33"/>
      <c r="J13156" s="21"/>
    </row>
    <row r="13157" spans="1:10" x14ac:dyDescent="0.25">
      <c r="A13157"/>
      <c r="B13157"/>
      <c r="I13157" s="33"/>
      <c r="J13157" s="21"/>
    </row>
    <row r="13158" spans="1:10" x14ac:dyDescent="0.25">
      <c r="A13158"/>
      <c r="B13158"/>
      <c r="I13158" s="33"/>
      <c r="J13158" s="21"/>
    </row>
    <row r="13159" spans="1:10" x14ac:dyDescent="0.25">
      <c r="A13159"/>
      <c r="B13159"/>
      <c r="I13159" s="33"/>
      <c r="J13159" s="21"/>
    </row>
    <row r="13160" spans="1:10" x14ac:dyDescent="0.25">
      <c r="A13160"/>
      <c r="B13160"/>
      <c r="I13160" s="33"/>
      <c r="J13160" s="21"/>
    </row>
    <row r="13161" spans="1:10" x14ac:dyDescent="0.25">
      <c r="A13161"/>
      <c r="B13161"/>
      <c r="I13161" s="33"/>
      <c r="J13161" s="21"/>
    </row>
    <row r="13162" spans="1:10" x14ac:dyDescent="0.25">
      <c r="A13162"/>
      <c r="B13162"/>
      <c r="I13162" s="33"/>
      <c r="J13162" s="21"/>
    </row>
    <row r="13163" spans="1:10" x14ac:dyDescent="0.25">
      <c r="A13163"/>
      <c r="B13163"/>
      <c r="I13163" s="33"/>
      <c r="J13163" s="21"/>
    </row>
    <row r="13164" spans="1:10" x14ac:dyDescent="0.25">
      <c r="A13164"/>
      <c r="B13164"/>
      <c r="I13164" s="33"/>
      <c r="J13164" s="21"/>
    </row>
    <row r="13165" spans="1:10" x14ac:dyDescent="0.25">
      <c r="A13165"/>
      <c r="B13165"/>
      <c r="I13165" s="33"/>
      <c r="J13165" s="21"/>
    </row>
    <row r="13166" spans="1:10" x14ac:dyDescent="0.25">
      <c r="A13166"/>
      <c r="B13166"/>
      <c r="I13166" s="33"/>
      <c r="J13166" s="21"/>
    </row>
    <row r="13167" spans="1:10" x14ac:dyDescent="0.25">
      <c r="A13167"/>
      <c r="B13167"/>
      <c r="I13167" s="33"/>
      <c r="J13167" s="21"/>
    </row>
    <row r="13168" spans="1:10" x14ac:dyDescent="0.25">
      <c r="A13168"/>
      <c r="B13168"/>
      <c r="I13168" s="33"/>
      <c r="J13168" s="21"/>
    </row>
    <row r="13169" spans="1:10" x14ac:dyDescent="0.25">
      <c r="A13169"/>
      <c r="B13169"/>
      <c r="I13169" s="33"/>
      <c r="J13169" s="21"/>
    </row>
    <row r="13170" spans="1:10" x14ac:dyDescent="0.25">
      <c r="A13170"/>
      <c r="B13170"/>
      <c r="I13170" s="33"/>
      <c r="J13170" s="21"/>
    </row>
    <row r="13171" spans="1:10" x14ac:dyDescent="0.25">
      <c r="A13171"/>
      <c r="B13171"/>
      <c r="I13171" s="33"/>
      <c r="J13171" s="21"/>
    </row>
    <row r="13172" spans="1:10" x14ac:dyDescent="0.25">
      <c r="A13172"/>
      <c r="B13172"/>
      <c r="I13172" s="33"/>
      <c r="J13172" s="21"/>
    </row>
    <row r="13173" spans="1:10" x14ac:dyDescent="0.25">
      <c r="A13173"/>
      <c r="B13173"/>
      <c r="I13173" s="33"/>
      <c r="J13173" s="21"/>
    </row>
    <row r="13174" spans="1:10" x14ac:dyDescent="0.25">
      <c r="A13174"/>
      <c r="B13174"/>
      <c r="I13174" s="33"/>
      <c r="J13174" s="21"/>
    </row>
    <row r="13175" spans="1:10" x14ac:dyDescent="0.25">
      <c r="A13175"/>
      <c r="B13175"/>
      <c r="I13175" s="33"/>
      <c r="J13175" s="21"/>
    </row>
    <row r="13176" spans="1:10" x14ac:dyDescent="0.25">
      <c r="A13176"/>
      <c r="B13176"/>
      <c r="I13176" s="33"/>
      <c r="J13176" s="21"/>
    </row>
    <row r="13177" spans="1:10" x14ac:dyDescent="0.25">
      <c r="A13177"/>
      <c r="B13177"/>
      <c r="I13177" s="33"/>
      <c r="J13177" s="21"/>
    </row>
    <row r="13178" spans="1:10" x14ac:dyDescent="0.25">
      <c r="A13178"/>
      <c r="B13178"/>
      <c r="I13178" s="33"/>
      <c r="J13178" s="21"/>
    </row>
    <row r="13179" spans="1:10" x14ac:dyDescent="0.25">
      <c r="A13179"/>
      <c r="B13179"/>
      <c r="I13179" s="33"/>
      <c r="J13179" s="21"/>
    </row>
    <row r="13180" spans="1:10" x14ac:dyDescent="0.25">
      <c r="A13180"/>
      <c r="B13180"/>
      <c r="I13180" s="33"/>
      <c r="J13180" s="21"/>
    </row>
    <row r="13181" spans="1:10" x14ac:dyDescent="0.25">
      <c r="A13181"/>
      <c r="B13181"/>
      <c r="I13181" s="33"/>
      <c r="J13181" s="21"/>
    </row>
    <row r="13182" spans="1:10" x14ac:dyDescent="0.25">
      <c r="A13182"/>
      <c r="B13182"/>
      <c r="I13182" s="33"/>
      <c r="J13182" s="21"/>
    </row>
    <row r="13183" spans="1:10" x14ac:dyDescent="0.25">
      <c r="A13183"/>
      <c r="B13183"/>
      <c r="I13183" s="33"/>
      <c r="J13183" s="21"/>
    </row>
    <row r="13184" spans="1:10" x14ac:dyDescent="0.25">
      <c r="A13184"/>
      <c r="B13184"/>
      <c r="I13184" s="33"/>
      <c r="J13184" s="21"/>
    </row>
    <row r="13185" spans="1:10" x14ac:dyDescent="0.25">
      <c r="A13185"/>
      <c r="B13185"/>
      <c r="I13185" s="33"/>
      <c r="J13185" s="21"/>
    </row>
    <row r="13186" spans="1:10" x14ac:dyDescent="0.25">
      <c r="A13186"/>
      <c r="B13186"/>
      <c r="I13186" s="33"/>
      <c r="J13186" s="21"/>
    </row>
    <row r="13187" spans="1:10" x14ac:dyDescent="0.25">
      <c r="A13187"/>
      <c r="B13187"/>
      <c r="I13187" s="33"/>
      <c r="J13187" s="21"/>
    </row>
    <row r="13188" spans="1:10" x14ac:dyDescent="0.25">
      <c r="A13188"/>
      <c r="B13188"/>
      <c r="I13188" s="33"/>
      <c r="J13188" s="21"/>
    </row>
    <row r="13189" spans="1:10" x14ac:dyDescent="0.25">
      <c r="A13189"/>
      <c r="B13189"/>
      <c r="I13189" s="33"/>
      <c r="J13189" s="21"/>
    </row>
    <row r="13190" spans="1:10" x14ac:dyDescent="0.25">
      <c r="A13190"/>
      <c r="B13190"/>
      <c r="I13190" s="33"/>
      <c r="J13190" s="21"/>
    </row>
    <row r="13191" spans="1:10" x14ac:dyDescent="0.25">
      <c r="A13191"/>
      <c r="B13191"/>
      <c r="I13191" s="33"/>
      <c r="J13191" s="21"/>
    </row>
    <row r="13192" spans="1:10" x14ac:dyDescent="0.25">
      <c r="A13192"/>
      <c r="B13192"/>
      <c r="I13192" s="33"/>
      <c r="J13192" s="21"/>
    </row>
    <row r="13193" spans="1:10" x14ac:dyDescent="0.25">
      <c r="A13193"/>
      <c r="B13193"/>
      <c r="I13193" s="33"/>
      <c r="J13193" s="21"/>
    </row>
    <row r="13194" spans="1:10" x14ac:dyDescent="0.25">
      <c r="A13194"/>
      <c r="B13194"/>
      <c r="I13194" s="33"/>
      <c r="J13194" s="21"/>
    </row>
    <row r="13195" spans="1:10" x14ac:dyDescent="0.25">
      <c r="A13195"/>
      <c r="B13195"/>
      <c r="I13195" s="33"/>
      <c r="J13195" s="21"/>
    </row>
    <row r="13196" spans="1:10" x14ac:dyDescent="0.25">
      <c r="A13196"/>
      <c r="B13196"/>
      <c r="I13196" s="33"/>
      <c r="J13196" s="21"/>
    </row>
    <row r="13197" spans="1:10" x14ac:dyDescent="0.25">
      <c r="A13197"/>
      <c r="B13197"/>
      <c r="I13197" s="33"/>
      <c r="J13197" s="21"/>
    </row>
    <row r="13198" spans="1:10" x14ac:dyDescent="0.25">
      <c r="A13198"/>
      <c r="B13198"/>
      <c r="I13198" s="33"/>
      <c r="J13198" s="21"/>
    </row>
    <row r="13199" spans="1:10" x14ac:dyDescent="0.25">
      <c r="A13199"/>
      <c r="B13199"/>
      <c r="I13199" s="33"/>
      <c r="J13199" s="21"/>
    </row>
    <row r="13200" spans="1:10" x14ac:dyDescent="0.25">
      <c r="A13200"/>
      <c r="B13200"/>
      <c r="I13200" s="33"/>
      <c r="J13200" s="21"/>
    </row>
    <row r="13201" spans="1:10" x14ac:dyDescent="0.25">
      <c r="A13201"/>
      <c r="B13201"/>
      <c r="I13201" s="33"/>
      <c r="J13201" s="21"/>
    </row>
    <row r="13202" spans="1:10" x14ac:dyDescent="0.25">
      <c r="A13202"/>
      <c r="B13202"/>
      <c r="I13202" s="33"/>
      <c r="J13202" s="21"/>
    </row>
    <row r="13203" spans="1:10" x14ac:dyDescent="0.25">
      <c r="A13203"/>
      <c r="B13203"/>
      <c r="I13203" s="33"/>
      <c r="J13203" s="21"/>
    </row>
    <row r="13204" spans="1:10" x14ac:dyDescent="0.25">
      <c r="A13204"/>
      <c r="B13204"/>
      <c r="I13204" s="33"/>
      <c r="J13204" s="21"/>
    </row>
    <row r="13205" spans="1:10" x14ac:dyDescent="0.25">
      <c r="A13205"/>
      <c r="B13205"/>
      <c r="I13205" s="33"/>
      <c r="J13205" s="21"/>
    </row>
    <row r="13206" spans="1:10" x14ac:dyDescent="0.25">
      <c r="A13206"/>
      <c r="B13206"/>
      <c r="I13206" s="33"/>
      <c r="J13206" s="21"/>
    </row>
    <row r="13207" spans="1:10" x14ac:dyDescent="0.25">
      <c r="A13207"/>
      <c r="B13207"/>
      <c r="I13207" s="33"/>
      <c r="J13207" s="21"/>
    </row>
    <row r="13208" spans="1:10" x14ac:dyDescent="0.25">
      <c r="A13208"/>
      <c r="B13208"/>
      <c r="I13208" s="33"/>
      <c r="J13208" s="21"/>
    </row>
    <row r="13209" spans="1:10" x14ac:dyDescent="0.25">
      <c r="A13209"/>
      <c r="B13209"/>
      <c r="I13209" s="33"/>
      <c r="J13209" s="21"/>
    </row>
    <row r="13210" spans="1:10" x14ac:dyDescent="0.25">
      <c r="A13210"/>
      <c r="B13210"/>
      <c r="I13210" s="33"/>
      <c r="J13210" s="21"/>
    </row>
    <row r="13211" spans="1:10" x14ac:dyDescent="0.25">
      <c r="A13211"/>
      <c r="B13211"/>
      <c r="I13211" s="33"/>
      <c r="J13211" s="21"/>
    </row>
    <row r="13212" spans="1:10" x14ac:dyDescent="0.25">
      <c r="A13212"/>
      <c r="B13212"/>
      <c r="I13212" s="33"/>
      <c r="J13212" s="21"/>
    </row>
    <row r="13213" spans="1:10" x14ac:dyDescent="0.25">
      <c r="A13213"/>
      <c r="B13213"/>
      <c r="I13213" s="33"/>
      <c r="J13213" s="21"/>
    </row>
    <row r="13214" spans="1:10" x14ac:dyDescent="0.25">
      <c r="A13214"/>
      <c r="B13214"/>
      <c r="I13214" s="33"/>
      <c r="J13214" s="21"/>
    </row>
    <row r="13215" spans="1:10" x14ac:dyDescent="0.25">
      <c r="A13215"/>
      <c r="B13215"/>
      <c r="I13215" s="33"/>
      <c r="J13215" s="21"/>
    </row>
    <row r="13216" spans="1:10" x14ac:dyDescent="0.25">
      <c r="A13216"/>
      <c r="B13216"/>
      <c r="I13216" s="33"/>
      <c r="J13216" s="21"/>
    </row>
    <row r="13217" spans="1:10" x14ac:dyDescent="0.25">
      <c r="A13217"/>
      <c r="B13217"/>
      <c r="I13217" s="33"/>
      <c r="J13217" s="21"/>
    </row>
    <row r="13218" spans="1:10" x14ac:dyDescent="0.25">
      <c r="A13218"/>
      <c r="B13218"/>
      <c r="I13218" s="33"/>
      <c r="J13218" s="21"/>
    </row>
    <row r="13219" spans="1:10" x14ac:dyDescent="0.25">
      <c r="A13219"/>
      <c r="B13219"/>
      <c r="I13219" s="33"/>
      <c r="J13219" s="21"/>
    </row>
    <row r="13220" spans="1:10" x14ac:dyDescent="0.25">
      <c r="A13220"/>
      <c r="B13220"/>
      <c r="I13220" s="33"/>
      <c r="J13220" s="21"/>
    </row>
    <row r="13221" spans="1:10" x14ac:dyDescent="0.25">
      <c r="A13221"/>
      <c r="B13221"/>
      <c r="I13221" s="33"/>
      <c r="J13221" s="21"/>
    </row>
    <row r="13222" spans="1:10" x14ac:dyDescent="0.25">
      <c r="A13222"/>
      <c r="B13222"/>
      <c r="I13222" s="33"/>
      <c r="J13222" s="21"/>
    </row>
    <row r="13223" spans="1:10" x14ac:dyDescent="0.25">
      <c r="A13223"/>
      <c r="B13223"/>
      <c r="I13223" s="33"/>
      <c r="J13223" s="21"/>
    </row>
    <row r="13224" spans="1:10" x14ac:dyDescent="0.25">
      <c r="A13224"/>
      <c r="B13224"/>
      <c r="I13224" s="33"/>
      <c r="J13224" s="21"/>
    </row>
    <row r="13225" spans="1:10" x14ac:dyDescent="0.25">
      <c r="A13225"/>
      <c r="B13225"/>
      <c r="I13225" s="33"/>
      <c r="J13225" s="21"/>
    </row>
    <row r="13226" spans="1:10" x14ac:dyDescent="0.25">
      <c r="A13226"/>
      <c r="B13226"/>
      <c r="I13226" s="33"/>
      <c r="J13226" s="21"/>
    </row>
    <row r="13227" spans="1:10" x14ac:dyDescent="0.25">
      <c r="A13227"/>
      <c r="B13227"/>
      <c r="I13227" s="33"/>
      <c r="J13227" s="21"/>
    </row>
    <row r="13228" spans="1:10" x14ac:dyDescent="0.25">
      <c r="A13228"/>
      <c r="B13228"/>
      <c r="I13228" s="33"/>
      <c r="J13228" s="21"/>
    </row>
    <row r="13229" spans="1:10" x14ac:dyDescent="0.25">
      <c r="A13229"/>
      <c r="B13229"/>
      <c r="I13229" s="33"/>
      <c r="J13229" s="21"/>
    </row>
    <row r="13230" spans="1:10" x14ac:dyDescent="0.25">
      <c r="A13230"/>
      <c r="B13230"/>
      <c r="I13230" s="33"/>
      <c r="J13230" s="21"/>
    </row>
    <row r="13231" spans="1:10" x14ac:dyDescent="0.25">
      <c r="A13231"/>
      <c r="B13231"/>
      <c r="I13231" s="33"/>
      <c r="J13231" s="21"/>
    </row>
    <row r="13232" spans="1:10" x14ac:dyDescent="0.25">
      <c r="A13232"/>
      <c r="B13232"/>
      <c r="I13232" s="33"/>
      <c r="J13232" s="21"/>
    </row>
    <row r="13233" spans="1:10" x14ac:dyDescent="0.25">
      <c r="A13233"/>
      <c r="B13233"/>
      <c r="I13233" s="33"/>
      <c r="J13233" s="21"/>
    </row>
    <row r="13234" spans="1:10" x14ac:dyDescent="0.25">
      <c r="A13234"/>
      <c r="B13234"/>
      <c r="I13234" s="33"/>
      <c r="J13234" s="21"/>
    </row>
    <row r="13235" spans="1:10" x14ac:dyDescent="0.25">
      <c r="A13235"/>
      <c r="B13235"/>
      <c r="I13235" s="33"/>
      <c r="J13235" s="21"/>
    </row>
    <row r="13236" spans="1:10" x14ac:dyDescent="0.25">
      <c r="A13236"/>
      <c r="B13236"/>
      <c r="I13236" s="33"/>
      <c r="J13236" s="21"/>
    </row>
    <row r="13237" spans="1:10" x14ac:dyDescent="0.25">
      <c r="A13237"/>
      <c r="B13237"/>
      <c r="I13237" s="33"/>
      <c r="J13237" s="21"/>
    </row>
    <row r="13238" spans="1:10" x14ac:dyDescent="0.25">
      <c r="A13238"/>
      <c r="B13238"/>
      <c r="I13238" s="33"/>
      <c r="J13238" s="21"/>
    </row>
    <row r="13239" spans="1:10" x14ac:dyDescent="0.25">
      <c r="A13239"/>
      <c r="B13239"/>
      <c r="I13239" s="33"/>
      <c r="J13239" s="21"/>
    </row>
    <row r="13240" spans="1:10" x14ac:dyDescent="0.25">
      <c r="A13240"/>
      <c r="B13240"/>
      <c r="I13240" s="33"/>
      <c r="J13240" s="21"/>
    </row>
    <row r="13241" spans="1:10" x14ac:dyDescent="0.25">
      <c r="A13241"/>
      <c r="B13241"/>
      <c r="I13241" s="33"/>
      <c r="J13241" s="21"/>
    </row>
    <row r="13242" spans="1:10" x14ac:dyDescent="0.25">
      <c r="A13242"/>
      <c r="B13242"/>
      <c r="I13242" s="33"/>
      <c r="J13242" s="21"/>
    </row>
    <row r="13243" spans="1:10" x14ac:dyDescent="0.25">
      <c r="A13243"/>
      <c r="B13243"/>
      <c r="I13243" s="33"/>
      <c r="J13243" s="21"/>
    </row>
    <row r="13244" spans="1:10" x14ac:dyDescent="0.25">
      <c r="A13244"/>
      <c r="B13244"/>
      <c r="I13244" s="33"/>
      <c r="J13244" s="21"/>
    </row>
    <row r="13245" spans="1:10" x14ac:dyDescent="0.25">
      <c r="A13245"/>
      <c r="B13245"/>
      <c r="I13245" s="33"/>
      <c r="J13245" s="21"/>
    </row>
    <row r="13246" spans="1:10" x14ac:dyDescent="0.25">
      <c r="A13246"/>
      <c r="B13246"/>
      <c r="I13246" s="33"/>
      <c r="J13246" s="21"/>
    </row>
    <row r="13247" spans="1:10" x14ac:dyDescent="0.25">
      <c r="A13247"/>
      <c r="B13247"/>
      <c r="I13247" s="33"/>
      <c r="J13247" s="21"/>
    </row>
    <row r="13248" spans="1:10" x14ac:dyDescent="0.25">
      <c r="A13248"/>
      <c r="B13248"/>
      <c r="I13248" s="33"/>
      <c r="J13248" s="21"/>
    </row>
    <row r="13249" spans="1:10" x14ac:dyDescent="0.25">
      <c r="A13249"/>
      <c r="B13249"/>
      <c r="I13249" s="33"/>
      <c r="J13249" s="21"/>
    </row>
    <row r="13250" spans="1:10" x14ac:dyDescent="0.25">
      <c r="A13250"/>
      <c r="B13250"/>
      <c r="I13250" s="33"/>
      <c r="J13250" s="21"/>
    </row>
    <row r="13251" spans="1:10" x14ac:dyDescent="0.25">
      <c r="A13251"/>
      <c r="B13251"/>
      <c r="I13251" s="33"/>
      <c r="J13251" s="21"/>
    </row>
    <row r="13252" spans="1:10" x14ac:dyDescent="0.25">
      <c r="A13252"/>
      <c r="B13252"/>
      <c r="I13252" s="33"/>
      <c r="J13252" s="21"/>
    </row>
    <row r="13253" spans="1:10" x14ac:dyDescent="0.25">
      <c r="A13253"/>
      <c r="B13253"/>
      <c r="I13253" s="33"/>
      <c r="J13253" s="21"/>
    </row>
    <row r="13254" spans="1:10" x14ac:dyDescent="0.25">
      <c r="A13254"/>
      <c r="B13254"/>
      <c r="I13254" s="33"/>
      <c r="J13254" s="21"/>
    </row>
    <row r="13255" spans="1:10" x14ac:dyDescent="0.25">
      <c r="A13255"/>
      <c r="B13255"/>
      <c r="I13255" s="33"/>
      <c r="J13255" s="21"/>
    </row>
    <row r="13256" spans="1:10" x14ac:dyDescent="0.25">
      <c r="A13256"/>
      <c r="B13256"/>
      <c r="I13256" s="33"/>
      <c r="J13256" s="21"/>
    </row>
    <row r="13257" spans="1:10" x14ac:dyDescent="0.25">
      <c r="A13257"/>
      <c r="B13257"/>
      <c r="I13257" s="33"/>
      <c r="J13257" s="21"/>
    </row>
    <row r="13258" spans="1:10" x14ac:dyDescent="0.25">
      <c r="A13258"/>
      <c r="B13258"/>
      <c r="I13258" s="33"/>
      <c r="J13258" s="21"/>
    </row>
    <row r="13259" spans="1:10" x14ac:dyDescent="0.25">
      <c r="A13259"/>
      <c r="B13259"/>
      <c r="I13259" s="33"/>
      <c r="J13259" s="21"/>
    </row>
    <row r="13260" spans="1:10" x14ac:dyDescent="0.25">
      <c r="A13260"/>
      <c r="B13260"/>
      <c r="I13260" s="33"/>
      <c r="J13260" s="21"/>
    </row>
    <row r="13261" spans="1:10" x14ac:dyDescent="0.25">
      <c r="A13261"/>
      <c r="B13261"/>
      <c r="I13261" s="33"/>
      <c r="J13261" s="21"/>
    </row>
    <row r="13262" spans="1:10" x14ac:dyDescent="0.25">
      <c r="A13262"/>
      <c r="B13262"/>
      <c r="I13262" s="33"/>
      <c r="J13262" s="21"/>
    </row>
    <row r="13263" spans="1:10" x14ac:dyDescent="0.25">
      <c r="A13263"/>
      <c r="B13263"/>
      <c r="I13263" s="33"/>
      <c r="J13263" s="21"/>
    </row>
    <row r="13264" spans="1:10" x14ac:dyDescent="0.25">
      <c r="A13264"/>
      <c r="B13264"/>
      <c r="I13264" s="33"/>
      <c r="J13264" s="21"/>
    </row>
    <row r="13265" spans="1:10" x14ac:dyDescent="0.25">
      <c r="A13265"/>
      <c r="B13265"/>
      <c r="I13265" s="33"/>
      <c r="J13265" s="21"/>
    </row>
    <row r="13266" spans="1:10" x14ac:dyDescent="0.25">
      <c r="A13266"/>
      <c r="B13266"/>
      <c r="I13266" s="33"/>
      <c r="J13266" s="21"/>
    </row>
    <row r="13267" spans="1:10" x14ac:dyDescent="0.25">
      <c r="A13267"/>
      <c r="B13267"/>
      <c r="I13267" s="33"/>
      <c r="J13267" s="21"/>
    </row>
    <row r="13268" spans="1:10" x14ac:dyDescent="0.25">
      <c r="A13268"/>
      <c r="B13268"/>
      <c r="I13268" s="33"/>
      <c r="J13268" s="21"/>
    </row>
    <row r="13269" spans="1:10" x14ac:dyDescent="0.25">
      <c r="A13269"/>
      <c r="B13269"/>
      <c r="I13269" s="33"/>
      <c r="J13269" s="21"/>
    </row>
    <row r="13270" spans="1:10" x14ac:dyDescent="0.25">
      <c r="A13270"/>
      <c r="B13270"/>
      <c r="I13270" s="33"/>
      <c r="J13270" s="21"/>
    </row>
    <row r="13271" spans="1:10" x14ac:dyDescent="0.25">
      <c r="A13271"/>
      <c r="B13271"/>
      <c r="I13271" s="33"/>
      <c r="J13271" s="21"/>
    </row>
    <row r="13272" spans="1:10" x14ac:dyDescent="0.25">
      <c r="A13272"/>
      <c r="B13272"/>
      <c r="I13272" s="33"/>
      <c r="J13272" s="21"/>
    </row>
    <row r="13273" spans="1:10" x14ac:dyDescent="0.25">
      <c r="A13273"/>
      <c r="B13273"/>
      <c r="I13273" s="33"/>
      <c r="J13273" s="21"/>
    </row>
    <row r="13274" spans="1:10" x14ac:dyDescent="0.25">
      <c r="A13274"/>
      <c r="B13274"/>
      <c r="I13274" s="33"/>
      <c r="J13274" s="21"/>
    </row>
    <row r="13275" spans="1:10" x14ac:dyDescent="0.25">
      <c r="A13275"/>
      <c r="B13275"/>
      <c r="I13275" s="33"/>
      <c r="J13275" s="21"/>
    </row>
    <row r="13276" spans="1:10" x14ac:dyDescent="0.25">
      <c r="A13276"/>
      <c r="B13276"/>
      <c r="I13276" s="33"/>
      <c r="J13276" s="21"/>
    </row>
    <row r="13277" spans="1:10" x14ac:dyDescent="0.25">
      <c r="A13277"/>
      <c r="B13277"/>
      <c r="I13277" s="33"/>
      <c r="J13277" s="21"/>
    </row>
    <row r="13278" spans="1:10" x14ac:dyDescent="0.25">
      <c r="A13278"/>
      <c r="B13278"/>
      <c r="I13278" s="33"/>
      <c r="J13278" s="21"/>
    </row>
    <row r="13279" spans="1:10" x14ac:dyDescent="0.25">
      <c r="A13279"/>
      <c r="B13279"/>
      <c r="I13279" s="33"/>
      <c r="J13279" s="21"/>
    </row>
    <row r="13280" spans="1:10" x14ac:dyDescent="0.25">
      <c r="A13280"/>
      <c r="B13280"/>
      <c r="I13280" s="33"/>
      <c r="J13280" s="21"/>
    </row>
    <row r="13281" spans="1:10" x14ac:dyDescent="0.25">
      <c r="A13281"/>
      <c r="B13281"/>
      <c r="I13281" s="33"/>
      <c r="J13281" s="21"/>
    </row>
    <row r="13282" spans="1:10" x14ac:dyDescent="0.25">
      <c r="A13282"/>
      <c r="B13282"/>
      <c r="I13282" s="33"/>
      <c r="J13282" s="21"/>
    </row>
    <row r="13283" spans="1:10" x14ac:dyDescent="0.25">
      <c r="A13283"/>
      <c r="B13283"/>
      <c r="I13283" s="33"/>
      <c r="J13283" s="21"/>
    </row>
    <row r="13284" spans="1:10" x14ac:dyDescent="0.25">
      <c r="A13284"/>
      <c r="B13284"/>
      <c r="I13284" s="33"/>
      <c r="J13284" s="21"/>
    </row>
    <row r="13285" spans="1:10" x14ac:dyDescent="0.25">
      <c r="A13285"/>
      <c r="B13285"/>
      <c r="I13285" s="33"/>
      <c r="J13285" s="21"/>
    </row>
    <row r="13286" spans="1:10" x14ac:dyDescent="0.25">
      <c r="A13286"/>
      <c r="B13286"/>
      <c r="I13286" s="33"/>
      <c r="J13286" s="21"/>
    </row>
    <row r="13287" spans="1:10" x14ac:dyDescent="0.25">
      <c r="A13287"/>
      <c r="B13287"/>
      <c r="I13287" s="33"/>
      <c r="J13287" s="21"/>
    </row>
    <row r="13288" spans="1:10" x14ac:dyDescent="0.25">
      <c r="A13288"/>
      <c r="B13288"/>
      <c r="I13288" s="33"/>
      <c r="J13288" s="21"/>
    </row>
    <row r="13289" spans="1:10" x14ac:dyDescent="0.25">
      <c r="A13289"/>
      <c r="B13289"/>
      <c r="I13289" s="33"/>
      <c r="J13289" s="21"/>
    </row>
    <row r="13290" spans="1:10" x14ac:dyDescent="0.25">
      <c r="A13290"/>
      <c r="B13290"/>
      <c r="I13290" s="33"/>
      <c r="J13290" s="21"/>
    </row>
    <row r="13291" spans="1:10" x14ac:dyDescent="0.25">
      <c r="A13291"/>
      <c r="B13291"/>
      <c r="I13291" s="33"/>
      <c r="J13291" s="21"/>
    </row>
    <row r="13292" spans="1:10" x14ac:dyDescent="0.25">
      <c r="A13292"/>
      <c r="B13292"/>
      <c r="I13292" s="33"/>
      <c r="J13292" s="21"/>
    </row>
    <row r="13293" spans="1:10" x14ac:dyDescent="0.25">
      <c r="A13293"/>
      <c r="B13293"/>
      <c r="I13293" s="33"/>
      <c r="J13293" s="21"/>
    </row>
    <row r="13294" spans="1:10" x14ac:dyDescent="0.25">
      <c r="A13294"/>
      <c r="B13294"/>
      <c r="I13294" s="33"/>
      <c r="J13294" s="21"/>
    </row>
    <row r="13295" spans="1:10" x14ac:dyDescent="0.25">
      <c r="A13295"/>
      <c r="B13295"/>
      <c r="I13295" s="33"/>
      <c r="J13295" s="21"/>
    </row>
    <row r="13296" spans="1:10" x14ac:dyDescent="0.25">
      <c r="A13296"/>
      <c r="B13296"/>
      <c r="I13296" s="33"/>
      <c r="J13296" s="21"/>
    </row>
    <row r="13297" spans="1:10" x14ac:dyDescent="0.25">
      <c r="A13297"/>
      <c r="B13297"/>
      <c r="I13297" s="33"/>
      <c r="J13297" s="21"/>
    </row>
    <row r="13298" spans="1:10" x14ac:dyDescent="0.25">
      <c r="A13298"/>
      <c r="B13298"/>
      <c r="I13298" s="33"/>
      <c r="J13298" s="21"/>
    </row>
    <row r="13299" spans="1:10" x14ac:dyDescent="0.25">
      <c r="A13299"/>
      <c r="B13299"/>
      <c r="I13299" s="33"/>
      <c r="J13299" s="21"/>
    </row>
    <row r="13300" spans="1:10" x14ac:dyDescent="0.25">
      <c r="A13300"/>
      <c r="B13300"/>
      <c r="I13300" s="33"/>
      <c r="J13300" s="21"/>
    </row>
    <row r="13301" spans="1:10" x14ac:dyDescent="0.25">
      <c r="A13301"/>
      <c r="B13301"/>
      <c r="I13301" s="33"/>
      <c r="J13301" s="21"/>
    </row>
    <row r="13302" spans="1:10" x14ac:dyDescent="0.25">
      <c r="A13302"/>
      <c r="B13302"/>
      <c r="I13302" s="33"/>
      <c r="J13302" s="21"/>
    </row>
    <row r="13303" spans="1:10" x14ac:dyDescent="0.25">
      <c r="A13303"/>
      <c r="B13303"/>
      <c r="I13303" s="33"/>
      <c r="J13303" s="21"/>
    </row>
    <row r="13304" spans="1:10" x14ac:dyDescent="0.25">
      <c r="A13304"/>
      <c r="B13304"/>
      <c r="I13304" s="33"/>
      <c r="J13304" s="21"/>
    </row>
    <row r="13305" spans="1:10" x14ac:dyDescent="0.25">
      <c r="A13305"/>
      <c r="B13305"/>
      <c r="I13305" s="33"/>
      <c r="J13305" s="21"/>
    </row>
    <row r="13306" spans="1:10" x14ac:dyDescent="0.25">
      <c r="A13306"/>
      <c r="B13306"/>
      <c r="I13306" s="33"/>
      <c r="J13306" s="21"/>
    </row>
    <row r="13307" spans="1:10" x14ac:dyDescent="0.25">
      <c r="A13307"/>
      <c r="B13307"/>
      <c r="I13307" s="33"/>
      <c r="J13307" s="21"/>
    </row>
    <row r="13308" spans="1:10" x14ac:dyDescent="0.25">
      <c r="A13308"/>
      <c r="B13308"/>
      <c r="I13308" s="33"/>
      <c r="J13308" s="21"/>
    </row>
    <row r="13309" spans="1:10" x14ac:dyDescent="0.25">
      <c r="A13309"/>
      <c r="B13309"/>
      <c r="I13309" s="33"/>
      <c r="J13309" s="21"/>
    </row>
    <row r="13310" spans="1:10" x14ac:dyDescent="0.25">
      <c r="A13310"/>
      <c r="B13310"/>
      <c r="I13310" s="33"/>
      <c r="J13310" s="21"/>
    </row>
    <row r="13311" spans="1:10" x14ac:dyDescent="0.25">
      <c r="A13311"/>
      <c r="B13311"/>
      <c r="I13311" s="33"/>
      <c r="J13311" s="21"/>
    </row>
    <row r="13312" spans="1:10" x14ac:dyDescent="0.25">
      <c r="A13312"/>
      <c r="B13312"/>
      <c r="I13312" s="33"/>
      <c r="J13312" s="21"/>
    </row>
    <row r="13313" spans="1:10" x14ac:dyDescent="0.25">
      <c r="A13313"/>
      <c r="B13313"/>
      <c r="I13313" s="33"/>
      <c r="J13313" s="21"/>
    </row>
    <row r="13314" spans="1:10" x14ac:dyDescent="0.25">
      <c r="A13314"/>
      <c r="B13314"/>
      <c r="I13314" s="33"/>
      <c r="J13314" s="21"/>
    </row>
    <row r="13315" spans="1:10" x14ac:dyDescent="0.25">
      <c r="A13315"/>
      <c r="B13315"/>
      <c r="I13315" s="33"/>
      <c r="J13315" s="21"/>
    </row>
    <row r="13316" spans="1:10" x14ac:dyDescent="0.25">
      <c r="A13316"/>
      <c r="B13316"/>
      <c r="I13316" s="33"/>
      <c r="J13316" s="21"/>
    </row>
    <row r="13317" spans="1:10" x14ac:dyDescent="0.25">
      <c r="A13317"/>
      <c r="B13317"/>
      <c r="I13317" s="33"/>
      <c r="J13317" s="21"/>
    </row>
    <row r="13318" spans="1:10" x14ac:dyDescent="0.25">
      <c r="A13318"/>
      <c r="B13318"/>
      <c r="I13318" s="33"/>
      <c r="J13318" s="21"/>
    </row>
    <row r="13319" spans="1:10" x14ac:dyDescent="0.25">
      <c r="A13319"/>
      <c r="B13319"/>
      <c r="I13319" s="33"/>
      <c r="J13319" s="21"/>
    </row>
    <row r="13320" spans="1:10" x14ac:dyDescent="0.25">
      <c r="A13320"/>
      <c r="B13320"/>
      <c r="I13320" s="33"/>
      <c r="J13320" s="21"/>
    </row>
    <row r="13321" spans="1:10" x14ac:dyDescent="0.25">
      <c r="A13321"/>
      <c r="B13321"/>
      <c r="I13321" s="33"/>
      <c r="J13321" s="21"/>
    </row>
    <row r="13322" spans="1:10" x14ac:dyDescent="0.25">
      <c r="A13322"/>
      <c r="B13322"/>
      <c r="I13322" s="33"/>
      <c r="J13322" s="21"/>
    </row>
    <row r="13323" spans="1:10" x14ac:dyDescent="0.25">
      <c r="A13323"/>
      <c r="B13323"/>
      <c r="I13323" s="33"/>
      <c r="J13323" s="21"/>
    </row>
    <row r="13324" spans="1:10" x14ac:dyDescent="0.25">
      <c r="A13324"/>
      <c r="B13324"/>
      <c r="I13324" s="33"/>
      <c r="J13324" s="21"/>
    </row>
    <row r="13325" spans="1:10" x14ac:dyDescent="0.25">
      <c r="A13325"/>
      <c r="B13325"/>
      <c r="I13325" s="33"/>
      <c r="J13325" s="21"/>
    </row>
    <row r="13326" spans="1:10" x14ac:dyDescent="0.25">
      <c r="A13326"/>
      <c r="B13326"/>
      <c r="I13326" s="33"/>
      <c r="J13326" s="21"/>
    </row>
    <row r="13327" spans="1:10" x14ac:dyDescent="0.25">
      <c r="A13327"/>
      <c r="B13327"/>
      <c r="I13327" s="33"/>
      <c r="J13327" s="21"/>
    </row>
    <row r="13328" spans="1:10" x14ac:dyDescent="0.25">
      <c r="A13328"/>
      <c r="B13328"/>
      <c r="I13328" s="33"/>
      <c r="J13328" s="21"/>
    </row>
    <row r="13329" spans="1:10" x14ac:dyDescent="0.25">
      <c r="A13329"/>
      <c r="B13329"/>
      <c r="I13329" s="33"/>
      <c r="J13329" s="21"/>
    </row>
    <row r="13330" spans="1:10" x14ac:dyDescent="0.25">
      <c r="A13330"/>
      <c r="B13330"/>
      <c r="I13330" s="33"/>
      <c r="J13330" s="21"/>
    </row>
    <row r="13331" spans="1:10" x14ac:dyDescent="0.25">
      <c r="A13331"/>
      <c r="B13331"/>
      <c r="I13331" s="33"/>
      <c r="J13331" s="21"/>
    </row>
    <row r="13332" spans="1:10" x14ac:dyDescent="0.25">
      <c r="A13332"/>
      <c r="B13332"/>
      <c r="I13332" s="33"/>
      <c r="J13332" s="21"/>
    </row>
    <row r="13333" spans="1:10" x14ac:dyDescent="0.25">
      <c r="A13333"/>
      <c r="B13333"/>
      <c r="I13333" s="33"/>
      <c r="J13333" s="21"/>
    </row>
    <row r="13334" spans="1:10" x14ac:dyDescent="0.25">
      <c r="A13334"/>
      <c r="B13334"/>
      <c r="I13334" s="33"/>
      <c r="J13334" s="21"/>
    </row>
    <row r="13335" spans="1:10" x14ac:dyDescent="0.25">
      <c r="A13335"/>
      <c r="B13335"/>
      <c r="I13335" s="33"/>
      <c r="J13335" s="21"/>
    </row>
    <row r="13336" spans="1:10" x14ac:dyDescent="0.25">
      <c r="A13336"/>
      <c r="B13336"/>
      <c r="I13336" s="33"/>
      <c r="J13336" s="21"/>
    </row>
    <row r="13337" spans="1:10" x14ac:dyDescent="0.25">
      <c r="A13337"/>
      <c r="B13337"/>
      <c r="I13337" s="33"/>
      <c r="J13337" s="21"/>
    </row>
    <row r="13338" spans="1:10" x14ac:dyDescent="0.25">
      <c r="A13338"/>
      <c r="B13338"/>
      <c r="I13338" s="33"/>
      <c r="J13338" s="21"/>
    </row>
    <row r="13339" spans="1:10" x14ac:dyDescent="0.25">
      <c r="A13339"/>
      <c r="B13339"/>
      <c r="I13339" s="33"/>
      <c r="J13339" s="21"/>
    </row>
    <row r="13340" spans="1:10" x14ac:dyDescent="0.25">
      <c r="A13340"/>
      <c r="B13340"/>
      <c r="I13340" s="33"/>
      <c r="J13340" s="21"/>
    </row>
    <row r="13341" spans="1:10" x14ac:dyDescent="0.25">
      <c r="A13341"/>
      <c r="B13341"/>
      <c r="I13341" s="33"/>
      <c r="J13341" s="21"/>
    </row>
    <row r="13342" spans="1:10" x14ac:dyDescent="0.25">
      <c r="A13342"/>
      <c r="B13342"/>
      <c r="I13342" s="33"/>
      <c r="J13342" s="21"/>
    </row>
    <row r="13343" spans="1:10" x14ac:dyDescent="0.25">
      <c r="A13343"/>
      <c r="B13343"/>
      <c r="I13343" s="33"/>
      <c r="J13343" s="21"/>
    </row>
    <row r="13344" spans="1:10" x14ac:dyDescent="0.25">
      <c r="A13344"/>
      <c r="B13344"/>
      <c r="I13344" s="33"/>
      <c r="J13344" s="21"/>
    </row>
    <row r="13345" spans="1:10" x14ac:dyDescent="0.25">
      <c r="A13345"/>
      <c r="B13345"/>
      <c r="I13345" s="33"/>
      <c r="J13345" s="21"/>
    </row>
    <row r="13346" spans="1:10" x14ac:dyDescent="0.25">
      <c r="A13346"/>
      <c r="B13346"/>
      <c r="I13346" s="33"/>
      <c r="J13346" s="21"/>
    </row>
    <row r="13347" spans="1:10" x14ac:dyDescent="0.25">
      <c r="A13347"/>
      <c r="B13347"/>
      <c r="I13347" s="33"/>
      <c r="J13347" s="21"/>
    </row>
    <row r="13348" spans="1:10" x14ac:dyDescent="0.25">
      <c r="A13348"/>
      <c r="B13348"/>
      <c r="I13348" s="33"/>
      <c r="J13348" s="21"/>
    </row>
    <row r="13349" spans="1:10" x14ac:dyDescent="0.25">
      <c r="A13349"/>
      <c r="B13349"/>
      <c r="I13349" s="33"/>
      <c r="J13349" s="21"/>
    </row>
    <row r="13350" spans="1:10" x14ac:dyDescent="0.25">
      <c r="A13350"/>
      <c r="B13350"/>
      <c r="I13350" s="33"/>
      <c r="J13350" s="21"/>
    </row>
    <row r="13351" spans="1:10" x14ac:dyDescent="0.25">
      <c r="A13351"/>
      <c r="B13351"/>
      <c r="I13351" s="33"/>
      <c r="J13351" s="21"/>
    </row>
    <row r="13352" spans="1:10" x14ac:dyDescent="0.25">
      <c r="A13352"/>
      <c r="B13352"/>
      <c r="I13352" s="33"/>
      <c r="J13352" s="21"/>
    </row>
    <row r="13353" spans="1:10" x14ac:dyDescent="0.25">
      <c r="A13353"/>
      <c r="B13353"/>
      <c r="I13353" s="33"/>
      <c r="J13353" s="21"/>
    </row>
    <row r="13354" spans="1:10" x14ac:dyDescent="0.25">
      <c r="A13354"/>
      <c r="B13354"/>
      <c r="I13354" s="33"/>
      <c r="J13354" s="21"/>
    </row>
    <row r="13355" spans="1:10" x14ac:dyDescent="0.25">
      <c r="A13355"/>
      <c r="B13355"/>
      <c r="I13355" s="33"/>
      <c r="J13355" s="21"/>
    </row>
    <row r="13356" spans="1:10" x14ac:dyDescent="0.25">
      <c r="A13356"/>
      <c r="B13356"/>
      <c r="I13356" s="33"/>
      <c r="J13356" s="21"/>
    </row>
    <row r="13357" spans="1:10" x14ac:dyDescent="0.25">
      <c r="A13357"/>
      <c r="B13357"/>
      <c r="I13357" s="33"/>
      <c r="J13357" s="21"/>
    </row>
    <row r="13358" spans="1:10" x14ac:dyDescent="0.25">
      <c r="A13358"/>
      <c r="B13358"/>
      <c r="I13358" s="33"/>
      <c r="J13358" s="21"/>
    </row>
    <row r="13359" spans="1:10" x14ac:dyDescent="0.25">
      <c r="A13359"/>
      <c r="B13359"/>
      <c r="I13359" s="33"/>
      <c r="J13359" s="21"/>
    </row>
    <row r="13360" spans="1:10" x14ac:dyDescent="0.25">
      <c r="A13360"/>
      <c r="B13360"/>
      <c r="I13360" s="33"/>
      <c r="J13360" s="21"/>
    </row>
    <row r="13361" spans="1:10" x14ac:dyDescent="0.25">
      <c r="A13361"/>
      <c r="B13361"/>
      <c r="I13361" s="33"/>
      <c r="J13361" s="21"/>
    </row>
    <row r="13362" spans="1:10" x14ac:dyDescent="0.25">
      <c r="A13362"/>
      <c r="B13362"/>
      <c r="I13362" s="33"/>
      <c r="J13362" s="21"/>
    </row>
    <row r="13363" spans="1:10" x14ac:dyDescent="0.25">
      <c r="A13363"/>
      <c r="B13363"/>
      <c r="I13363" s="33"/>
      <c r="J13363" s="21"/>
    </row>
    <row r="13364" spans="1:10" x14ac:dyDescent="0.25">
      <c r="A13364"/>
      <c r="B13364"/>
      <c r="I13364" s="33"/>
      <c r="J13364" s="21"/>
    </row>
    <row r="13365" spans="1:10" x14ac:dyDescent="0.25">
      <c r="A13365"/>
      <c r="B13365"/>
      <c r="I13365" s="33"/>
      <c r="J13365" s="21"/>
    </row>
    <row r="13366" spans="1:10" x14ac:dyDescent="0.25">
      <c r="A13366"/>
      <c r="B13366"/>
      <c r="I13366" s="33"/>
      <c r="J13366" s="21"/>
    </row>
    <row r="13367" spans="1:10" x14ac:dyDescent="0.25">
      <c r="A13367"/>
      <c r="B13367"/>
      <c r="I13367" s="33"/>
      <c r="J13367" s="21"/>
    </row>
    <row r="13368" spans="1:10" x14ac:dyDescent="0.25">
      <c r="A13368"/>
      <c r="B13368"/>
      <c r="I13368" s="33"/>
      <c r="J13368" s="21"/>
    </row>
    <row r="13369" spans="1:10" x14ac:dyDescent="0.25">
      <c r="A13369"/>
      <c r="B13369"/>
      <c r="I13369" s="33"/>
      <c r="J13369" s="21"/>
    </row>
    <row r="13370" spans="1:10" x14ac:dyDescent="0.25">
      <c r="A13370"/>
      <c r="B13370"/>
      <c r="I13370" s="33"/>
      <c r="J13370" s="21"/>
    </row>
    <row r="13371" spans="1:10" x14ac:dyDescent="0.25">
      <c r="A13371"/>
      <c r="B13371"/>
      <c r="I13371" s="33"/>
      <c r="J13371" s="21"/>
    </row>
    <row r="13372" spans="1:10" x14ac:dyDescent="0.25">
      <c r="A13372"/>
      <c r="B13372"/>
      <c r="I13372" s="33"/>
      <c r="J13372" s="21"/>
    </row>
    <row r="13373" spans="1:10" x14ac:dyDescent="0.25">
      <c r="A13373"/>
      <c r="B13373"/>
      <c r="I13373" s="33"/>
      <c r="J13373" s="21"/>
    </row>
    <row r="13374" spans="1:10" x14ac:dyDescent="0.25">
      <c r="A13374"/>
      <c r="B13374"/>
      <c r="I13374" s="33"/>
      <c r="J13374" s="21"/>
    </row>
    <row r="13375" spans="1:10" x14ac:dyDescent="0.25">
      <c r="A13375"/>
      <c r="B13375"/>
      <c r="I13375" s="33"/>
      <c r="J13375" s="21"/>
    </row>
    <row r="13376" spans="1:10" x14ac:dyDescent="0.25">
      <c r="A13376"/>
      <c r="B13376"/>
      <c r="I13376" s="33"/>
      <c r="J13376" s="21"/>
    </row>
    <row r="13377" spans="1:10" x14ac:dyDescent="0.25">
      <c r="A13377"/>
      <c r="B13377"/>
      <c r="I13377" s="33"/>
      <c r="J13377" s="21"/>
    </row>
    <row r="13378" spans="1:10" x14ac:dyDescent="0.25">
      <c r="A13378"/>
      <c r="B13378"/>
      <c r="I13378" s="33"/>
      <c r="J13378" s="21"/>
    </row>
    <row r="13379" spans="1:10" x14ac:dyDescent="0.25">
      <c r="A13379"/>
      <c r="B13379"/>
      <c r="I13379" s="33"/>
      <c r="J13379" s="21"/>
    </row>
    <row r="13380" spans="1:10" x14ac:dyDescent="0.25">
      <c r="A13380"/>
      <c r="B13380"/>
      <c r="I13380" s="33"/>
      <c r="J13380" s="21"/>
    </row>
    <row r="13381" spans="1:10" x14ac:dyDescent="0.25">
      <c r="A13381"/>
      <c r="B13381"/>
      <c r="I13381" s="33"/>
      <c r="J13381" s="21"/>
    </row>
    <row r="13382" spans="1:10" x14ac:dyDescent="0.25">
      <c r="A13382"/>
      <c r="B13382"/>
      <c r="I13382" s="33"/>
      <c r="J13382" s="21"/>
    </row>
    <row r="13383" spans="1:10" x14ac:dyDescent="0.25">
      <c r="A13383"/>
      <c r="B13383"/>
      <c r="I13383" s="33"/>
      <c r="J13383" s="21"/>
    </row>
    <row r="13384" spans="1:10" x14ac:dyDescent="0.25">
      <c r="A13384"/>
      <c r="B13384"/>
      <c r="I13384" s="33"/>
      <c r="J13384" s="21"/>
    </row>
    <row r="13385" spans="1:10" x14ac:dyDescent="0.25">
      <c r="A13385"/>
      <c r="B13385"/>
      <c r="I13385" s="33"/>
      <c r="J13385" s="21"/>
    </row>
    <row r="13386" spans="1:10" x14ac:dyDescent="0.25">
      <c r="A13386"/>
      <c r="B13386"/>
      <c r="I13386" s="33"/>
      <c r="J13386" s="21"/>
    </row>
    <row r="13387" spans="1:10" x14ac:dyDescent="0.25">
      <c r="A13387"/>
      <c r="B13387"/>
      <c r="I13387" s="33"/>
      <c r="J13387" s="21"/>
    </row>
    <row r="13388" spans="1:10" x14ac:dyDescent="0.25">
      <c r="A13388"/>
      <c r="B13388"/>
      <c r="I13388" s="33"/>
      <c r="J13388" s="21"/>
    </row>
    <row r="13389" spans="1:10" x14ac:dyDescent="0.25">
      <c r="A13389"/>
      <c r="B13389"/>
      <c r="I13389" s="33"/>
      <c r="J13389" s="21"/>
    </row>
    <row r="13390" spans="1:10" x14ac:dyDescent="0.25">
      <c r="A13390"/>
      <c r="B13390"/>
      <c r="I13390" s="33"/>
      <c r="J13390" s="21"/>
    </row>
    <row r="13391" spans="1:10" x14ac:dyDescent="0.25">
      <c r="A13391"/>
      <c r="B13391"/>
      <c r="I13391" s="33"/>
      <c r="J13391" s="21"/>
    </row>
    <row r="13392" spans="1:10" x14ac:dyDescent="0.25">
      <c r="A13392"/>
      <c r="B13392"/>
      <c r="I13392" s="33"/>
      <c r="J13392" s="21"/>
    </row>
    <row r="13393" spans="1:10" x14ac:dyDescent="0.25">
      <c r="A13393"/>
      <c r="B13393"/>
      <c r="I13393" s="33"/>
      <c r="J13393" s="21"/>
    </row>
    <row r="13394" spans="1:10" x14ac:dyDescent="0.25">
      <c r="A13394"/>
      <c r="B13394"/>
      <c r="I13394" s="33"/>
      <c r="J13394" s="21"/>
    </row>
    <row r="13395" spans="1:10" x14ac:dyDescent="0.25">
      <c r="A13395"/>
      <c r="B13395"/>
      <c r="I13395" s="33"/>
      <c r="J13395" s="21"/>
    </row>
    <row r="13396" spans="1:10" x14ac:dyDescent="0.25">
      <c r="A13396"/>
      <c r="B13396"/>
      <c r="I13396" s="33"/>
      <c r="J13396" s="21"/>
    </row>
    <row r="13397" spans="1:10" x14ac:dyDescent="0.25">
      <c r="A13397"/>
      <c r="B13397"/>
      <c r="I13397" s="33"/>
      <c r="J13397" s="21"/>
    </row>
    <row r="13398" spans="1:10" x14ac:dyDescent="0.25">
      <c r="A13398"/>
      <c r="B13398"/>
      <c r="I13398" s="33"/>
      <c r="J13398" s="21"/>
    </row>
    <row r="13399" spans="1:10" x14ac:dyDescent="0.25">
      <c r="A13399"/>
      <c r="B13399"/>
      <c r="I13399" s="33"/>
      <c r="J13399" s="21"/>
    </row>
    <row r="13400" spans="1:10" x14ac:dyDescent="0.25">
      <c r="A13400"/>
      <c r="B13400"/>
      <c r="I13400" s="33"/>
      <c r="J13400" s="21"/>
    </row>
    <row r="13401" spans="1:10" x14ac:dyDescent="0.25">
      <c r="A13401"/>
      <c r="B13401"/>
      <c r="I13401" s="33"/>
      <c r="J13401" s="21"/>
    </row>
    <row r="13402" spans="1:10" x14ac:dyDescent="0.25">
      <c r="A13402"/>
      <c r="B13402"/>
      <c r="I13402" s="33"/>
      <c r="J13402" s="21"/>
    </row>
    <row r="13403" spans="1:10" x14ac:dyDescent="0.25">
      <c r="A13403"/>
      <c r="B13403"/>
      <c r="I13403" s="33"/>
      <c r="J13403" s="21"/>
    </row>
    <row r="13404" spans="1:10" x14ac:dyDescent="0.25">
      <c r="A13404"/>
      <c r="B13404"/>
      <c r="I13404" s="33"/>
      <c r="J13404" s="21"/>
    </row>
    <row r="13405" spans="1:10" x14ac:dyDescent="0.25">
      <c r="A13405"/>
      <c r="B13405"/>
      <c r="I13405" s="33"/>
      <c r="J13405" s="21"/>
    </row>
    <row r="13406" spans="1:10" x14ac:dyDescent="0.25">
      <c r="A13406"/>
      <c r="B13406"/>
      <c r="I13406" s="33"/>
      <c r="J13406" s="21"/>
    </row>
    <row r="13407" spans="1:10" x14ac:dyDescent="0.25">
      <c r="A13407"/>
      <c r="B13407"/>
      <c r="I13407" s="33"/>
      <c r="J13407" s="21"/>
    </row>
    <row r="13408" spans="1:10" x14ac:dyDescent="0.25">
      <c r="A13408"/>
      <c r="B13408"/>
      <c r="I13408" s="33"/>
      <c r="J13408" s="21"/>
    </row>
    <row r="13409" spans="1:10" x14ac:dyDescent="0.25">
      <c r="A13409"/>
      <c r="B13409"/>
      <c r="I13409" s="33"/>
      <c r="J13409" s="21"/>
    </row>
    <row r="13410" spans="1:10" x14ac:dyDescent="0.25">
      <c r="A13410"/>
      <c r="B13410"/>
      <c r="I13410" s="33"/>
      <c r="J13410" s="21"/>
    </row>
    <row r="13411" spans="1:10" x14ac:dyDescent="0.25">
      <c r="A13411"/>
      <c r="B13411"/>
      <c r="I13411" s="33"/>
      <c r="J13411" s="21"/>
    </row>
    <row r="13412" spans="1:10" x14ac:dyDescent="0.25">
      <c r="A13412"/>
      <c r="B13412"/>
      <c r="I13412" s="33"/>
      <c r="J13412" s="21"/>
    </row>
    <row r="13413" spans="1:10" x14ac:dyDescent="0.25">
      <c r="A13413"/>
      <c r="B13413"/>
      <c r="I13413" s="33"/>
      <c r="J13413" s="21"/>
    </row>
    <row r="13414" spans="1:10" x14ac:dyDescent="0.25">
      <c r="A13414"/>
      <c r="B13414"/>
      <c r="I13414" s="33"/>
      <c r="J13414" s="21"/>
    </row>
    <row r="13415" spans="1:10" x14ac:dyDescent="0.25">
      <c r="A13415"/>
      <c r="B13415"/>
      <c r="I13415" s="33"/>
      <c r="J13415" s="21"/>
    </row>
    <row r="13416" spans="1:10" x14ac:dyDescent="0.25">
      <c r="A13416"/>
      <c r="B13416"/>
      <c r="I13416" s="33"/>
      <c r="J13416" s="21"/>
    </row>
    <row r="13417" spans="1:10" x14ac:dyDescent="0.25">
      <c r="A13417"/>
      <c r="B13417"/>
      <c r="I13417" s="33"/>
      <c r="J13417" s="21"/>
    </row>
    <row r="13418" spans="1:10" x14ac:dyDescent="0.25">
      <c r="A13418"/>
      <c r="B13418"/>
      <c r="I13418" s="33"/>
      <c r="J13418" s="21"/>
    </row>
    <row r="13419" spans="1:10" x14ac:dyDescent="0.25">
      <c r="A13419"/>
      <c r="B13419"/>
      <c r="I13419" s="33"/>
      <c r="J13419" s="21"/>
    </row>
    <row r="13420" spans="1:10" x14ac:dyDescent="0.25">
      <c r="A13420"/>
      <c r="B13420"/>
      <c r="I13420" s="33"/>
      <c r="J13420" s="21"/>
    </row>
    <row r="13421" spans="1:10" x14ac:dyDescent="0.25">
      <c r="A13421"/>
      <c r="B13421"/>
      <c r="I13421" s="33"/>
      <c r="J13421" s="21"/>
    </row>
    <row r="13422" spans="1:10" x14ac:dyDescent="0.25">
      <c r="A13422"/>
      <c r="B13422"/>
      <c r="I13422" s="33"/>
      <c r="J13422" s="21"/>
    </row>
    <row r="13423" spans="1:10" x14ac:dyDescent="0.25">
      <c r="A13423"/>
      <c r="B13423"/>
      <c r="I13423" s="33"/>
      <c r="J13423" s="21"/>
    </row>
    <row r="13424" spans="1:10" x14ac:dyDescent="0.25">
      <c r="A13424"/>
      <c r="B13424"/>
      <c r="I13424" s="33"/>
      <c r="J13424" s="21"/>
    </row>
    <row r="13425" spans="1:10" x14ac:dyDescent="0.25">
      <c r="A13425"/>
      <c r="B13425"/>
      <c r="I13425" s="33"/>
      <c r="J13425" s="21"/>
    </row>
    <row r="13426" spans="1:10" x14ac:dyDescent="0.25">
      <c r="A13426"/>
      <c r="B13426"/>
      <c r="I13426" s="33"/>
      <c r="J13426" s="21"/>
    </row>
    <row r="13427" spans="1:10" x14ac:dyDescent="0.25">
      <c r="A13427"/>
      <c r="B13427"/>
      <c r="I13427" s="33"/>
      <c r="J13427" s="21"/>
    </row>
    <row r="13428" spans="1:10" x14ac:dyDescent="0.25">
      <c r="A13428"/>
      <c r="B13428"/>
      <c r="I13428" s="33"/>
      <c r="J13428" s="21"/>
    </row>
    <row r="13429" spans="1:10" x14ac:dyDescent="0.25">
      <c r="A13429"/>
      <c r="B13429"/>
      <c r="I13429" s="33"/>
      <c r="J13429" s="21"/>
    </row>
    <row r="13430" spans="1:10" x14ac:dyDescent="0.25">
      <c r="A13430"/>
      <c r="B13430"/>
      <c r="I13430" s="33"/>
      <c r="J13430" s="21"/>
    </row>
    <row r="13431" spans="1:10" x14ac:dyDescent="0.25">
      <c r="A13431"/>
      <c r="B13431"/>
      <c r="I13431" s="33"/>
      <c r="J13431" s="21"/>
    </row>
    <row r="13432" spans="1:10" x14ac:dyDescent="0.25">
      <c r="A13432"/>
      <c r="B13432"/>
      <c r="I13432" s="33"/>
      <c r="J13432" s="21"/>
    </row>
    <row r="13433" spans="1:10" x14ac:dyDescent="0.25">
      <c r="A13433"/>
      <c r="B13433"/>
      <c r="I13433" s="33"/>
      <c r="J13433" s="21"/>
    </row>
    <row r="13434" spans="1:10" x14ac:dyDescent="0.25">
      <c r="A13434"/>
      <c r="B13434"/>
      <c r="I13434" s="33"/>
      <c r="J13434" s="21"/>
    </row>
    <row r="13435" spans="1:10" x14ac:dyDescent="0.25">
      <c r="A13435"/>
      <c r="B13435"/>
      <c r="I13435" s="33"/>
      <c r="J13435" s="21"/>
    </row>
    <row r="13436" spans="1:10" x14ac:dyDescent="0.25">
      <c r="A13436"/>
      <c r="B13436"/>
      <c r="I13436" s="33"/>
      <c r="J13436" s="21"/>
    </row>
    <row r="13437" spans="1:10" x14ac:dyDescent="0.25">
      <c r="A13437"/>
      <c r="B13437"/>
      <c r="I13437" s="33"/>
      <c r="J13437" s="21"/>
    </row>
    <row r="13438" spans="1:10" x14ac:dyDescent="0.25">
      <c r="A13438"/>
      <c r="B13438"/>
      <c r="I13438" s="33"/>
      <c r="J13438" s="21"/>
    </row>
    <row r="13439" spans="1:10" x14ac:dyDescent="0.25">
      <c r="A13439"/>
      <c r="B13439"/>
      <c r="I13439" s="33"/>
      <c r="J13439" s="21"/>
    </row>
    <row r="13440" spans="1:10" x14ac:dyDescent="0.25">
      <c r="A13440"/>
      <c r="B13440"/>
      <c r="I13440" s="33"/>
      <c r="J13440" s="21"/>
    </row>
    <row r="13441" spans="1:10" x14ac:dyDescent="0.25">
      <c r="A13441"/>
      <c r="B13441"/>
      <c r="I13441" s="33"/>
      <c r="J13441" s="21"/>
    </row>
    <row r="13442" spans="1:10" x14ac:dyDescent="0.25">
      <c r="A13442"/>
      <c r="B13442"/>
      <c r="I13442" s="33"/>
      <c r="J13442" s="21"/>
    </row>
    <row r="13443" spans="1:10" x14ac:dyDescent="0.25">
      <c r="A13443"/>
      <c r="B13443"/>
      <c r="I13443" s="33"/>
      <c r="J13443" s="21"/>
    </row>
    <row r="13444" spans="1:10" x14ac:dyDescent="0.25">
      <c r="A13444"/>
      <c r="B13444"/>
      <c r="I13444" s="33"/>
      <c r="J13444" s="21"/>
    </row>
    <row r="13445" spans="1:10" x14ac:dyDescent="0.25">
      <c r="A13445"/>
      <c r="B13445"/>
      <c r="I13445" s="33"/>
      <c r="J13445" s="21"/>
    </row>
    <row r="13446" spans="1:10" x14ac:dyDescent="0.25">
      <c r="A13446"/>
      <c r="B13446"/>
      <c r="I13446" s="33"/>
      <c r="J13446" s="21"/>
    </row>
    <row r="13447" spans="1:10" x14ac:dyDescent="0.25">
      <c r="A13447"/>
      <c r="B13447"/>
      <c r="I13447" s="33"/>
      <c r="J13447" s="21"/>
    </row>
    <row r="13448" spans="1:10" x14ac:dyDescent="0.25">
      <c r="A13448"/>
      <c r="B13448"/>
      <c r="I13448" s="33"/>
      <c r="J13448" s="21"/>
    </row>
    <row r="13449" spans="1:10" x14ac:dyDescent="0.25">
      <c r="A13449"/>
      <c r="B13449"/>
      <c r="I13449" s="33"/>
      <c r="J13449" s="21"/>
    </row>
    <row r="13450" spans="1:10" x14ac:dyDescent="0.25">
      <c r="A13450"/>
      <c r="B13450"/>
      <c r="I13450" s="33"/>
      <c r="J13450" s="21"/>
    </row>
    <row r="13451" spans="1:10" x14ac:dyDescent="0.25">
      <c r="A13451"/>
      <c r="B13451"/>
      <c r="I13451" s="33"/>
      <c r="J13451" s="21"/>
    </row>
    <row r="13452" spans="1:10" x14ac:dyDescent="0.25">
      <c r="A13452"/>
      <c r="B13452"/>
      <c r="I13452" s="33"/>
      <c r="J13452" s="21"/>
    </row>
    <row r="13453" spans="1:10" x14ac:dyDescent="0.25">
      <c r="A13453"/>
      <c r="B13453"/>
      <c r="I13453" s="33"/>
      <c r="J13453" s="21"/>
    </row>
    <row r="13454" spans="1:10" x14ac:dyDescent="0.25">
      <c r="A13454"/>
      <c r="B13454"/>
      <c r="I13454" s="33"/>
      <c r="J13454" s="21"/>
    </row>
    <row r="13455" spans="1:10" x14ac:dyDescent="0.25">
      <c r="A13455"/>
      <c r="B13455"/>
      <c r="I13455" s="33"/>
      <c r="J13455" s="21"/>
    </row>
    <row r="13456" spans="1:10" x14ac:dyDescent="0.25">
      <c r="A13456"/>
      <c r="B13456"/>
      <c r="I13456" s="33"/>
      <c r="J13456" s="21"/>
    </row>
    <row r="13457" spans="1:10" x14ac:dyDescent="0.25">
      <c r="A13457"/>
      <c r="B13457"/>
      <c r="I13457" s="33"/>
      <c r="J13457" s="21"/>
    </row>
    <row r="13458" spans="1:10" x14ac:dyDescent="0.25">
      <c r="A13458"/>
      <c r="B13458"/>
      <c r="I13458" s="33"/>
      <c r="J13458" s="21"/>
    </row>
    <row r="13459" spans="1:10" x14ac:dyDescent="0.25">
      <c r="A13459"/>
      <c r="B13459"/>
      <c r="I13459" s="33"/>
      <c r="J13459" s="21"/>
    </row>
    <row r="13460" spans="1:10" x14ac:dyDescent="0.25">
      <c r="A13460"/>
      <c r="B13460"/>
      <c r="I13460" s="33"/>
      <c r="J13460" s="21"/>
    </row>
    <row r="13461" spans="1:10" x14ac:dyDescent="0.25">
      <c r="A13461"/>
      <c r="B13461"/>
      <c r="I13461" s="33"/>
      <c r="J13461" s="21"/>
    </row>
    <row r="13462" spans="1:10" x14ac:dyDescent="0.25">
      <c r="A13462"/>
      <c r="B13462"/>
      <c r="I13462" s="33"/>
      <c r="J13462" s="21"/>
    </row>
    <row r="13463" spans="1:10" x14ac:dyDescent="0.25">
      <c r="A13463"/>
      <c r="B13463"/>
      <c r="I13463" s="33"/>
      <c r="J13463" s="21"/>
    </row>
    <row r="13464" spans="1:10" x14ac:dyDescent="0.25">
      <c r="A13464"/>
      <c r="B13464"/>
      <c r="I13464" s="33"/>
      <c r="J13464" s="21"/>
    </row>
    <row r="13465" spans="1:10" x14ac:dyDescent="0.25">
      <c r="A13465"/>
      <c r="B13465"/>
      <c r="I13465" s="33"/>
      <c r="J13465" s="21"/>
    </row>
    <row r="13466" spans="1:10" x14ac:dyDescent="0.25">
      <c r="A13466"/>
      <c r="B13466"/>
      <c r="I13466" s="33"/>
      <c r="J13466" s="21"/>
    </row>
    <row r="13467" spans="1:10" x14ac:dyDescent="0.25">
      <c r="A13467"/>
      <c r="B13467"/>
      <c r="I13467" s="33"/>
      <c r="J13467" s="21"/>
    </row>
    <row r="13468" spans="1:10" x14ac:dyDescent="0.25">
      <c r="A13468"/>
      <c r="B13468"/>
      <c r="I13468" s="33"/>
      <c r="J13468" s="21"/>
    </row>
    <row r="13469" spans="1:10" x14ac:dyDescent="0.25">
      <c r="A13469"/>
      <c r="B13469"/>
      <c r="I13469" s="33"/>
      <c r="J13469" s="21"/>
    </row>
    <row r="13470" spans="1:10" x14ac:dyDescent="0.25">
      <c r="A13470"/>
      <c r="B13470"/>
      <c r="I13470" s="33"/>
      <c r="J13470" s="21"/>
    </row>
    <row r="13471" spans="1:10" x14ac:dyDescent="0.25">
      <c r="A13471"/>
      <c r="B13471"/>
      <c r="I13471" s="33"/>
      <c r="J13471" s="21"/>
    </row>
    <row r="13472" spans="1:10" x14ac:dyDescent="0.25">
      <c r="A13472"/>
      <c r="B13472"/>
      <c r="I13472" s="33"/>
      <c r="J13472" s="21"/>
    </row>
    <row r="13473" spans="1:10" x14ac:dyDescent="0.25">
      <c r="A13473"/>
      <c r="B13473"/>
      <c r="I13473" s="33"/>
      <c r="J13473" s="21"/>
    </row>
    <row r="13474" spans="1:10" x14ac:dyDescent="0.25">
      <c r="A13474"/>
      <c r="B13474"/>
      <c r="I13474" s="33"/>
      <c r="J13474" s="21"/>
    </row>
    <row r="13475" spans="1:10" x14ac:dyDescent="0.25">
      <c r="A13475"/>
      <c r="B13475"/>
      <c r="I13475" s="33"/>
      <c r="J13475" s="21"/>
    </row>
    <row r="13476" spans="1:10" x14ac:dyDescent="0.25">
      <c r="A13476"/>
      <c r="B13476"/>
      <c r="I13476" s="33"/>
      <c r="J13476" s="21"/>
    </row>
    <row r="13477" spans="1:10" x14ac:dyDescent="0.25">
      <c r="A13477"/>
      <c r="B13477"/>
      <c r="I13477" s="33"/>
      <c r="J13477" s="21"/>
    </row>
    <row r="13478" spans="1:10" x14ac:dyDescent="0.25">
      <c r="A13478"/>
      <c r="B13478"/>
      <c r="I13478" s="33"/>
      <c r="J13478" s="21"/>
    </row>
    <row r="13479" spans="1:10" x14ac:dyDescent="0.25">
      <c r="A13479"/>
      <c r="B13479"/>
      <c r="I13479" s="33"/>
      <c r="J13479" s="21"/>
    </row>
    <row r="13480" spans="1:10" x14ac:dyDescent="0.25">
      <c r="A13480"/>
      <c r="B13480"/>
      <c r="I13480" s="33"/>
      <c r="J13480" s="21"/>
    </row>
    <row r="13481" spans="1:10" x14ac:dyDescent="0.25">
      <c r="A13481"/>
      <c r="B13481"/>
      <c r="I13481" s="33"/>
      <c r="J13481" s="21"/>
    </row>
    <row r="13482" spans="1:10" x14ac:dyDescent="0.25">
      <c r="A13482"/>
      <c r="B13482"/>
      <c r="I13482" s="33"/>
      <c r="J13482" s="21"/>
    </row>
    <row r="13483" spans="1:10" x14ac:dyDescent="0.25">
      <c r="A13483"/>
      <c r="B13483"/>
      <c r="I13483" s="33"/>
      <c r="J13483" s="21"/>
    </row>
    <row r="13484" spans="1:10" x14ac:dyDescent="0.25">
      <c r="A13484"/>
      <c r="B13484"/>
      <c r="I13484" s="33"/>
      <c r="J13484" s="21"/>
    </row>
    <row r="13485" spans="1:10" x14ac:dyDescent="0.25">
      <c r="A13485"/>
      <c r="B13485"/>
      <c r="I13485" s="33"/>
      <c r="J13485" s="21"/>
    </row>
    <row r="13486" spans="1:10" x14ac:dyDescent="0.25">
      <c r="A13486"/>
      <c r="B13486"/>
      <c r="I13486" s="33"/>
      <c r="J13486" s="21"/>
    </row>
    <row r="13487" spans="1:10" x14ac:dyDescent="0.25">
      <c r="A13487"/>
      <c r="B13487"/>
      <c r="I13487" s="33"/>
      <c r="J13487" s="21"/>
    </row>
    <row r="13488" spans="1:10" x14ac:dyDescent="0.25">
      <c r="A13488"/>
      <c r="B13488"/>
      <c r="I13488" s="33"/>
      <c r="J13488" s="21"/>
    </row>
    <row r="13489" spans="1:10" x14ac:dyDescent="0.25">
      <c r="A13489"/>
      <c r="B13489"/>
      <c r="I13489" s="33"/>
      <c r="J13489" s="21"/>
    </row>
    <row r="13490" spans="1:10" x14ac:dyDescent="0.25">
      <c r="A13490"/>
      <c r="B13490"/>
      <c r="I13490" s="33"/>
      <c r="J13490" s="21"/>
    </row>
    <row r="13491" spans="1:10" x14ac:dyDescent="0.25">
      <c r="A13491"/>
      <c r="B13491"/>
      <c r="I13491" s="33"/>
      <c r="J13491" s="21"/>
    </row>
    <row r="13492" spans="1:10" x14ac:dyDescent="0.25">
      <c r="A13492"/>
      <c r="B13492"/>
      <c r="I13492" s="33"/>
      <c r="J13492" s="21"/>
    </row>
    <row r="13493" spans="1:10" x14ac:dyDescent="0.25">
      <c r="A13493"/>
      <c r="B13493"/>
      <c r="I13493" s="33"/>
      <c r="J13493" s="21"/>
    </row>
    <row r="13494" spans="1:10" x14ac:dyDescent="0.25">
      <c r="A13494"/>
      <c r="B13494"/>
      <c r="I13494" s="33"/>
      <c r="J13494" s="21"/>
    </row>
    <row r="13495" spans="1:10" x14ac:dyDescent="0.25">
      <c r="A13495"/>
      <c r="B13495"/>
      <c r="I13495" s="33"/>
      <c r="J13495" s="21"/>
    </row>
    <row r="13496" spans="1:10" x14ac:dyDescent="0.25">
      <c r="A13496"/>
      <c r="B13496"/>
      <c r="I13496" s="33"/>
      <c r="J13496" s="21"/>
    </row>
    <row r="13497" spans="1:10" x14ac:dyDescent="0.25">
      <c r="A13497"/>
      <c r="B13497"/>
      <c r="I13497" s="33"/>
      <c r="J13497" s="21"/>
    </row>
    <row r="13498" spans="1:10" x14ac:dyDescent="0.25">
      <c r="A13498"/>
      <c r="B13498"/>
      <c r="I13498" s="33"/>
      <c r="J13498" s="21"/>
    </row>
    <row r="13499" spans="1:10" x14ac:dyDescent="0.25">
      <c r="A13499"/>
      <c r="B13499"/>
      <c r="I13499" s="33"/>
      <c r="J13499" s="21"/>
    </row>
    <row r="13500" spans="1:10" x14ac:dyDescent="0.25">
      <c r="A13500"/>
      <c r="B13500"/>
      <c r="I13500" s="33"/>
      <c r="J13500" s="21"/>
    </row>
    <row r="13501" spans="1:10" x14ac:dyDescent="0.25">
      <c r="A13501"/>
      <c r="B13501"/>
      <c r="I13501" s="33"/>
      <c r="J13501" s="21"/>
    </row>
    <row r="13502" spans="1:10" x14ac:dyDescent="0.25">
      <c r="A13502"/>
      <c r="B13502"/>
      <c r="I13502" s="33"/>
      <c r="J13502" s="21"/>
    </row>
    <row r="13503" spans="1:10" x14ac:dyDescent="0.25">
      <c r="A13503"/>
      <c r="B13503"/>
      <c r="I13503" s="33"/>
      <c r="J13503" s="21"/>
    </row>
    <row r="13504" spans="1:10" x14ac:dyDescent="0.25">
      <c r="A13504"/>
      <c r="B13504"/>
      <c r="I13504" s="33"/>
      <c r="J13504" s="21"/>
    </row>
    <row r="13505" spans="1:10" x14ac:dyDescent="0.25">
      <c r="A13505"/>
      <c r="B13505"/>
      <c r="I13505" s="33"/>
      <c r="J13505" s="21"/>
    </row>
    <row r="13506" spans="1:10" x14ac:dyDescent="0.25">
      <c r="A13506"/>
      <c r="B13506"/>
      <c r="I13506" s="33"/>
      <c r="J13506" s="21"/>
    </row>
    <row r="13507" spans="1:10" x14ac:dyDescent="0.25">
      <c r="A13507"/>
      <c r="B13507"/>
      <c r="I13507" s="33"/>
      <c r="J13507" s="21"/>
    </row>
    <row r="13508" spans="1:10" x14ac:dyDescent="0.25">
      <c r="A13508"/>
      <c r="B13508"/>
      <c r="I13508" s="33"/>
      <c r="J13508" s="21"/>
    </row>
    <row r="13509" spans="1:10" x14ac:dyDescent="0.25">
      <c r="A13509"/>
      <c r="B13509"/>
      <c r="I13509" s="33"/>
      <c r="J13509" s="21"/>
    </row>
    <row r="13510" spans="1:10" x14ac:dyDescent="0.25">
      <c r="A13510"/>
      <c r="B13510"/>
      <c r="I13510" s="33"/>
      <c r="J13510" s="21"/>
    </row>
    <row r="13511" spans="1:10" x14ac:dyDescent="0.25">
      <c r="A13511"/>
      <c r="B13511"/>
      <c r="I13511" s="33"/>
      <c r="J13511" s="21"/>
    </row>
    <row r="13512" spans="1:10" x14ac:dyDescent="0.25">
      <c r="A13512"/>
      <c r="B13512"/>
      <c r="I13512" s="33"/>
      <c r="J13512" s="21"/>
    </row>
    <row r="13513" spans="1:10" x14ac:dyDescent="0.25">
      <c r="A13513"/>
      <c r="B13513"/>
      <c r="I13513" s="33"/>
      <c r="J13513" s="21"/>
    </row>
    <row r="13514" spans="1:10" x14ac:dyDescent="0.25">
      <c r="A13514"/>
      <c r="B13514"/>
      <c r="I13514" s="33"/>
      <c r="J13514" s="21"/>
    </row>
    <row r="13515" spans="1:10" x14ac:dyDescent="0.25">
      <c r="A13515"/>
      <c r="B13515"/>
      <c r="I13515" s="33"/>
      <c r="J13515" s="21"/>
    </row>
    <row r="13516" spans="1:10" x14ac:dyDescent="0.25">
      <c r="A13516"/>
      <c r="B13516"/>
      <c r="I13516" s="33"/>
      <c r="J13516" s="21"/>
    </row>
    <row r="13517" spans="1:10" x14ac:dyDescent="0.25">
      <c r="A13517"/>
      <c r="B13517"/>
      <c r="I13517" s="33"/>
      <c r="J13517" s="21"/>
    </row>
    <row r="13518" spans="1:10" x14ac:dyDescent="0.25">
      <c r="A13518"/>
      <c r="B13518"/>
      <c r="I13518" s="33"/>
      <c r="J13518" s="21"/>
    </row>
    <row r="13519" spans="1:10" x14ac:dyDescent="0.25">
      <c r="A13519"/>
      <c r="B13519"/>
      <c r="I13519" s="33"/>
      <c r="J13519" s="21"/>
    </row>
    <row r="13520" spans="1:10" x14ac:dyDescent="0.25">
      <c r="A13520"/>
      <c r="B13520"/>
      <c r="I13520" s="33"/>
      <c r="J13520" s="21"/>
    </row>
    <row r="13521" spans="1:10" x14ac:dyDescent="0.25">
      <c r="A13521"/>
      <c r="B13521"/>
      <c r="I13521" s="33"/>
      <c r="J13521" s="21"/>
    </row>
    <row r="13522" spans="1:10" x14ac:dyDescent="0.25">
      <c r="A13522"/>
      <c r="B13522"/>
      <c r="I13522" s="33"/>
      <c r="J13522" s="21"/>
    </row>
    <row r="13523" spans="1:10" x14ac:dyDescent="0.25">
      <c r="A13523"/>
      <c r="B13523"/>
      <c r="I13523" s="33"/>
      <c r="J13523" s="21"/>
    </row>
    <row r="13524" spans="1:10" x14ac:dyDescent="0.25">
      <c r="A13524"/>
      <c r="B13524"/>
      <c r="I13524" s="33"/>
      <c r="J13524" s="21"/>
    </row>
    <row r="13525" spans="1:10" x14ac:dyDescent="0.25">
      <c r="A13525"/>
      <c r="B13525"/>
      <c r="I13525" s="33"/>
      <c r="J13525" s="21"/>
    </row>
    <row r="13526" spans="1:10" x14ac:dyDescent="0.25">
      <c r="A13526"/>
      <c r="B13526"/>
      <c r="I13526" s="33"/>
      <c r="J13526" s="21"/>
    </row>
    <row r="13527" spans="1:10" x14ac:dyDescent="0.25">
      <c r="A13527"/>
      <c r="B13527"/>
      <c r="I13527" s="33"/>
      <c r="J13527" s="21"/>
    </row>
    <row r="13528" spans="1:10" x14ac:dyDescent="0.25">
      <c r="A13528"/>
      <c r="B13528"/>
      <c r="I13528" s="33"/>
      <c r="J13528" s="21"/>
    </row>
    <row r="13529" spans="1:10" x14ac:dyDescent="0.25">
      <c r="A13529"/>
      <c r="B13529"/>
      <c r="I13529" s="33"/>
      <c r="J13529" s="21"/>
    </row>
    <row r="13530" spans="1:10" x14ac:dyDescent="0.25">
      <c r="A13530"/>
      <c r="B13530"/>
      <c r="I13530" s="33"/>
      <c r="J13530" s="21"/>
    </row>
    <row r="13531" spans="1:10" x14ac:dyDescent="0.25">
      <c r="A13531"/>
      <c r="B13531"/>
      <c r="I13531" s="33"/>
      <c r="J13531" s="21"/>
    </row>
    <row r="13532" spans="1:10" x14ac:dyDescent="0.25">
      <c r="A13532"/>
      <c r="B13532"/>
      <c r="I13532" s="33"/>
      <c r="J13532" s="21"/>
    </row>
    <row r="13533" spans="1:10" x14ac:dyDescent="0.25">
      <c r="A13533"/>
      <c r="B13533"/>
      <c r="I13533" s="33"/>
      <c r="J13533" s="21"/>
    </row>
    <row r="13534" spans="1:10" x14ac:dyDescent="0.25">
      <c r="A13534"/>
      <c r="B13534"/>
      <c r="I13534" s="33"/>
      <c r="J13534" s="21"/>
    </row>
    <row r="13535" spans="1:10" x14ac:dyDescent="0.25">
      <c r="A13535"/>
      <c r="B13535"/>
      <c r="I13535" s="33"/>
      <c r="J13535" s="21"/>
    </row>
    <row r="13536" spans="1:10" x14ac:dyDescent="0.25">
      <c r="A13536"/>
      <c r="B13536"/>
      <c r="I13536" s="33"/>
      <c r="J13536" s="21"/>
    </row>
    <row r="13537" spans="1:10" x14ac:dyDescent="0.25">
      <c r="A13537"/>
      <c r="B13537"/>
      <c r="I13537" s="33"/>
      <c r="J13537" s="21"/>
    </row>
    <row r="13538" spans="1:10" x14ac:dyDescent="0.25">
      <c r="A13538"/>
      <c r="B13538"/>
      <c r="I13538" s="33"/>
      <c r="J13538" s="21"/>
    </row>
    <row r="13539" spans="1:10" x14ac:dyDescent="0.25">
      <c r="A13539"/>
      <c r="B13539"/>
      <c r="I13539" s="33"/>
      <c r="J13539" s="21"/>
    </row>
    <row r="13540" spans="1:10" x14ac:dyDescent="0.25">
      <c r="A13540"/>
      <c r="B13540"/>
      <c r="I13540" s="33"/>
      <c r="J13540" s="21"/>
    </row>
    <row r="13541" spans="1:10" x14ac:dyDescent="0.25">
      <c r="A13541"/>
      <c r="B13541"/>
      <c r="I13541" s="33"/>
      <c r="J13541" s="21"/>
    </row>
    <row r="13542" spans="1:10" x14ac:dyDescent="0.25">
      <c r="A13542"/>
      <c r="B13542"/>
      <c r="I13542" s="33"/>
      <c r="J13542" s="21"/>
    </row>
    <row r="13543" spans="1:10" x14ac:dyDescent="0.25">
      <c r="A13543"/>
      <c r="B13543"/>
      <c r="I13543" s="33"/>
      <c r="J13543" s="21"/>
    </row>
    <row r="13544" spans="1:10" x14ac:dyDescent="0.25">
      <c r="A13544"/>
      <c r="B13544"/>
      <c r="I13544" s="33"/>
      <c r="J13544" s="21"/>
    </row>
    <row r="13545" spans="1:10" x14ac:dyDescent="0.25">
      <c r="A13545"/>
      <c r="B13545"/>
      <c r="I13545" s="33"/>
      <c r="J13545" s="21"/>
    </row>
    <row r="13546" spans="1:10" x14ac:dyDescent="0.25">
      <c r="A13546"/>
      <c r="B13546"/>
      <c r="I13546" s="33"/>
      <c r="J13546" s="21"/>
    </row>
    <row r="13547" spans="1:10" x14ac:dyDescent="0.25">
      <c r="A13547"/>
      <c r="B13547"/>
      <c r="I13547" s="33"/>
      <c r="J13547" s="21"/>
    </row>
    <row r="13548" spans="1:10" x14ac:dyDescent="0.25">
      <c r="A13548"/>
      <c r="B13548"/>
      <c r="I13548" s="33"/>
      <c r="J13548" s="21"/>
    </row>
    <row r="13549" spans="1:10" x14ac:dyDescent="0.25">
      <c r="A13549"/>
      <c r="B13549"/>
      <c r="I13549" s="33"/>
      <c r="J13549" s="21"/>
    </row>
    <row r="13550" spans="1:10" x14ac:dyDescent="0.25">
      <c r="A13550"/>
      <c r="B13550"/>
      <c r="I13550" s="33"/>
      <c r="J13550" s="21"/>
    </row>
    <row r="13551" spans="1:10" x14ac:dyDescent="0.25">
      <c r="A13551"/>
      <c r="B13551"/>
      <c r="I13551" s="33"/>
      <c r="J13551" s="21"/>
    </row>
    <row r="13552" spans="1:10" x14ac:dyDescent="0.25">
      <c r="A13552"/>
      <c r="B13552"/>
      <c r="I13552" s="33"/>
      <c r="J13552" s="21"/>
    </row>
    <row r="13553" spans="1:10" x14ac:dyDescent="0.25">
      <c r="A13553"/>
      <c r="B13553"/>
      <c r="I13553" s="33"/>
      <c r="J13553" s="21"/>
    </row>
    <row r="13554" spans="1:10" x14ac:dyDescent="0.25">
      <c r="A13554"/>
      <c r="B13554"/>
      <c r="I13554" s="33"/>
      <c r="J13554" s="21"/>
    </row>
    <row r="13555" spans="1:10" x14ac:dyDescent="0.25">
      <c r="A13555"/>
      <c r="B13555"/>
      <c r="I13555" s="33"/>
      <c r="J13555" s="21"/>
    </row>
    <row r="13556" spans="1:10" x14ac:dyDescent="0.25">
      <c r="A13556"/>
      <c r="B13556"/>
      <c r="I13556" s="33"/>
      <c r="J13556" s="21"/>
    </row>
    <row r="13557" spans="1:10" x14ac:dyDescent="0.25">
      <c r="A13557"/>
      <c r="B13557"/>
      <c r="I13557" s="33"/>
      <c r="J13557" s="21"/>
    </row>
    <row r="13558" spans="1:10" x14ac:dyDescent="0.25">
      <c r="A13558"/>
      <c r="B13558"/>
      <c r="I13558" s="33"/>
      <c r="J13558" s="21"/>
    </row>
    <row r="13559" spans="1:10" x14ac:dyDescent="0.25">
      <c r="A13559"/>
      <c r="B13559"/>
      <c r="I13559" s="33"/>
      <c r="J13559" s="21"/>
    </row>
    <row r="13560" spans="1:10" x14ac:dyDescent="0.25">
      <c r="A13560"/>
      <c r="B13560"/>
      <c r="I13560" s="33"/>
      <c r="J13560" s="21"/>
    </row>
    <row r="13561" spans="1:10" x14ac:dyDescent="0.25">
      <c r="A13561"/>
      <c r="B13561"/>
      <c r="I13561" s="33"/>
      <c r="J13561" s="21"/>
    </row>
    <row r="13562" spans="1:10" x14ac:dyDescent="0.25">
      <c r="A13562"/>
      <c r="B13562"/>
      <c r="I13562" s="33"/>
      <c r="J13562" s="21"/>
    </row>
    <row r="13563" spans="1:10" x14ac:dyDescent="0.25">
      <c r="A13563"/>
      <c r="B13563"/>
      <c r="I13563" s="33"/>
      <c r="J13563" s="21"/>
    </row>
    <row r="13564" spans="1:10" x14ac:dyDescent="0.25">
      <c r="A13564"/>
      <c r="B13564"/>
      <c r="I13564" s="33"/>
      <c r="J13564" s="21"/>
    </row>
    <row r="13565" spans="1:10" x14ac:dyDescent="0.25">
      <c r="A13565"/>
      <c r="B13565"/>
      <c r="I13565" s="33"/>
      <c r="J13565" s="21"/>
    </row>
    <row r="13566" spans="1:10" x14ac:dyDescent="0.25">
      <c r="A13566"/>
      <c r="B13566"/>
      <c r="I13566" s="33"/>
      <c r="J13566" s="21"/>
    </row>
    <row r="13567" spans="1:10" x14ac:dyDescent="0.25">
      <c r="A13567"/>
      <c r="B13567"/>
      <c r="I13567" s="33"/>
      <c r="J13567" s="21"/>
    </row>
    <row r="13568" spans="1:10" x14ac:dyDescent="0.25">
      <c r="A13568"/>
      <c r="B13568"/>
      <c r="I13568" s="33"/>
      <c r="J13568" s="21"/>
    </row>
    <row r="13569" spans="1:10" x14ac:dyDescent="0.25">
      <c r="A13569"/>
      <c r="B13569"/>
      <c r="I13569" s="33"/>
      <c r="J13569" s="21"/>
    </row>
    <row r="13570" spans="1:10" x14ac:dyDescent="0.25">
      <c r="A13570"/>
      <c r="B13570"/>
      <c r="I13570" s="33"/>
      <c r="J13570" s="21"/>
    </row>
    <row r="13571" spans="1:10" x14ac:dyDescent="0.25">
      <c r="A13571"/>
      <c r="B13571"/>
      <c r="I13571" s="33"/>
      <c r="J13571" s="21"/>
    </row>
    <row r="13572" spans="1:10" x14ac:dyDescent="0.25">
      <c r="A13572"/>
      <c r="B13572"/>
      <c r="I13572" s="33"/>
      <c r="J13572" s="21"/>
    </row>
    <row r="13573" spans="1:10" x14ac:dyDescent="0.25">
      <c r="A13573"/>
      <c r="B13573"/>
      <c r="I13573" s="33"/>
      <c r="J13573" s="21"/>
    </row>
    <row r="13574" spans="1:10" x14ac:dyDescent="0.25">
      <c r="A13574"/>
      <c r="B13574"/>
      <c r="I13574" s="33"/>
      <c r="J13574" s="21"/>
    </row>
    <row r="13575" spans="1:10" x14ac:dyDescent="0.25">
      <c r="A13575"/>
      <c r="B13575"/>
      <c r="I13575" s="33"/>
      <c r="J13575" s="21"/>
    </row>
    <row r="13576" spans="1:10" x14ac:dyDescent="0.25">
      <c r="A13576"/>
      <c r="B13576"/>
      <c r="I13576" s="33"/>
      <c r="J13576" s="21"/>
    </row>
    <row r="13577" spans="1:10" x14ac:dyDescent="0.25">
      <c r="A13577"/>
      <c r="B13577"/>
      <c r="I13577" s="33"/>
      <c r="J13577" s="21"/>
    </row>
    <row r="13578" spans="1:10" x14ac:dyDescent="0.25">
      <c r="A13578"/>
      <c r="B13578"/>
      <c r="I13578" s="33"/>
      <c r="J13578" s="21"/>
    </row>
    <row r="13579" spans="1:10" x14ac:dyDescent="0.25">
      <c r="A13579"/>
      <c r="B13579"/>
      <c r="I13579" s="33"/>
      <c r="J13579" s="21"/>
    </row>
    <row r="13580" spans="1:10" x14ac:dyDescent="0.25">
      <c r="A13580"/>
      <c r="B13580"/>
      <c r="I13580" s="33"/>
      <c r="J13580" s="21"/>
    </row>
    <row r="13581" spans="1:10" x14ac:dyDescent="0.25">
      <c r="A13581"/>
      <c r="B13581"/>
      <c r="I13581" s="33"/>
      <c r="J13581" s="21"/>
    </row>
    <row r="13582" spans="1:10" x14ac:dyDescent="0.25">
      <c r="A13582"/>
      <c r="B13582"/>
      <c r="I13582" s="33"/>
      <c r="J13582" s="21"/>
    </row>
    <row r="13583" spans="1:10" x14ac:dyDescent="0.25">
      <c r="A13583"/>
      <c r="B13583"/>
      <c r="I13583" s="33"/>
      <c r="J13583" s="21"/>
    </row>
    <row r="13584" spans="1:10" x14ac:dyDescent="0.25">
      <c r="A13584"/>
      <c r="B13584"/>
      <c r="I13584" s="33"/>
      <c r="J13584" s="21"/>
    </row>
    <row r="13585" spans="1:10" x14ac:dyDescent="0.25">
      <c r="A13585"/>
      <c r="B13585"/>
      <c r="I13585" s="33"/>
      <c r="J13585" s="21"/>
    </row>
    <row r="13586" spans="1:10" x14ac:dyDescent="0.25">
      <c r="A13586"/>
      <c r="B13586"/>
      <c r="I13586" s="33"/>
      <c r="J13586" s="21"/>
    </row>
    <row r="13587" spans="1:10" x14ac:dyDescent="0.25">
      <c r="A13587"/>
      <c r="B13587"/>
      <c r="I13587" s="33"/>
      <c r="J13587" s="21"/>
    </row>
    <row r="13588" spans="1:10" x14ac:dyDescent="0.25">
      <c r="A13588"/>
      <c r="B13588"/>
      <c r="I13588" s="33"/>
      <c r="J13588" s="21"/>
    </row>
    <row r="13589" spans="1:10" x14ac:dyDescent="0.25">
      <c r="A13589"/>
      <c r="B13589"/>
      <c r="I13589" s="33"/>
      <c r="J13589" s="21"/>
    </row>
    <row r="13590" spans="1:10" x14ac:dyDescent="0.25">
      <c r="A13590"/>
      <c r="B13590"/>
      <c r="I13590" s="33"/>
      <c r="J13590" s="21"/>
    </row>
    <row r="13591" spans="1:10" x14ac:dyDescent="0.25">
      <c r="A13591"/>
      <c r="B13591"/>
      <c r="I13591" s="33"/>
      <c r="J13591" s="21"/>
    </row>
    <row r="13592" spans="1:10" x14ac:dyDescent="0.25">
      <c r="A13592"/>
      <c r="B13592"/>
      <c r="I13592" s="33"/>
      <c r="J13592" s="21"/>
    </row>
    <row r="13593" spans="1:10" x14ac:dyDescent="0.25">
      <c r="A13593"/>
      <c r="B13593"/>
      <c r="I13593" s="33"/>
      <c r="J13593" s="21"/>
    </row>
    <row r="13594" spans="1:10" x14ac:dyDescent="0.25">
      <c r="A13594"/>
      <c r="B13594"/>
      <c r="I13594" s="33"/>
      <c r="J13594" s="21"/>
    </row>
    <row r="13595" spans="1:10" x14ac:dyDescent="0.25">
      <c r="A13595"/>
      <c r="B13595"/>
      <c r="I13595" s="33"/>
      <c r="J13595" s="21"/>
    </row>
    <row r="13596" spans="1:10" x14ac:dyDescent="0.25">
      <c r="A13596"/>
      <c r="B13596"/>
      <c r="I13596" s="33"/>
      <c r="J13596" s="21"/>
    </row>
    <row r="13597" spans="1:10" x14ac:dyDescent="0.25">
      <c r="A13597"/>
      <c r="B13597"/>
      <c r="I13597" s="33"/>
      <c r="J13597" s="21"/>
    </row>
    <row r="13598" spans="1:10" x14ac:dyDescent="0.25">
      <c r="A13598"/>
      <c r="B13598"/>
      <c r="I13598" s="33"/>
      <c r="J13598" s="21"/>
    </row>
    <row r="13599" spans="1:10" x14ac:dyDescent="0.25">
      <c r="A13599"/>
      <c r="B13599"/>
      <c r="I13599" s="33"/>
      <c r="J13599" s="21"/>
    </row>
    <row r="13600" spans="1:10" x14ac:dyDescent="0.25">
      <c r="A13600"/>
      <c r="B13600"/>
      <c r="I13600" s="33"/>
      <c r="J13600" s="21"/>
    </row>
    <row r="13601" spans="1:10" x14ac:dyDescent="0.25">
      <c r="A13601"/>
      <c r="B13601"/>
      <c r="I13601" s="33"/>
      <c r="J13601" s="21"/>
    </row>
    <row r="13602" spans="1:10" x14ac:dyDescent="0.25">
      <c r="A13602"/>
      <c r="B13602"/>
      <c r="I13602" s="33"/>
      <c r="J13602" s="21"/>
    </row>
    <row r="13603" spans="1:10" x14ac:dyDescent="0.25">
      <c r="A13603"/>
      <c r="B13603"/>
      <c r="I13603" s="33"/>
      <c r="J13603" s="21"/>
    </row>
    <row r="13604" spans="1:10" x14ac:dyDescent="0.25">
      <c r="A13604"/>
      <c r="B13604"/>
      <c r="I13604" s="33"/>
      <c r="J13604" s="21"/>
    </row>
    <row r="13605" spans="1:10" x14ac:dyDescent="0.25">
      <c r="A13605"/>
      <c r="B13605"/>
      <c r="I13605" s="33"/>
      <c r="J13605" s="21"/>
    </row>
    <row r="13606" spans="1:10" x14ac:dyDescent="0.25">
      <c r="A13606"/>
      <c r="B13606"/>
      <c r="I13606" s="33"/>
      <c r="J13606" s="21"/>
    </row>
    <row r="13607" spans="1:10" x14ac:dyDescent="0.25">
      <c r="A13607"/>
      <c r="B13607"/>
      <c r="I13607" s="33"/>
      <c r="J13607" s="21"/>
    </row>
    <row r="13608" spans="1:10" x14ac:dyDescent="0.25">
      <c r="A13608"/>
      <c r="B13608"/>
      <c r="I13608" s="33"/>
      <c r="J13608" s="21"/>
    </row>
    <row r="13609" spans="1:10" x14ac:dyDescent="0.25">
      <c r="A13609"/>
      <c r="B13609"/>
      <c r="I13609" s="33"/>
      <c r="J13609" s="21"/>
    </row>
    <row r="13610" spans="1:10" x14ac:dyDescent="0.25">
      <c r="A13610"/>
      <c r="B13610"/>
      <c r="I13610" s="33"/>
      <c r="J13610" s="21"/>
    </row>
    <row r="13611" spans="1:10" x14ac:dyDescent="0.25">
      <c r="A13611"/>
      <c r="B13611"/>
      <c r="I13611" s="33"/>
      <c r="J13611" s="21"/>
    </row>
    <row r="13612" spans="1:10" x14ac:dyDescent="0.25">
      <c r="A13612"/>
      <c r="B13612"/>
      <c r="I13612" s="33"/>
      <c r="J13612" s="21"/>
    </row>
    <row r="13613" spans="1:10" x14ac:dyDescent="0.25">
      <c r="A13613"/>
      <c r="B13613"/>
      <c r="I13613" s="33"/>
      <c r="J13613" s="21"/>
    </row>
    <row r="13614" spans="1:10" x14ac:dyDescent="0.25">
      <c r="A13614"/>
      <c r="B13614"/>
      <c r="I13614" s="33"/>
      <c r="J13614" s="21"/>
    </row>
    <row r="13615" spans="1:10" x14ac:dyDescent="0.25">
      <c r="A13615"/>
      <c r="B13615"/>
      <c r="I13615" s="33"/>
      <c r="J13615" s="21"/>
    </row>
    <row r="13616" spans="1:10" x14ac:dyDescent="0.25">
      <c r="A13616"/>
      <c r="B13616"/>
      <c r="I13616" s="33"/>
      <c r="J13616" s="21"/>
    </row>
    <row r="13617" spans="1:10" x14ac:dyDescent="0.25">
      <c r="A13617"/>
      <c r="B13617"/>
      <c r="I13617" s="33"/>
      <c r="J13617" s="21"/>
    </row>
    <row r="13618" spans="1:10" x14ac:dyDescent="0.25">
      <c r="A13618"/>
      <c r="B13618"/>
      <c r="I13618" s="33"/>
      <c r="J13618" s="21"/>
    </row>
    <row r="13619" spans="1:10" x14ac:dyDescent="0.25">
      <c r="A13619"/>
      <c r="B13619"/>
      <c r="I13619" s="33"/>
      <c r="J13619" s="21"/>
    </row>
    <row r="13620" spans="1:10" x14ac:dyDescent="0.25">
      <c r="A13620"/>
      <c r="B13620"/>
      <c r="I13620" s="33"/>
      <c r="J13620" s="21"/>
    </row>
    <row r="13621" spans="1:10" x14ac:dyDescent="0.25">
      <c r="A13621"/>
      <c r="B13621"/>
      <c r="I13621" s="33"/>
      <c r="J13621" s="21"/>
    </row>
    <row r="13622" spans="1:10" x14ac:dyDescent="0.25">
      <c r="A13622"/>
      <c r="B13622"/>
      <c r="I13622" s="33"/>
      <c r="J13622" s="21"/>
    </row>
    <row r="13623" spans="1:10" x14ac:dyDescent="0.25">
      <c r="A13623"/>
      <c r="B13623"/>
      <c r="I13623" s="33"/>
      <c r="J13623" s="21"/>
    </row>
    <row r="13624" spans="1:10" x14ac:dyDescent="0.25">
      <c r="A13624"/>
      <c r="B13624"/>
      <c r="I13624" s="33"/>
      <c r="J13624" s="21"/>
    </row>
    <row r="13625" spans="1:10" x14ac:dyDescent="0.25">
      <c r="A13625"/>
      <c r="B13625"/>
      <c r="I13625" s="33"/>
      <c r="J13625" s="21"/>
    </row>
    <row r="13626" spans="1:10" x14ac:dyDescent="0.25">
      <c r="A13626"/>
      <c r="B13626"/>
      <c r="I13626" s="33"/>
      <c r="J13626" s="21"/>
    </row>
    <row r="13627" spans="1:10" x14ac:dyDescent="0.25">
      <c r="A13627"/>
      <c r="B13627"/>
      <c r="I13627" s="33"/>
      <c r="J13627" s="21"/>
    </row>
    <row r="13628" spans="1:10" x14ac:dyDescent="0.25">
      <c r="A13628"/>
      <c r="B13628"/>
      <c r="I13628" s="33"/>
      <c r="J13628" s="21"/>
    </row>
    <row r="13629" spans="1:10" x14ac:dyDescent="0.25">
      <c r="A13629"/>
      <c r="B13629"/>
      <c r="I13629" s="33"/>
      <c r="J13629" s="21"/>
    </row>
    <row r="13630" spans="1:10" x14ac:dyDescent="0.25">
      <c r="A13630"/>
      <c r="B13630"/>
      <c r="I13630" s="33"/>
      <c r="J13630" s="21"/>
    </row>
    <row r="13631" spans="1:10" x14ac:dyDescent="0.25">
      <c r="A13631"/>
      <c r="B13631"/>
      <c r="I13631" s="33"/>
      <c r="J13631" s="21"/>
    </row>
    <row r="13632" spans="1:10" x14ac:dyDescent="0.25">
      <c r="A13632"/>
      <c r="B13632"/>
      <c r="I13632" s="33"/>
      <c r="J13632" s="21"/>
    </row>
    <row r="13633" spans="1:10" x14ac:dyDescent="0.25">
      <c r="A13633"/>
      <c r="B13633"/>
      <c r="I13633" s="33"/>
      <c r="J13633" s="21"/>
    </row>
    <row r="13634" spans="1:10" x14ac:dyDescent="0.25">
      <c r="A13634"/>
      <c r="B13634"/>
      <c r="I13634" s="33"/>
      <c r="J13634" s="21"/>
    </row>
    <row r="13635" spans="1:10" x14ac:dyDescent="0.25">
      <c r="A13635"/>
      <c r="B13635"/>
      <c r="I13635" s="33"/>
      <c r="J13635" s="21"/>
    </row>
    <row r="13636" spans="1:10" x14ac:dyDescent="0.25">
      <c r="A13636"/>
      <c r="B13636"/>
      <c r="I13636" s="33"/>
      <c r="J13636" s="21"/>
    </row>
    <row r="13637" spans="1:10" x14ac:dyDescent="0.25">
      <c r="A13637"/>
      <c r="B13637"/>
      <c r="I13637" s="33"/>
      <c r="J13637" s="21"/>
    </row>
    <row r="13638" spans="1:10" x14ac:dyDescent="0.25">
      <c r="A13638"/>
      <c r="B13638"/>
      <c r="I13638" s="33"/>
      <c r="J13638" s="21"/>
    </row>
    <row r="13639" spans="1:10" x14ac:dyDescent="0.25">
      <c r="A13639"/>
      <c r="B13639"/>
      <c r="I13639" s="33"/>
      <c r="J13639" s="21"/>
    </row>
    <row r="13640" spans="1:10" x14ac:dyDescent="0.25">
      <c r="A13640"/>
      <c r="B13640"/>
      <c r="I13640" s="33"/>
      <c r="J13640" s="21"/>
    </row>
    <row r="13641" spans="1:10" x14ac:dyDescent="0.25">
      <c r="A13641"/>
      <c r="B13641"/>
      <c r="I13641" s="33"/>
      <c r="J13641" s="21"/>
    </row>
    <row r="13642" spans="1:10" x14ac:dyDescent="0.25">
      <c r="A13642"/>
      <c r="B13642"/>
      <c r="I13642" s="33"/>
      <c r="J13642" s="21"/>
    </row>
    <row r="13643" spans="1:10" x14ac:dyDescent="0.25">
      <c r="A13643"/>
      <c r="B13643"/>
      <c r="I13643" s="33"/>
      <c r="J13643" s="21"/>
    </row>
    <row r="13644" spans="1:10" x14ac:dyDescent="0.25">
      <c r="A13644"/>
      <c r="B13644"/>
      <c r="I13644" s="33"/>
      <c r="J13644" s="21"/>
    </row>
    <row r="13645" spans="1:10" x14ac:dyDescent="0.25">
      <c r="A13645"/>
      <c r="B13645"/>
      <c r="I13645" s="33"/>
      <c r="J13645" s="21"/>
    </row>
    <row r="13646" spans="1:10" x14ac:dyDescent="0.25">
      <c r="A13646"/>
      <c r="B13646"/>
      <c r="I13646" s="33"/>
      <c r="J13646" s="21"/>
    </row>
    <row r="13647" spans="1:10" x14ac:dyDescent="0.25">
      <c r="A13647"/>
      <c r="B13647"/>
      <c r="I13647" s="33"/>
      <c r="J13647" s="21"/>
    </row>
    <row r="13648" spans="1:10" x14ac:dyDescent="0.25">
      <c r="A13648"/>
      <c r="B13648"/>
      <c r="I13648" s="33"/>
      <c r="J13648" s="21"/>
    </row>
    <row r="13649" spans="1:10" x14ac:dyDescent="0.25">
      <c r="A13649"/>
      <c r="B13649"/>
      <c r="I13649" s="33"/>
      <c r="J13649" s="21"/>
    </row>
    <row r="13650" spans="1:10" x14ac:dyDescent="0.25">
      <c r="A13650"/>
      <c r="B13650"/>
      <c r="I13650" s="33"/>
      <c r="J13650" s="21"/>
    </row>
    <row r="13651" spans="1:10" x14ac:dyDescent="0.25">
      <c r="A13651"/>
      <c r="B13651"/>
      <c r="I13651" s="33"/>
      <c r="J13651" s="21"/>
    </row>
    <row r="13652" spans="1:10" x14ac:dyDescent="0.25">
      <c r="A13652"/>
      <c r="B13652"/>
      <c r="I13652" s="33"/>
      <c r="J13652" s="21"/>
    </row>
    <row r="13653" spans="1:10" x14ac:dyDescent="0.25">
      <c r="A13653"/>
      <c r="B13653"/>
      <c r="I13653" s="33"/>
      <c r="J13653" s="21"/>
    </row>
    <row r="13654" spans="1:10" x14ac:dyDescent="0.25">
      <c r="A13654"/>
      <c r="B13654"/>
      <c r="I13654" s="33"/>
      <c r="J13654" s="21"/>
    </row>
    <row r="13655" spans="1:10" x14ac:dyDescent="0.25">
      <c r="A13655"/>
      <c r="B13655"/>
      <c r="I13655" s="33"/>
      <c r="J13655" s="21"/>
    </row>
    <row r="13656" spans="1:10" x14ac:dyDescent="0.25">
      <c r="A13656"/>
      <c r="B13656"/>
      <c r="I13656" s="33"/>
      <c r="J13656" s="21"/>
    </row>
    <row r="13657" spans="1:10" x14ac:dyDescent="0.25">
      <c r="A13657"/>
      <c r="B13657"/>
      <c r="I13657" s="33"/>
      <c r="J13657" s="21"/>
    </row>
    <row r="13658" spans="1:10" x14ac:dyDescent="0.25">
      <c r="A13658"/>
      <c r="B13658"/>
      <c r="I13658" s="33"/>
      <c r="J13658" s="21"/>
    </row>
    <row r="13659" spans="1:10" x14ac:dyDescent="0.25">
      <c r="A13659"/>
      <c r="B13659"/>
      <c r="I13659" s="33"/>
      <c r="J13659" s="21"/>
    </row>
    <row r="13660" spans="1:10" x14ac:dyDescent="0.25">
      <c r="A13660"/>
      <c r="B13660"/>
      <c r="I13660" s="33"/>
      <c r="J13660" s="21"/>
    </row>
    <row r="13661" spans="1:10" x14ac:dyDescent="0.25">
      <c r="A13661"/>
      <c r="B13661"/>
      <c r="I13661" s="33"/>
      <c r="J13661" s="21"/>
    </row>
    <row r="13662" spans="1:10" x14ac:dyDescent="0.25">
      <c r="A13662"/>
      <c r="B13662"/>
      <c r="I13662" s="33"/>
      <c r="J13662" s="21"/>
    </row>
    <row r="13663" spans="1:10" x14ac:dyDescent="0.25">
      <c r="A13663"/>
      <c r="B13663"/>
      <c r="I13663" s="33"/>
      <c r="J13663" s="21"/>
    </row>
    <row r="13664" spans="1:10" x14ac:dyDescent="0.25">
      <c r="A13664"/>
      <c r="B13664"/>
      <c r="I13664" s="33"/>
      <c r="J13664" s="21"/>
    </row>
    <row r="13665" spans="1:10" x14ac:dyDescent="0.25">
      <c r="A13665"/>
      <c r="B13665"/>
      <c r="I13665" s="33"/>
      <c r="J13665" s="21"/>
    </row>
    <row r="13666" spans="1:10" x14ac:dyDescent="0.25">
      <c r="A13666"/>
      <c r="B13666"/>
      <c r="I13666" s="33"/>
      <c r="J13666" s="21"/>
    </row>
    <row r="13667" spans="1:10" x14ac:dyDescent="0.25">
      <c r="A13667"/>
      <c r="B13667"/>
      <c r="I13667" s="33"/>
      <c r="J13667" s="21"/>
    </row>
    <row r="13668" spans="1:10" x14ac:dyDescent="0.25">
      <c r="A13668"/>
      <c r="B13668"/>
      <c r="I13668" s="33"/>
      <c r="J13668" s="21"/>
    </row>
    <row r="13669" spans="1:10" x14ac:dyDescent="0.25">
      <c r="A13669"/>
      <c r="B13669"/>
      <c r="I13669" s="33"/>
      <c r="J13669" s="21"/>
    </row>
    <row r="13670" spans="1:10" x14ac:dyDescent="0.25">
      <c r="A13670"/>
      <c r="B13670"/>
      <c r="I13670" s="33"/>
      <c r="J13670" s="21"/>
    </row>
    <row r="13671" spans="1:10" x14ac:dyDescent="0.25">
      <c r="A13671"/>
      <c r="B13671"/>
      <c r="I13671" s="33"/>
      <c r="J13671" s="21"/>
    </row>
    <row r="13672" spans="1:10" x14ac:dyDescent="0.25">
      <c r="A13672"/>
      <c r="B13672"/>
      <c r="I13672" s="33"/>
      <c r="J13672" s="21"/>
    </row>
    <row r="13673" spans="1:10" x14ac:dyDescent="0.25">
      <c r="A13673"/>
      <c r="B13673"/>
      <c r="I13673" s="33"/>
      <c r="J13673" s="21"/>
    </row>
    <row r="13674" spans="1:10" x14ac:dyDescent="0.25">
      <c r="A13674"/>
      <c r="B13674"/>
      <c r="I13674" s="33"/>
      <c r="J13674" s="21"/>
    </row>
    <row r="13675" spans="1:10" x14ac:dyDescent="0.25">
      <c r="A13675"/>
      <c r="B13675"/>
      <c r="I13675" s="33"/>
      <c r="J13675" s="21"/>
    </row>
    <row r="13676" spans="1:10" x14ac:dyDescent="0.25">
      <c r="A13676"/>
      <c r="B13676"/>
      <c r="I13676" s="33"/>
      <c r="J13676" s="21"/>
    </row>
    <row r="13677" spans="1:10" x14ac:dyDescent="0.25">
      <c r="A13677"/>
      <c r="B13677"/>
      <c r="I13677" s="33"/>
      <c r="J13677" s="21"/>
    </row>
    <row r="13678" spans="1:10" x14ac:dyDescent="0.25">
      <c r="A13678"/>
      <c r="B13678"/>
      <c r="I13678" s="33"/>
      <c r="J13678" s="21"/>
    </row>
    <row r="13679" spans="1:10" x14ac:dyDescent="0.25">
      <c r="A13679"/>
      <c r="B13679"/>
      <c r="I13679" s="33"/>
      <c r="J13679" s="21"/>
    </row>
    <row r="13680" spans="1:10" x14ac:dyDescent="0.25">
      <c r="A13680"/>
      <c r="B13680"/>
      <c r="I13680" s="33"/>
      <c r="J13680" s="21"/>
    </row>
    <row r="13681" spans="1:10" x14ac:dyDescent="0.25">
      <c r="A13681"/>
      <c r="B13681"/>
      <c r="I13681" s="33"/>
      <c r="J13681" s="21"/>
    </row>
    <row r="13682" spans="1:10" x14ac:dyDescent="0.25">
      <c r="A13682"/>
      <c r="B13682"/>
      <c r="I13682" s="33"/>
      <c r="J13682" s="21"/>
    </row>
    <row r="13683" spans="1:10" x14ac:dyDescent="0.25">
      <c r="A13683"/>
      <c r="B13683"/>
      <c r="I13683" s="33"/>
      <c r="J13683" s="21"/>
    </row>
    <row r="13684" spans="1:10" x14ac:dyDescent="0.25">
      <c r="A13684"/>
      <c r="B13684"/>
      <c r="I13684" s="33"/>
      <c r="J13684" s="21"/>
    </row>
    <row r="13685" spans="1:10" x14ac:dyDescent="0.25">
      <c r="A13685"/>
      <c r="B13685"/>
      <c r="I13685" s="33"/>
      <c r="J13685" s="21"/>
    </row>
    <row r="13686" spans="1:10" x14ac:dyDescent="0.25">
      <c r="A13686"/>
      <c r="B13686"/>
      <c r="I13686" s="33"/>
      <c r="J13686" s="21"/>
    </row>
    <row r="13687" spans="1:10" x14ac:dyDescent="0.25">
      <c r="A13687"/>
      <c r="B13687"/>
      <c r="I13687" s="33"/>
      <c r="J13687" s="21"/>
    </row>
    <row r="13688" spans="1:10" x14ac:dyDescent="0.25">
      <c r="A13688"/>
      <c r="B13688"/>
      <c r="I13688" s="33"/>
      <c r="J13688" s="21"/>
    </row>
    <row r="13689" spans="1:10" x14ac:dyDescent="0.25">
      <c r="A13689"/>
      <c r="B13689"/>
      <c r="I13689" s="33"/>
      <c r="J13689" s="21"/>
    </row>
    <row r="13690" spans="1:10" x14ac:dyDescent="0.25">
      <c r="A13690"/>
      <c r="B13690"/>
      <c r="I13690" s="33"/>
      <c r="J13690" s="21"/>
    </row>
    <row r="13691" spans="1:10" x14ac:dyDescent="0.25">
      <c r="A13691"/>
      <c r="B13691"/>
      <c r="I13691" s="33"/>
      <c r="J13691" s="21"/>
    </row>
    <row r="13692" spans="1:10" x14ac:dyDescent="0.25">
      <c r="A13692"/>
      <c r="B13692"/>
      <c r="I13692" s="33"/>
      <c r="J13692" s="21"/>
    </row>
    <row r="13693" spans="1:10" x14ac:dyDescent="0.25">
      <c r="A13693"/>
      <c r="B13693"/>
      <c r="I13693" s="33"/>
      <c r="J13693" s="21"/>
    </row>
    <row r="13694" spans="1:10" x14ac:dyDescent="0.25">
      <c r="A13694"/>
      <c r="B13694"/>
      <c r="I13694" s="33"/>
      <c r="J13694" s="21"/>
    </row>
    <row r="13695" spans="1:10" x14ac:dyDescent="0.25">
      <c r="A13695"/>
      <c r="B13695"/>
      <c r="I13695" s="33"/>
      <c r="J13695" s="21"/>
    </row>
    <row r="13696" spans="1:10" x14ac:dyDescent="0.25">
      <c r="A13696"/>
      <c r="B13696"/>
      <c r="I13696" s="33"/>
      <c r="J13696" s="21"/>
    </row>
    <row r="13697" spans="1:10" x14ac:dyDescent="0.25">
      <c r="A13697"/>
      <c r="B13697"/>
      <c r="I13697" s="33"/>
      <c r="J13697" s="21"/>
    </row>
    <row r="13698" spans="1:10" x14ac:dyDescent="0.25">
      <c r="A13698"/>
      <c r="B13698"/>
      <c r="I13698" s="33"/>
      <c r="J13698" s="21"/>
    </row>
    <row r="13699" spans="1:10" x14ac:dyDescent="0.25">
      <c r="A13699"/>
      <c r="B13699"/>
      <c r="I13699" s="33"/>
      <c r="J13699" s="21"/>
    </row>
    <row r="13700" spans="1:10" x14ac:dyDescent="0.25">
      <c r="A13700"/>
      <c r="B13700"/>
      <c r="I13700" s="33"/>
      <c r="J13700" s="21"/>
    </row>
    <row r="13701" spans="1:10" x14ac:dyDescent="0.25">
      <c r="A13701"/>
      <c r="B13701"/>
      <c r="I13701" s="33"/>
      <c r="J13701" s="21"/>
    </row>
    <row r="13702" spans="1:10" x14ac:dyDescent="0.25">
      <c r="A13702"/>
      <c r="B13702"/>
      <c r="I13702" s="33"/>
      <c r="J13702" s="21"/>
    </row>
    <row r="13703" spans="1:10" x14ac:dyDescent="0.25">
      <c r="A13703"/>
      <c r="B13703"/>
      <c r="I13703" s="33"/>
      <c r="J13703" s="21"/>
    </row>
    <row r="13704" spans="1:10" x14ac:dyDescent="0.25">
      <c r="A13704"/>
      <c r="B13704"/>
      <c r="I13704" s="33"/>
      <c r="J13704" s="21"/>
    </row>
    <row r="13705" spans="1:10" x14ac:dyDescent="0.25">
      <c r="A13705"/>
      <c r="B13705"/>
      <c r="I13705" s="33"/>
      <c r="J13705" s="21"/>
    </row>
    <row r="13706" spans="1:10" x14ac:dyDescent="0.25">
      <c r="A13706"/>
      <c r="B13706"/>
      <c r="I13706" s="33"/>
      <c r="J13706" s="21"/>
    </row>
    <row r="13707" spans="1:10" x14ac:dyDescent="0.25">
      <c r="A13707"/>
      <c r="B13707"/>
      <c r="I13707" s="33"/>
      <c r="J13707" s="21"/>
    </row>
    <row r="13708" spans="1:10" x14ac:dyDescent="0.25">
      <c r="A13708"/>
      <c r="B13708"/>
      <c r="I13708" s="33"/>
      <c r="J13708" s="21"/>
    </row>
    <row r="13709" spans="1:10" x14ac:dyDescent="0.25">
      <c r="A13709"/>
      <c r="B13709"/>
      <c r="I13709" s="33"/>
      <c r="J13709" s="21"/>
    </row>
    <row r="13710" spans="1:10" x14ac:dyDescent="0.25">
      <c r="A13710"/>
      <c r="B13710"/>
      <c r="I13710" s="33"/>
      <c r="J13710" s="21"/>
    </row>
    <row r="13711" spans="1:10" x14ac:dyDescent="0.25">
      <c r="A13711"/>
      <c r="B13711"/>
      <c r="I13711" s="33"/>
      <c r="J13711" s="21"/>
    </row>
    <row r="13712" spans="1:10" x14ac:dyDescent="0.25">
      <c r="A13712"/>
      <c r="B13712"/>
      <c r="I13712" s="33"/>
      <c r="J13712" s="21"/>
    </row>
    <row r="13713" spans="1:10" x14ac:dyDescent="0.25">
      <c r="A13713"/>
      <c r="B13713"/>
      <c r="I13713" s="33"/>
      <c r="J13713" s="21"/>
    </row>
    <row r="13714" spans="1:10" x14ac:dyDescent="0.25">
      <c r="A13714"/>
      <c r="B13714"/>
      <c r="I13714" s="33"/>
      <c r="J13714" s="21"/>
    </row>
    <row r="13715" spans="1:10" x14ac:dyDescent="0.25">
      <c r="A13715"/>
      <c r="B13715"/>
      <c r="I13715" s="33"/>
      <c r="J13715" s="21"/>
    </row>
    <row r="13716" spans="1:10" x14ac:dyDescent="0.25">
      <c r="A13716"/>
      <c r="B13716"/>
      <c r="I13716" s="33"/>
      <c r="J13716" s="21"/>
    </row>
    <row r="13717" spans="1:10" x14ac:dyDescent="0.25">
      <c r="A13717"/>
      <c r="B13717"/>
      <c r="I13717" s="33"/>
      <c r="J13717" s="21"/>
    </row>
    <row r="13718" spans="1:10" x14ac:dyDescent="0.25">
      <c r="A13718"/>
      <c r="B13718"/>
      <c r="I13718" s="33"/>
      <c r="J13718" s="21"/>
    </row>
    <row r="13719" spans="1:10" x14ac:dyDescent="0.25">
      <c r="A13719"/>
      <c r="B13719"/>
      <c r="I13719" s="33"/>
      <c r="J13719" s="21"/>
    </row>
    <row r="13720" spans="1:10" x14ac:dyDescent="0.25">
      <c r="A13720"/>
      <c r="B13720"/>
      <c r="I13720" s="33"/>
      <c r="J13720" s="21"/>
    </row>
    <row r="13721" spans="1:10" x14ac:dyDescent="0.25">
      <c r="A13721"/>
      <c r="B13721"/>
      <c r="I13721" s="33"/>
      <c r="J13721" s="21"/>
    </row>
    <row r="13722" spans="1:10" x14ac:dyDescent="0.25">
      <c r="A13722"/>
      <c r="B13722"/>
      <c r="I13722" s="33"/>
      <c r="J13722" s="21"/>
    </row>
    <row r="13723" spans="1:10" x14ac:dyDescent="0.25">
      <c r="A13723"/>
      <c r="B13723"/>
      <c r="I13723" s="33"/>
      <c r="J13723" s="21"/>
    </row>
    <row r="13724" spans="1:10" x14ac:dyDescent="0.25">
      <c r="A13724"/>
      <c r="B13724"/>
      <c r="I13724" s="33"/>
      <c r="J13724" s="21"/>
    </row>
    <row r="13725" spans="1:10" x14ac:dyDescent="0.25">
      <c r="A13725"/>
      <c r="B13725"/>
      <c r="I13725" s="33"/>
      <c r="J13725" s="21"/>
    </row>
    <row r="13726" spans="1:10" x14ac:dyDescent="0.25">
      <c r="A13726"/>
      <c r="B13726"/>
      <c r="I13726" s="33"/>
      <c r="J13726" s="21"/>
    </row>
    <row r="13727" spans="1:10" x14ac:dyDescent="0.25">
      <c r="A13727"/>
      <c r="B13727"/>
      <c r="I13727" s="33"/>
      <c r="J13727" s="21"/>
    </row>
    <row r="13728" spans="1:10" x14ac:dyDescent="0.25">
      <c r="A13728"/>
      <c r="B13728"/>
      <c r="I13728" s="33"/>
      <c r="J13728" s="21"/>
    </row>
    <row r="13729" spans="1:10" x14ac:dyDescent="0.25">
      <c r="A13729"/>
      <c r="B13729"/>
      <c r="I13729" s="33"/>
      <c r="J13729" s="21"/>
    </row>
    <row r="13730" spans="1:10" x14ac:dyDescent="0.25">
      <c r="A13730"/>
      <c r="B13730"/>
      <c r="I13730" s="33"/>
      <c r="J13730" s="21"/>
    </row>
    <row r="13731" spans="1:10" x14ac:dyDescent="0.25">
      <c r="A13731"/>
      <c r="B13731"/>
      <c r="I13731" s="33"/>
      <c r="J13731" s="21"/>
    </row>
    <row r="13732" spans="1:10" x14ac:dyDescent="0.25">
      <c r="A13732"/>
      <c r="B13732"/>
      <c r="I13732" s="33"/>
      <c r="J13732" s="21"/>
    </row>
    <row r="13733" spans="1:10" x14ac:dyDescent="0.25">
      <c r="A13733"/>
      <c r="B13733"/>
      <c r="I13733" s="33"/>
      <c r="J13733" s="21"/>
    </row>
    <row r="13734" spans="1:10" x14ac:dyDescent="0.25">
      <c r="A13734"/>
      <c r="B13734"/>
      <c r="I13734" s="33"/>
      <c r="J13734" s="21"/>
    </row>
    <row r="13735" spans="1:10" x14ac:dyDescent="0.25">
      <c r="A13735"/>
      <c r="B13735"/>
      <c r="I13735" s="33"/>
      <c r="J13735" s="21"/>
    </row>
    <row r="13736" spans="1:10" x14ac:dyDescent="0.25">
      <c r="A13736"/>
      <c r="B13736"/>
      <c r="I13736" s="33"/>
      <c r="J13736" s="21"/>
    </row>
    <row r="13737" spans="1:10" x14ac:dyDescent="0.25">
      <c r="A13737"/>
      <c r="B13737"/>
      <c r="I13737" s="33"/>
      <c r="J13737" s="21"/>
    </row>
    <row r="13738" spans="1:10" x14ac:dyDescent="0.25">
      <c r="A13738"/>
      <c r="B13738"/>
      <c r="I13738" s="33"/>
      <c r="J13738" s="21"/>
    </row>
    <row r="13739" spans="1:10" x14ac:dyDescent="0.25">
      <c r="A13739"/>
      <c r="B13739"/>
      <c r="I13739" s="33"/>
      <c r="J13739" s="21"/>
    </row>
    <row r="13740" spans="1:10" x14ac:dyDescent="0.25">
      <c r="A13740"/>
      <c r="B13740"/>
      <c r="I13740" s="33"/>
      <c r="J13740" s="21"/>
    </row>
    <row r="13741" spans="1:10" x14ac:dyDescent="0.25">
      <c r="A13741"/>
      <c r="B13741"/>
      <c r="I13741" s="33"/>
      <c r="J13741" s="21"/>
    </row>
    <row r="13742" spans="1:10" x14ac:dyDescent="0.25">
      <c r="A13742"/>
      <c r="B13742"/>
      <c r="I13742" s="33"/>
      <c r="J13742" s="21"/>
    </row>
    <row r="13743" spans="1:10" x14ac:dyDescent="0.25">
      <c r="A13743"/>
      <c r="B13743"/>
      <c r="I13743" s="33"/>
      <c r="J13743" s="21"/>
    </row>
    <row r="13744" spans="1:10" x14ac:dyDescent="0.25">
      <c r="A13744"/>
      <c r="B13744"/>
      <c r="I13744" s="33"/>
      <c r="J13744" s="21"/>
    </row>
    <row r="13745" spans="1:10" x14ac:dyDescent="0.25">
      <c r="A13745"/>
      <c r="B13745"/>
      <c r="I13745" s="33"/>
      <c r="J13745" s="21"/>
    </row>
    <row r="13746" spans="1:10" x14ac:dyDescent="0.25">
      <c r="A13746"/>
      <c r="B13746"/>
      <c r="I13746" s="33"/>
      <c r="J13746" s="21"/>
    </row>
    <row r="13747" spans="1:10" x14ac:dyDescent="0.25">
      <c r="A13747"/>
      <c r="B13747"/>
      <c r="I13747" s="33"/>
      <c r="J13747" s="21"/>
    </row>
    <row r="13748" spans="1:10" x14ac:dyDescent="0.25">
      <c r="A13748"/>
      <c r="B13748"/>
      <c r="I13748" s="33"/>
      <c r="J13748" s="21"/>
    </row>
    <row r="13749" spans="1:10" x14ac:dyDescent="0.25">
      <c r="A13749"/>
      <c r="B13749"/>
      <c r="I13749" s="33"/>
      <c r="J13749" s="21"/>
    </row>
    <row r="13750" spans="1:10" x14ac:dyDescent="0.25">
      <c r="A13750"/>
      <c r="B13750"/>
      <c r="I13750" s="33"/>
      <c r="J13750" s="21"/>
    </row>
    <row r="13751" spans="1:10" x14ac:dyDescent="0.25">
      <c r="A13751"/>
      <c r="B13751"/>
      <c r="I13751" s="33"/>
      <c r="J13751" s="21"/>
    </row>
    <row r="13752" spans="1:10" x14ac:dyDescent="0.25">
      <c r="A13752"/>
      <c r="B13752"/>
      <c r="I13752" s="33"/>
      <c r="J13752" s="21"/>
    </row>
    <row r="13753" spans="1:10" x14ac:dyDescent="0.25">
      <c r="A13753"/>
      <c r="B13753"/>
      <c r="I13753" s="33"/>
      <c r="J13753" s="21"/>
    </row>
    <row r="13754" spans="1:10" x14ac:dyDescent="0.25">
      <c r="A13754"/>
      <c r="B13754"/>
      <c r="I13754" s="33"/>
      <c r="J13754" s="21"/>
    </row>
    <row r="13755" spans="1:10" x14ac:dyDescent="0.25">
      <c r="A13755"/>
      <c r="B13755"/>
      <c r="I13755" s="33"/>
      <c r="J13755" s="21"/>
    </row>
    <row r="13756" spans="1:10" x14ac:dyDescent="0.25">
      <c r="A13756"/>
      <c r="B13756"/>
      <c r="I13756" s="33"/>
      <c r="J13756" s="21"/>
    </row>
    <row r="13757" spans="1:10" x14ac:dyDescent="0.25">
      <c r="A13757"/>
      <c r="B13757"/>
      <c r="I13757" s="33"/>
      <c r="J13757" s="21"/>
    </row>
    <row r="13758" spans="1:10" x14ac:dyDescent="0.25">
      <c r="A13758"/>
      <c r="B13758"/>
      <c r="I13758" s="33"/>
      <c r="J13758" s="21"/>
    </row>
    <row r="13759" spans="1:10" x14ac:dyDescent="0.25">
      <c r="A13759"/>
      <c r="B13759"/>
      <c r="I13759" s="33"/>
      <c r="J13759" s="21"/>
    </row>
    <row r="13760" spans="1:10" x14ac:dyDescent="0.25">
      <c r="A13760"/>
      <c r="B13760"/>
      <c r="I13760" s="33"/>
      <c r="J13760" s="21"/>
    </row>
    <row r="13761" spans="1:10" x14ac:dyDescent="0.25">
      <c r="A13761"/>
      <c r="B13761"/>
      <c r="I13761" s="33"/>
      <c r="J13761" s="21"/>
    </row>
    <row r="13762" spans="1:10" x14ac:dyDescent="0.25">
      <c r="A13762"/>
      <c r="B13762"/>
      <c r="I13762" s="33"/>
      <c r="J13762" s="21"/>
    </row>
    <row r="13763" spans="1:10" x14ac:dyDescent="0.25">
      <c r="A13763"/>
      <c r="B13763"/>
      <c r="I13763" s="33"/>
      <c r="J13763" s="21"/>
    </row>
    <row r="13764" spans="1:10" x14ac:dyDescent="0.25">
      <c r="A13764"/>
      <c r="B13764"/>
      <c r="I13764" s="33"/>
      <c r="J13764" s="21"/>
    </row>
    <row r="13765" spans="1:10" x14ac:dyDescent="0.25">
      <c r="A13765"/>
      <c r="B13765"/>
      <c r="I13765" s="33"/>
      <c r="J13765" s="21"/>
    </row>
    <row r="13766" spans="1:10" x14ac:dyDescent="0.25">
      <c r="A13766"/>
      <c r="B13766"/>
      <c r="I13766" s="33"/>
      <c r="J13766" s="21"/>
    </row>
    <row r="13767" spans="1:10" x14ac:dyDescent="0.25">
      <c r="A13767"/>
      <c r="B13767"/>
      <c r="I13767" s="33"/>
      <c r="J13767" s="21"/>
    </row>
    <row r="13768" spans="1:10" x14ac:dyDescent="0.25">
      <c r="A13768"/>
      <c r="B13768"/>
      <c r="I13768" s="33"/>
      <c r="J13768" s="21"/>
    </row>
    <row r="13769" spans="1:10" x14ac:dyDescent="0.25">
      <c r="A13769"/>
      <c r="B13769"/>
      <c r="I13769" s="33"/>
      <c r="J13769" s="21"/>
    </row>
    <row r="13770" spans="1:10" x14ac:dyDescent="0.25">
      <c r="A13770"/>
      <c r="B13770"/>
      <c r="I13770" s="33"/>
      <c r="J13770" s="21"/>
    </row>
    <row r="13771" spans="1:10" x14ac:dyDescent="0.25">
      <c r="A13771"/>
      <c r="B13771"/>
      <c r="I13771" s="33"/>
      <c r="J13771" s="21"/>
    </row>
    <row r="13772" spans="1:10" x14ac:dyDescent="0.25">
      <c r="A13772"/>
      <c r="B13772"/>
      <c r="I13772" s="33"/>
      <c r="J13772" s="21"/>
    </row>
    <row r="13773" spans="1:10" x14ac:dyDescent="0.25">
      <c r="A13773"/>
      <c r="B13773"/>
      <c r="I13773" s="33"/>
      <c r="J13773" s="21"/>
    </row>
    <row r="13774" spans="1:10" x14ac:dyDescent="0.25">
      <c r="A13774"/>
      <c r="B13774"/>
      <c r="I13774" s="33"/>
      <c r="J13774" s="21"/>
    </row>
    <row r="13775" spans="1:10" x14ac:dyDescent="0.25">
      <c r="A13775"/>
      <c r="B13775"/>
      <c r="I13775" s="33"/>
      <c r="J13775" s="21"/>
    </row>
    <row r="13776" spans="1:10" x14ac:dyDescent="0.25">
      <c r="A13776"/>
      <c r="B13776"/>
      <c r="I13776" s="33"/>
      <c r="J13776" s="21"/>
    </row>
    <row r="13777" spans="1:10" x14ac:dyDescent="0.25">
      <c r="A13777"/>
      <c r="B13777"/>
      <c r="I13777" s="33"/>
      <c r="J13777" s="21"/>
    </row>
    <row r="13778" spans="1:10" x14ac:dyDescent="0.25">
      <c r="A13778"/>
      <c r="B13778"/>
      <c r="I13778" s="33"/>
      <c r="J13778" s="21"/>
    </row>
    <row r="13779" spans="1:10" x14ac:dyDescent="0.25">
      <c r="A13779"/>
      <c r="B13779"/>
      <c r="I13779" s="33"/>
      <c r="J13779" s="21"/>
    </row>
    <row r="13780" spans="1:10" x14ac:dyDescent="0.25">
      <c r="A13780"/>
      <c r="B13780"/>
      <c r="I13780" s="33"/>
      <c r="J13780" s="21"/>
    </row>
    <row r="13781" spans="1:10" x14ac:dyDescent="0.25">
      <c r="A13781"/>
      <c r="B13781"/>
      <c r="I13781" s="33"/>
      <c r="J13781" s="21"/>
    </row>
    <row r="13782" spans="1:10" x14ac:dyDescent="0.25">
      <c r="A13782"/>
      <c r="B13782"/>
      <c r="I13782" s="33"/>
      <c r="J13782" s="21"/>
    </row>
    <row r="13783" spans="1:10" x14ac:dyDescent="0.25">
      <c r="A13783"/>
      <c r="B13783"/>
      <c r="I13783" s="33"/>
      <c r="J13783" s="21"/>
    </row>
    <row r="13784" spans="1:10" x14ac:dyDescent="0.25">
      <c r="A13784"/>
      <c r="B13784"/>
      <c r="I13784" s="33"/>
      <c r="J13784" s="21"/>
    </row>
    <row r="13785" spans="1:10" x14ac:dyDescent="0.25">
      <c r="A13785"/>
      <c r="B13785"/>
      <c r="I13785" s="33"/>
      <c r="J13785" s="21"/>
    </row>
    <row r="13786" spans="1:10" x14ac:dyDescent="0.25">
      <c r="A13786"/>
      <c r="B13786"/>
      <c r="I13786" s="33"/>
      <c r="J13786" s="21"/>
    </row>
    <row r="13787" spans="1:10" x14ac:dyDescent="0.25">
      <c r="A13787"/>
      <c r="B13787"/>
      <c r="I13787" s="33"/>
      <c r="J13787" s="21"/>
    </row>
    <row r="13788" spans="1:10" x14ac:dyDescent="0.25">
      <c r="A13788"/>
      <c r="B13788"/>
      <c r="I13788" s="33"/>
      <c r="J13788" s="21"/>
    </row>
    <row r="13789" spans="1:10" x14ac:dyDescent="0.25">
      <c r="A13789"/>
      <c r="B13789"/>
      <c r="I13789" s="33"/>
      <c r="J13789" s="21"/>
    </row>
    <row r="13790" spans="1:10" x14ac:dyDescent="0.25">
      <c r="A13790"/>
      <c r="B13790"/>
      <c r="I13790" s="33"/>
      <c r="J13790" s="21"/>
    </row>
    <row r="13791" spans="1:10" x14ac:dyDescent="0.25">
      <c r="A13791"/>
      <c r="B13791"/>
      <c r="I13791" s="33"/>
      <c r="J13791" s="21"/>
    </row>
    <row r="13792" spans="1:10" x14ac:dyDescent="0.25">
      <c r="A13792"/>
      <c r="B13792"/>
      <c r="I13792" s="33"/>
      <c r="J13792" s="21"/>
    </row>
    <row r="13793" spans="1:10" x14ac:dyDescent="0.25">
      <c r="A13793"/>
      <c r="B13793"/>
      <c r="I13793" s="33"/>
      <c r="J13793" s="21"/>
    </row>
    <row r="13794" spans="1:10" x14ac:dyDescent="0.25">
      <c r="A13794"/>
      <c r="B13794"/>
      <c r="I13794" s="33"/>
      <c r="J13794" s="21"/>
    </row>
    <row r="13795" spans="1:10" x14ac:dyDescent="0.25">
      <c r="A13795"/>
      <c r="B13795"/>
      <c r="I13795" s="33"/>
      <c r="J13795" s="21"/>
    </row>
    <row r="13796" spans="1:10" x14ac:dyDescent="0.25">
      <c r="A13796"/>
      <c r="B13796"/>
      <c r="I13796" s="33"/>
      <c r="J13796" s="21"/>
    </row>
    <row r="13797" spans="1:10" x14ac:dyDescent="0.25">
      <c r="A13797"/>
      <c r="B13797"/>
      <c r="I13797" s="33"/>
      <c r="J13797" s="21"/>
    </row>
    <row r="13798" spans="1:10" x14ac:dyDescent="0.25">
      <c r="A13798"/>
      <c r="B13798"/>
      <c r="I13798" s="33"/>
      <c r="J13798" s="21"/>
    </row>
    <row r="13799" spans="1:10" x14ac:dyDescent="0.25">
      <c r="A13799"/>
      <c r="B13799"/>
      <c r="I13799" s="33"/>
      <c r="J13799" s="21"/>
    </row>
    <row r="13800" spans="1:10" x14ac:dyDescent="0.25">
      <c r="A13800"/>
      <c r="B13800"/>
      <c r="I13800" s="33"/>
      <c r="J13800" s="21"/>
    </row>
    <row r="13801" spans="1:10" x14ac:dyDescent="0.25">
      <c r="A13801"/>
      <c r="B13801"/>
      <c r="I13801" s="33"/>
      <c r="J13801" s="21"/>
    </row>
    <row r="13802" spans="1:10" x14ac:dyDescent="0.25">
      <c r="A13802"/>
      <c r="B13802"/>
      <c r="I13802" s="33"/>
      <c r="J13802" s="21"/>
    </row>
    <row r="13803" spans="1:10" x14ac:dyDescent="0.25">
      <c r="A13803"/>
      <c r="B13803"/>
      <c r="I13803" s="33"/>
      <c r="J13803" s="21"/>
    </row>
    <row r="13804" spans="1:10" x14ac:dyDescent="0.25">
      <c r="A13804"/>
      <c r="B13804"/>
      <c r="I13804" s="33"/>
      <c r="J13804" s="21"/>
    </row>
    <row r="13805" spans="1:10" x14ac:dyDescent="0.25">
      <c r="A13805"/>
      <c r="B13805"/>
      <c r="I13805" s="33"/>
      <c r="J13805" s="21"/>
    </row>
    <row r="13806" spans="1:10" x14ac:dyDescent="0.25">
      <c r="A13806"/>
      <c r="B13806"/>
      <c r="I13806" s="33"/>
      <c r="J13806" s="21"/>
    </row>
    <row r="13807" spans="1:10" x14ac:dyDescent="0.25">
      <c r="A13807"/>
      <c r="B13807"/>
      <c r="I13807" s="33"/>
      <c r="J13807" s="21"/>
    </row>
    <row r="13808" spans="1:10" x14ac:dyDescent="0.25">
      <c r="A13808"/>
      <c r="B13808"/>
      <c r="I13808" s="33"/>
      <c r="J13808" s="21"/>
    </row>
    <row r="13809" spans="1:10" x14ac:dyDescent="0.25">
      <c r="A13809"/>
      <c r="B13809"/>
      <c r="I13809" s="33"/>
      <c r="J13809" s="21"/>
    </row>
    <row r="13810" spans="1:10" x14ac:dyDescent="0.25">
      <c r="A13810"/>
      <c r="B13810"/>
      <c r="I13810" s="33"/>
      <c r="J13810" s="21"/>
    </row>
    <row r="13811" spans="1:10" x14ac:dyDescent="0.25">
      <c r="A13811"/>
      <c r="B13811"/>
      <c r="I13811" s="33"/>
      <c r="J13811" s="21"/>
    </row>
    <row r="13812" spans="1:10" x14ac:dyDescent="0.25">
      <c r="A13812"/>
      <c r="B13812"/>
      <c r="I13812" s="33"/>
      <c r="J13812" s="21"/>
    </row>
    <row r="13813" spans="1:10" x14ac:dyDescent="0.25">
      <c r="A13813"/>
      <c r="B13813"/>
      <c r="I13813" s="33"/>
      <c r="J13813" s="21"/>
    </row>
    <row r="13814" spans="1:10" x14ac:dyDescent="0.25">
      <c r="A13814"/>
      <c r="B13814"/>
      <c r="I13814" s="33"/>
      <c r="J13814" s="21"/>
    </row>
    <row r="13815" spans="1:10" x14ac:dyDescent="0.25">
      <c r="A13815"/>
      <c r="B13815"/>
      <c r="I13815" s="33"/>
      <c r="J13815" s="21"/>
    </row>
    <row r="13816" spans="1:10" x14ac:dyDescent="0.25">
      <c r="A13816"/>
      <c r="B13816"/>
      <c r="I13816" s="33"/>
      <c r="J13816" s="21"/>
    </row>
    <row r="13817" spans="1:10" x14ac:dyDescent="0.25">
      <c r="A13817"/>
      <c r="B13817"/>
      <c r="I13817" s="33"/>
      <c r="J13817" s="21"/>
    </row>
    <row r="13818" spans="1:10" x14ac:dyDescent="0.25">
      <c r="A13818"/>
      <c r="B13818"/>
      <c r="I13818" s="33"/>
      <c r="J13818" s="21"/>
    </row>
    <row r="13819" spans="1:10" x14ac:dyDescent="0.25">
      <c r="A13819"/>
      <c r="B13819"/>
      <c r="I13819" s="33"/>
      <c r="J13819" s="21"/>
    </row>
    <row r="13820" spans="1:10" x14ac:dyDescent="0.25">
      <c r="A13820"/>
      <c r="B13820"/>
      <c r="I13820" s="33"/>
      <c r="J13820" s="21"/>
    </row>
    <row r="13821" spans="1:10" x14ac:dyDescent="0.25">
      <c r="A13821"/>
      <c r="B13821"/>
      <c r="I13821" s="33"/>
      <c r="J13821" s="21"/>
    </row>
    <row r="13822" spans="1:10" x14ac:dyDescent="0.25">
      <c r="A13822"/>
      <c r="B13822"/>
      <c r="I13822" s="33"/>
      <c r="J13822" s="21"/>
    </row>
    <row r="13823" spans="1:10" x14ac:dyDescent="0.25">
      <c r="A13823"/>
      <c r="B13823"/>
      <c r="I13823" s="33"/>
      <c r="J13823" s="21"/>
    </row>
    <row r="13824" spans="1:10" x14ac:dyDescent="0.25">
      <c r="A13824"/>
      <c r="B13824"/>
      <c r="I13824" s="33"/>
      <c r="J13824" s="21"/>
    </row>
    <row r="13825" spans="1:10" x14ac:dyDescent="0.25">
      <c r="A13825"/>
      <c r="B13825"/>
      <c r="I13825" s="33"/>
      <c r="J13825" s="21"/>
    </row>
    <row r="13826" spans="1:10" x14ac:dyDescent="0.25">
      <c r="A13826"/>
      <c r="B13826"/>
      <c r="I13826" s="33"/>
      <c r="J13826" s="21"/>
    </row>
    <row r="13827" spans="1:10" x14ac:dyDescent="0.25">
      <c r="A13827"/>
      <c r="B13827"/>
      <c r="I13827" s="33"/>
      <c r="J13827" s="21"/>
    </row>
    <row r="13828" spans="1:10" x14ac:dyDescent="0.25">
      <c r="A13828"/>
      <c r="B13828"/>
      <c r="I13828" s="33"/>
      <c r="J13828" s="21"/>
    </row>
    <row r="13829" spans="1:10" x14ac:dyDescent="0.25">
      <c r="A13829"/>
      <c r="B13829"/>
      <c r="I13829" s="33"/>
      <c r="J13829" s="21"/>
    </row>
    <row r="13830" spans="1:10" x14ac:dyDescent="0.25">
      <c r="A13830"/>
      <c r="B13830"/>
      <c r="I13830" s="33"/>
      <c r="J13830" s="21"/>
    </row>
    <row r="13831" spans="1:10" x14ac:dyDescent="0.25">
      <c r="A13831"/>
      <c r="B13831"/>
      <c r="I13831" s="33"/>
      <c r="J13831" s="21"/>
    </row>
    <row r="13832" spans="1:10" x14ac:dyDescent="0.25">
      <c r="A13832"/>
      <c r="B13832"/>
      <c r="I13832" s="33"/>
      <c r="J13832" s="21"/>
    </row>
    <row r="13833" spans="1:10" x14ac:dyDescent="0.25">
      <c r="A13833"/>
      <c r="B13833"/>
      <c r="I13833" s="33"/>
      <c r="J13833" s="21"/>
    </row>
    <row r="13834" spans="1:10" x14ac:dyDescent="0.25">
      <c r="A13834"/>
      <c r="B13834"/>
      <c r="I13834" s="33"/>
      <c r="J13834" s="21"/>
    </row>
    <row r="13835" spans="1:10" x14ac:dyDescent="0.25">
      <c r="A13835"/>
      <c r="B13835"/>
      <c r="I13835" s="33"/>
      <c r="J13835" s="21"/>
    </row>
    <row r="13836" spans="1:10" x14ac:dyDescent="0.25">
      <c r="A13836"/>
      <c r="B13836"/>
      <c r="I13836" s="33"/>
      <c r="J13836" s="21"/>
    </row>
    <row r="13837" spans="1:10" x14ac:dyDescent="0.25">
      <c r="A13837"/>
      <c r="B13837"/>
      <c r="I13837" s="33"/>
      <c r="J13837" s="21"/>
    </row>
    <row r="13838" spans="1:10" x14ac:dyDescent="0.25">
      <c r="A13838"/>
      <c r="B13838"/>
      <c r="I13838" s="33"/>
      <c r="J13838" s="21"/>
    </row>
    <row r="13839" spans="1:10" x14ac:dyDescent="0.25">
      <c r="A13839"/>
      <c r="B13839"/>
      <c r="I13839" s="33"/>
      <c r="J13839" s="21"/>
    </row>
    <row r="13840" spans="1:10" x14ac:dyDescent="0.25">
      <c r="A13840"/>
      <c r="B13840"/>
      <c r="I13840" s="33"/>
      <c r="J13840" s="21"/>
    </row>
    <row r="13841" spans="1:10" x14ac:dyDescent="0.25">
      <c r="A13841"/>
      <c r="B13841"/>
      <c r="I13841" s="33"/>
      <c r="J13841" s="21"/>
    </row>
    <row r="13842" spans="1:10" x14ac:dyDescent="0.25">
      <c r="A13842"/>
      <c r="B13842"/>
      <c r="I13842" s="33"/>
      <c r="J13842" s="21"/>
    </row>
    <row r="13843" spans="1:10" x14ac:dyDescent="0.25">
      <c r="A13843"/>
      <c r="B13843"/>
      <c r="I13843" s="33"/>
      <c r="J13843" s="21"/>
    </row>
    <row r="13844" spans="1:10" x14ac:dyDescent="0.25">
      <c r="A13844"/>
      <c r="B13844"/>
      <c r="I13844" s="33"/>
      <c r="J13844" s="21"/>
    </row>
    <row r="13845" spans="1:10" x14ac:dyDescent="0.25">
      <c r="A13845"/>
      <c r="B13845"/>
      <c r="I13845" s="33"/>
      <c r="J13845" s="21"/>
    </row>
    <row r="13846" spans="1:10" x14ac:dyDescent="0.25">
      <c r="A13846"/>
      <c r="B13846"/>
      <c r="I13846" s="33"/>
      <c r="J13846" s="21"/>
    </row>
    <row r="13847" spans="1:10" x14ac:dyDescent="0.25">
      <c r="A13847"/>
      <c r="B13847"/>
      <c r="I13847" s="33"/>
      <c r="J13847" s="21"/>
    </row>
    <row r="13848" spans="1:10" x14ac:dyDescent="0.25">
      <c r="A13848"/>
      <c r="B13848"/>
      <c r="I13848" s="33"/>
      <c r="J13848" s="21"/>
    </row>
    <row r="13849" spans="1:10" x14ac:dyDescent="0.25">
      <c r="A13849"/>
      <c r="B13849"/>
      <c r="I13849" s="33"/>
      <c r="J13849" s="21"/>
    </row>
    <row r="13850" spans="1:10" x14ac:dyDescent="0.25">
      <c r="A13850"/>
      <c r="B13850"/>
      <c r="I13850" s="33"/>
      <c r="J13850" s="21"/>
    </row>
    <row r="13851" spans="1:10" x14ac:dyDescent="0.25">
      <c r="A13851"/>
      <c r="B13851"/>
      <c r="I13851" s="33"/>
      <c r="J13851" s="21"/>
    </row>
    <row r="13852" spans="1:10" x14ac:dyDescent="0.25">
      <c r="A13852"/>
      <c r="B13852"/>
      <c r="I13852" s="33"/>
      <c r="J13852" s="21"/>
    </row>
    <row r="13853" spans="1:10" x14ac:dyDescent="0.25">
      <c r="A13853"/>
      <c r="B13853"/>
      <c r="I13853" s="33"/>
      <c r="J13853" s="21"/>
    </row>
    <row r="13854" spans="1:10" x14ac:dyDescent="0.25">
      <c r="A13854"/>
      <c r="B13854"/>
      <c r="I13854" s="33"/>
      <c r="J13854" s="21"/>
    </row>
    <row r="13855" spans="1:10" x14ac:dyDescent="0.25">
      <c r="A13855"/>
      <c r="B13855"/>
      <c r="I13855" s="33"/>
      <c r="J13855" s="21"/>
    </row>
    <row r="13856" spans="1:10" x14ac:dyDescent="0.25">
      <c r="A13856"/>
      <c r="B13856"/>
      <c r="I13856" s="33"/>
      <c r="J13856" s="21"/>
    </row>
    <row r="13857" spans="1:10" x14ac:dyDescent="0.25">
      <c r="A13857"/>
      <c r="B13857"/>
      <c r="I13857" s="33"/>
      <c r="J13857" s="21"/>
    </row>
    <row r="13858" spans="1:10" x14ac:dyDescent="0.25">
      <c r="A13858"/>
      <c r="B13858"/>
      <c r="I13858" s="33"/>
      <c r="J13858" s="21"/>
    </row>
    <row r="13859" spans="1:10" x14ac:dyDescent="0.25">
      <c r="A13859"/>
      <c r="B13859"/>
      <c r="I13859" s="33"/>
      <c r="J13859" s="21"/>
    </row>
    <row r="13860" spans="1:10" x14ac:dyDescent="0.25">
      <c r="A13860"/>
      <c r="B13860"/>
      <c r="I13860" s="33"/>
      <c r="J13860" s="21"/>
    </row>
    <row r="13861" spans="1:10" x14ac:dyDescent="0.25">
      <c r="A13861"/>
      <c r="B13861"/>
      <c r="I13861" s="33"/>
      <c r="J13861" s="21"/>
    </row>
    <row r="13862" spans="1:10" x14ac:dyDescent="0.25">
      <c r="A13862"/>
      <c r="B13862"/>
      <c r="I13862" s="33"/>
      <c r="J13862" s="21"/>
    </row>
    <row r="13863" spans="1:10" x14ac:dyDescent="0.25">
      <c r="A13863"/>
      <c r="B13863"/>
      <c r="I13863" s="33"/>
      <c r="J13863" s="21"/>
    </row>
    <row r="13864" spans="1:10" x14ac:dyDescent="0.25">
      <c r="A13864"/>
      <c r="B13864"/>
      <c r="I13864" s="33"/>
      <c r="J13864" s="21"/>
    </row>
    <row r="13865" spans="1:10" x14ac:dyDescent="0.25">
      <c r="A13865"/>
      <c r="B13865"/>
      <c r="I13865" s="33"/>
      <c r="J13865" s="21"/>
    </row>
    <row r="13866" spans="1:10" x14ac:dyDescent="0.25">
      <c r="A13866"/>
      <c r="B13866"/>
      <c r="I13866" s="33"/>
      <c r="J13866" s="21"/>
    </row>
    <row r="13867" spans="1:10" x14ac:dyDescent="0.25">
      <c r="A13867"/>
      <c r="B13867"/>
      <c r="I13867" s="33"/>
      <c r="J13867" s="21"/>
    </row>
    <row r="13868" spans="1:10" x14ac:dyDescent="0.25">
      <c r="A13868"/>
      <c r="B13868"/>
      <c r="I13868" s="33"/>
      <c r="J13868" s="21"/>
    </row>
    <row r="13869" spans="1:10" x14ac:dyDescent="0.25">
      <c r="A13869"/>
      <c r="B13869"/>
      <c r="I13869" s="33"/>
      <c r="J13869" s="21"/>
    </row>
    <row r="13870" spans="1:10" x14ac:dyDescent="0.25">
      <c r="A13870"/>
      <c r="B13870"/>
      <c r="I13870" s="33"/>
      <c r="J13870" s="21"/>
    </row>
    <row r="13871" spans="1:10" x14ac:dyDescent="0.25">
      <c r="A13871"/>
      <c r="B13871"/>
      <c r="I13871" s="33"/>
      <c r="J13871" s="21"/>
    </row>
    <row r="13872" spans="1:10" x14ac:dyDescent="0.25">
      <c r="A13872"/>
      <c r="B13872"/>
      <c r="I13872" s="33"/>
      <c r="J13872" s="21"/>
    </row>
    <row r="13873" spans="1:10" x14ac:dyDescent="0.25">
      <c r="A13873"/>
      <c r="B13873"/>
      <c r="I13873" s="33"/>
      <c r="J13873" s="21"/>
    </row>
    <row r="13874" spans="1:10" x14ac:dyDescent="0.25">
      <c r="A13874"/>
      <c r="B13874"/>
      <c r="I13874" s="33"/>
      <c r="J13874" s="21"/>
    </row>
    <row r="13875" spans="1:10" x14ac:dyDescent="0.25">
      <c r="A13875"/>
      <c r="B13875"/>
      <c r="I13875" s="33"/>
      <c r="J13875" s="21"/>
    </row>
    <row r="13876" spans="1:10" x14ac:dyDescent="0.25">
      <c r="A13876"/>
      <c r="B13876"/>
      <c r="I13876" s="33"/>
      <c r="J13876" s="21"/>
    </row>
    <row r="13877" spans="1:10" x14ac:dyDescent="0.25">
      <c r="A13877"/>
      <c r="B13877"/>
      <c r="I13877" s="33"/>
      <c r="J13877" s="21"/>
    </row>
    <row r="13878" spans="1:10" x14ac:dyDescent="0.25">
      <c r="A13878"/>
      <c r="B13878"/>
      <c r="I13878" s="33"/>
      <c r="J13878" s="21"/>
    </row>
    <row r="13879" spans="1:10" x14ac:dyDescent="0.25">
      <c r="A13879"/>
      <c r="B13879"/>
      <c r="I13879" s="33"/>
      <c r="J13879" s="21"/>
    </row>
    <row r="13880" spans="1:10" x14ac:dyDescent="0.25">
      <c r="A13880"/>
      <c r="B13880"/>
      <c r="I13880" s="33"/>
      <c r="J13880" s="21"/>
    </row>
    <row r="13881" spans="1:10" x14ac:dyDescent="0.25">
      <c r="A13881"/>
      <c r="B13881"/>
      <c r="I13881" s="33"/>
      <c r="J13881" s="21"/>
    </row>
    <row r="13882" spans="1:10" x14ac:dyDescent="0.25">
      <c r="A13882"/>
      <c r="B13882"/>
      <c r="I13882" s="33"/>
      <c r="J13882" s="21"/>
    </row>
    <row r="13883" spans="1:10" x14ac:dyDescent="0.25">
      <c r="A13883"/>
      <c r="B13883"/>
      <c r="I13883" s="33"/>
      <c r="J13883" s="21"/>
    </row>
    <row r="13884" spans="1:10" x14ac:dyDescent="0.25">
      <c r="A13884"/>
      <c r="B13884"/>
      <c r="I13884" s="33"/>
      <c r="J13884" s="21"/>
    </row>
    <row r="13885" spans="1:10" x14ac:dyDescent="0.25">
      <c r="A13885"/>
      <c r="B13885"/>
      <c r="I13885" s="33"/>
      <c r="J13885" s="21"/>
    </row>
    <row r="13886" spans="1:10" x14ac:dyDescent="0.25">
      <c r="A13886"/>
      <c r="B13886"/>
      <c r="I13886" s="33"/>
      <c r="J13886" s="21"/>
    </row>
    <row r="13887" spans="1:10" x14ac:dyDescent="0.25">
      <c r="A13887"/>
      <c r="B13887"/>
      <c r="I13887" s="33"/>
      <c r="J13887" s="21"/>
    </row>
    <row r="13888" spans="1:10" x14ac:dyDescent="0.25">
      <c r="A13888"/>
      <c r="B13888"/>
      <c r="I13888" s="33"/>
      <c r="J13888" s="21"/>
    </row>
    <row r="13889" spans="1:10" x14ac:dyDescent="0.25">
      <c r="A13889"/>
      <c r="B13889"/>
      <c r="I13889" s="33"/>
      <c r="J13889" s="21"/>
    </row>
    <row r="13890" spans="1:10" x14ac:dyDescent="0.25">
      <c r="A13890"/>
      <c r="B13890"/>
      <c r="I13890" s="33"/>
      <c r="J13890" s="21"/>
    </row>
    <row r="13891" spans="1:10" x14ac:dyDescent="0.25">
      <c r="A13891"/>
      <c r="B13891"/>
      <c r="I13891" s="33"/>
      <c r="J13891" s="21"/>
    </row>
    <row r="13892" spans="1:10" x14ac:dyDescent="0.25">
      <c r="A13892"/>
      <c r="B13892"/>
      <c r="I13892" s="33"/>
      <c r="J13892" s="21"/>
    </row>
    <row r="13893" spans="1:10" x14ac:dyDescent="0.25">
      <c r="A13893"/>
      <c r="B13893"/>
      <c r="I13893" s="33"/>
      <c r="J13893" s="21"/>
    </row>
    <row r="13894" spans="1:10" x14ac:dyDescent="0.25">
      <c r="A13894"/>
      <c r="B13894"/>
      <c r="I13894" s="33"/>
      <c r="J13894" s="21"/>
    </row>
    <row r="13895" spans="1:10" x14ac:dyDescent="0.25">
      <c r="A13895"/>
      <c r="B13895"/>
      <c r="I13895" s="33"/>
      <c r="J13895" s="21"/>
    </row>
    <row r="13896" spans="1:10" x14ac:dyDescent="0.25">
      <c r="A13896"/>
      <c r="B13896"/>
      <c r="I13896" s="33"/>
      <c r="J13896" s="21"/>
    </row>
    <row r="13897" spans="1:10" x14ac:dyDescent="0.25">
      <c r="A13897"/>
      <c r="B13897"/>
      <c r="I13897" s="33"/>
      <c r="J13897" s="21"/>
    </row>
    <row r="13898" spans="1:10" x14ac:dyDescent="0.25">
      <c r="A13898"/>
      <c r="B13898"/>
      <c r="I13898" s="33"/>
      <c r="J13898" s="21"/>
    </row>
    <row r="13899" spans="1:10" x14ac:dyDescent="0.25">
      <c r="A13899"/>
      <c r="B13899"/>
      <c r="I13899" s="33"/>
      <c r="J13899" s="21"/>
    </row>
    <row r="13900" spans="1:10" x14ac:dyDescent="0.25">
      <c r="A13900"/>
      <c r="B13900"/>
      <c r="I13900" s="33"/>
      <c r="J13900" s="21"/>
    </row>
    <row r="13901" spans="1:10" x14ac:dyDescent="0.25">
      <c r="A13901"/>
      <c r="B13901"/>
      <c r="I13901" s="33"/>
      <c r="J13901" s="21"/>
    </row>
    <row r="13902" spans="1:10" x14ac:dyDescent="0.25">
      <c r="A13902"/>
      <c r="B13902"/>
      <c r="I13902" s="33"/>
      <c r="J13902" s="21"/>
    </row>
    <row r="13903" spans="1:10" x14ac:dyDescent="0.25">
      <c r="A13903"/>
      <c r="B13903"/>
      <c r="I13903" s="33"/>
      <c r="J13903" s="21"/>
    </row>
    <row r="13904" spans="1:10" x14ac:dyDescent="0.25">
      <c r="A13904"/>
      <c r="B13904"/>
      <c r="I13904" s="33"/>
      <c r="J13904" s="21"/>
    </row>
    <row r="13905" spans="1:10" x14ac:dyDescent="0.25">
      <c r="A13905"/>
      <c r="B13905"/>
      <c r="I13905" s="33"/>
      <c r="J13905" s="21"/>
    </row>
    <row r="13906" spans="1:10" x14ac:dyDescent="0.25">
      <c r="A13906"/>
      <c r="B13906"/>
      <c r="I13906" s="33"/>
      <c r="J13906" s="21"/>
    </row>
    <row r="13907" spans="1:10" x14ac:dyDescent="0.25">
      <c r="A13907"/>
      <c r="B13907"/>
      <c r="I13907" s="33"/>
      <c r="J13907" s="21"/>
    </row>
    <row r="13908" spans="1:10" x14ac:dyDescent="0.25">
      <c r="A13908"/>
      <c r="B13908"/>
      <c r="I13908" s="33"/>
      <c r="J13908" s="21"/>
    </row>
    <row r="13909" spans="1:10" x14ac:dyDescent="0.25">
      <c r="A13909"/>
      <c r="B13909"/>
      <c r="I13909" s="33"/>
      <c r="J13909" s="21"/>
    </row>
    <row r="13910" spans="1:10" x14ac:dyDescent="0.25">
      <c r="A13910"/>
      <c r="B13910"/>
      <c r="I13910" s="33"/>
      <c r="J13910" s="21"/>
    </row>
    <row r="13911" spans="1:10" x14ac:dyDescent="0.25">
      <c r="A13911"/>
      <c r="B13911"/>
      <c r="I13911" s="33"/>
      <c r="J13911" s="21"/>
    </row>
    <row r="13912" spans="1:10" x14ac:dyDescent="0.25">
      <c r="A13912"/>
      <c r="B13912"/>
      <c r="I13912" s="33"/>
      <c r="J13912" s="21"/>
    </row>
    <row r="13913" spans="1:10" x14ac:dyDescent="0.25">
      <c r="A13913"/>
      <c r="B13913"/>
      <c r="I13913" s="33"/>
      <c r="J13913" s="21"/>
    </row>
    <row r="13914" spans="1:10" x14ac:dyDescent="0.25">
      <c r="A13914"/>
      <c r="B13914"/>
      <c r="I13914" s="33"/>
      <c r="J13914" s="21"/>
    </row>
    <row r="13915" spans="1:10" x14ac:dyDescent="0.25">
      <c r="A13915"/>
      <c r="B13915"/>
      <c r="I13915" s="33"/>
      <c r="J13915" s="21"/>
    </row>
    <row r="13916" spans="1:10" x14ac:dyDescent="0.25">
      <c r="A13916"/>
      <c r="B13916"/>
      <c r="I13916" s="33"/>
      <c r="J13916" s="21"/>
    </row>
    <row r="13917" spans="1:10" x14ac:dyDescent="0.25">
      <c r="A13917"/>
      <c r="B13917"/>
      <c r="I13917" s="33"/>
      <c r="J13917" s="21"/>
    </row>
    <row r="13918" spans="1:10" x14ac:dyDescent="0.25">
      <c r="A13918"/>
      <c r="B13918"/>
      <c r="I13918" s="33"/>
      <c r="J13918" s="21"/>
    </row>
    <row r="13919" spans="1:10" x14ac:dyDescent="0.25">
      <c r="A13919"/>
      <c r="B13919"/>
      <c r="I13919" s="33"/>
      <c r="J13919" s="21"/>
    </row>
    <row r="13920" spans="1:10" x14ac:dyDescent="0.25">
      <c r="A13920"/>
      <c r="B13920"/>
      <c r="I13920" s="33"/>
      <c r="J13920" s="21"/>
    </row>
    <row r="13921" spans="1:10" x14ac:dyDescent="0.25">
      <c r="A13921"/>
      <c r="B13921"/>
      <c r="I13921" s="33"/>
      <c r="J13921" s="21"/>
    </row>
    <row r="13922" spans="1:10" x14ac:dyDescent="0.25">
      <c r="A13922"/>
      <c r="B13922"/>
      <c r="I13922" s="33"/>
      <c r="J13922" s="21"/>
    </row>
    <row r="13923" spans="1:10" x14ac:dyDescent="0.25">
      <c r="A13923"/>
      <c r="B13923"/>
      <c r="I13923" s="33"/>
      <c r="J13923" s="21"/>
    </row>
    <row r="13924" spans="1:10" x14ac:dyDescent="0.25">
      <c r="A13924"/>
      <c r="B13924"/>
      <c r="I13924" s="33"/>
      <c r="J13924" s="21"/>
    </row>
    <row r="13925" spans="1:10" x14ac:dyDescent="0.25">
      <c r="A13925"/>
      <c r="B13925"/>
      <c r="I13925" s="33"/>
      <c r="J13925" s="21"/>
    </row>
    <row r="13926" spans="1:10" x14ac:dyDescent="0.25">
      <c r="A13926"/>
      <c r="B13926"/>
      <c r="I13926" s="33"/>
      <c r="J13926" s="21"/>
    </row>
    <row r="13927" spans="1:10" x14ac:dyDescent="0.25">
      <c r="A13927"/>
      <c r="B13927"/>
      <c r="I13927" s="33"/>
      <c r="J13927" s="21"/>
    </row>
    <row r="13928" spans="1:10" x14ac:dyDescent="0.25">
      <c r="A13928"/>
      <c r="B13928"/>
      <c r="I13928" s="33"/>
      <c r="J13928" s="21"/>
    </row>
    <row r="13929" spans="1:10" x14ac:dyDescent="0.25">
      <c r="A13929"/>
      <c r="B13929"/>
      <c r="I13929" s="33"/>
      <c r="J13929" s="21"/>
    </row>
    <row r="13930" spans="1:10" x14ac:dyDescent="0.25">
      <c r="A13930"/>
      <c r="B13930"/>
      <c r="I13930" s="33"/>
      <c r="J13930" s="21"/>
    </row>
    <row r="13931" spans="1:10" x14ac:dyDescent="0.25">
      <c r="A13931"/>
      <c r="B13931"/>
      <c r="I13931" s="33"/>
      <c r="J13931" s="21"/>
    </row>
    <row r="13932" spans="1:10" x14ac:dyDescent="0.25">
      <c r="A13932"/>
      <c r="B13932"/>
      <c r="I13932" s="33"/>
      <c r="J13932" s="21"/>
    </row>
    <row r="13933" spans="1:10" x14ac:dyDescent="0.25">
      <c r="A13933"/>
      <c r="B13933"/>
      <c r="I13933" s="33"/>
      <c r="J13933" s="21"/>
    </row>
    <row r="13934" spans="1:10" x14ac:dyDescent="0.25">
      <c r="A13934"/>
      <c r="B13934"/>
      <c r="I13934" s="33"/>
      <c r="J13934" s="21"/>
    </row>
    <row r="13935" spans="1:10" x14ac:dyDescent="0.25">
      <c r="A13935"/>
      <c r="B13935"/>
      <c r="I13935" s="33"/>
      <c r="J13935" s="21"/>
    </row>
    <row r="13936" spans="1:10" x14ac:dyDescent="0.25">
      <c r="A13936"/>
      <c r="B13936"/>
      <c r="I13936" s="33"/>
      <c r="J13936" s="21"/>
    </row>
    <row r="13937" spans="1:10" x14ac:dyDescent="0.25">
      <c r="A13937"/>
      <c r="B13937"/>
      <c r="I13937" s="33"/>
      <c r="J13937" s="21"/>
    </row>
    <row r="13938" spans="1:10" x14ac:dyDescent="0.25">
      <c r="A13938"/>
      <c r="B13938"/>
      <c r="I13938" s="33"/>
      <c r="J13938" s="21"/>
    </row>
    <row r="13939" spans="1:10" x14ac:dyDescent="0.25">
      <c r="A13939"/>
      <c r="B13939"/>
      <c r="I13939" s="33"/>
      <c r="J13939" s="21"/>
    </row>
    <row r="13940" spans="1:10" x14ac:dyDescent="0.25">
      <c r="A13940"/>
      <c r="B13940"/>
      <c r="I13940" s="33"/>
      <c r="J13940" s="21"/>
    </row>
    <row r="13941" spans="1:10" x14ac:dyDescent="0.25">
      <c r="A13941"/>
      <c r="B13941"/>
      <c r="I13941" s="33"/>
      <c r="J13941" s="21"/>
    </row>
    <row r="13942" spans="1:10" x14ac:dyDescent="0.25">
      <c r="A13942"/>
      <c r="B13942"/>
      <c r="I13942" s="33"/>
      <c r="J13942" s="21"/>
    </row>
    <row r="13943" spans="1:10" x14ac:dyDescent="0.25">
      <c r="A13943"/>
      <c r="B13943"/>
      <c r="I13943" s="33"/>
      <c r="J13943" s="21"/>
    </row>
    <row r="13944" spans="1:10" x14ac:dyDescent="0.25">
      <c r="A13944"/>
      <c r="B13944"/>
      <c r="I13944" s="33"/>
      <c r="J13944" s="21"/>
    </row>
    <row r="13945" spans="1:10" x14ac:dyDescent="0.25">
      <c r="A13945"/>
      <c r="B13945"/>
      <c r="I13945" s="33"/>
      <c r="J13945" s="21"/>
    </row>
    <row r="13946" spans="1:10" x14ac:dyDescent="0.25">
      <c r="A13946"/>
      <c r="B13946"/>
      <c r="I13946" s="33"/>
      <c r="J13946" s="21"/>
    </row>
    <row r="13947" spans="1:10" x14ac:dyDescent="0.25">
      <c r="A13947"/>
      <c r="B13947"/>
      <c r="I13947" s="33"/>
      <c r="J13947" s="21"/>
    </row>
    <row r="13948" spans="1:10" x14ac:dyDescent="0.25">
      <c r="A13948"/>
      <c r="B13948"/>
      <c r="I13948" s="33"/>
      <c r="J13948" s="21"/>
    </row>
    <row r="13949" spans="1:10" x14ac:dyDescent="0.25">
      <c r="A13949"/>
      <c r="B13949"/>
      <c r="I13949" s="33"/>
      <c r="J13949" s="21"/>
    </row>
    <row r="13950" spans="1:10" x14ac:dyDescent="0.25">
      <c r="A13950"/>
      <c r="B13950"/>
      <c r="I13950" s="33"/>
      <c r="J13950" s="21"/>
    </row>
    <row r="13951" spans="1:10" x14ac:dyDescent="0.25">
      <c r="A13951"/>
      <c r="B13951"/>
      <c r="I13951" s="33"/>
      <c r="J13951" s="21"/>
    </row>
    <row r="13952" spans="1:10" x14ac:dyDescent="0.25">
      <c r="A13952"/>
      <c r="B13952"/>
      <c r="I13952" s="33"/>
      <c r="J13952" s="21"/>
    </row>
    <row r="13953" spans="1:10" x14ac:dyDescent="0.25">
      <c r="A13953"/>
      <c r="B13953"/>
      <c r="I13953" s="33"/>
      <c r="J13953" s="21"/>
    </row>
    <row r="13954" spans="1:10" x14ac:dyDescent="0.25">
      <c r="A13954"/>
      <c r="B13954"/>
      <c r="I13954" s="33"/>
      <c r="J13954" s="21"/>
    </row>
    <row r="13955" spans="1:10" x14ac:dyDescent="0.25">
      <c r="A13955"/>
      <c r="B13955"/>
      <c r="I13955" s="33"/>
      <c r="J13955" s="21"/>
    </row>
    <row r="13956" spans="1:10" x14ac:dyDescent="0.25">
      <c r="A13956"/>
      <c r="B13956"/>
      <c r="I13956" s="33"/>
      <c r="J13956" s="21"/>
    </row>
    <row r="13957" spans="1:10" x14ac:dyDescent="0.25">
      <c r="A13957"/>
      <c r="B13957"/>
      <c r="I13957" s="33"/>
      <c r="J13957" s="21"/>
    </row>
    <row r="13958" spans="1:10" x14ac:dyDescent="0.25">
      <c r="A13958"/>
      <c r="B13958"/>
      <c r="I13958" s="33"/>
      <c r="J13958" s="21"/>
    </row>
    <row r="13959" spans="1:10" x14ac:dyDescent="0.25">
      <c r="A13959"/>
      <c r="B13959"/>
      <c r="I13959" s="33"/>
      <c r="J13959" s="21"/>
    </row>
    <row r="13960" spans="1:10" x14ac:dyDescent="0.25">
      <c r="A13960"/>
      <c r="B13960"/>
      <c r="I13960" s="33"/>
      <c r="J13960" s="21"/>
    </row>
    <row r="13961" spans="1:10" x14ac:dyDescent="0.25">
      <c r="A13961"/>
      <c r="B13961"/>
      <c r="I13961" s="33"/>
      <c r="J13961" s="21"/>
    </row>
    <row r="13962" spans="1:10" x14ac:dyDescent="0.25">
      <c r="A13962"/>
      <c r="B13962"/>
      <c r="I13962" s="33"/>
      <c r="J13962" s="21"/>
    </row>
    <row r="13963" spans="1:10" x14ac:dyDescent="0.25">
      <c r="A13963"/>
      <c r="B13963"/>
      <c r="I13963" s="33"/>
      <c r="J13963" s="21"/>
    </row>
    <row r="13964" spans="1:10" x14ac:dyDescent="0.25">
      <c r="A13964"/>
      <c r="B13964"/>
      <c r="I13964" s="33"/>
      <c r="J13964" s="21"/>
    </row>
    <row r="13965" spans="1:10" x14ac:dyDescent="0.25">
      <c r="A13965"/>
      <c r="B13965"/>
      <c r="I13965" s="33"/>
      <c r="J13965" s="21"/>
    </row>
    <row r="13966" spans="1:10" x14ac:dyDescent="0.25">
      <c r="A13966"/>
      <c r="B13966"/>
      <c r="I13966" s="33"/>
      <c r="J13966" s="21"/>
    </row>
    <row r="13967" spans="1:10" x14ac:dyDescent="0.25">
      <c r="A13967"/>
      <c r="B13967"/>
      <c r="I13967" s="33"/>
      <c r="J13967" s="21"/>
    </row>
    <row r="13968" spans="1:10" x14ac:dyDescent="0.25">
      <c r="A13968"/>
      <c r="B13968"/>
      <c r="I13968" s="33"/>
      <c r="J13968" s="21"/>
    </row>
    <row r="13969" spans="1:10" x14ac:dyDescent="0.25">
      <c r="A13969"/>
      <c r="B13969"/>
      <c r="I13969" s="33"/>
      <c r="J13969" s="21"/>
    </row>
    <row r="13970" spans="1:10" x14ac:dyDescent="0.25">
      <c r="A13970"/>
      <c r="B13970"/>
      <c r="I13970" s="33"/>
      <c r="J13970" s="21"/>
    </row>
    <row r="13971" spans="1:10" x14ac:dyDescent="0.25">
      <c r="A13971"/>
      <c r="B13971"/>
      <c r="I13971" s="33"/>
      <c r="J13971" s="21"/>
    </row>
    <row r="13972" spans="1:10" x14ac:dyDescent="0.25">
      <c r="A13972"/>
      <c r="B13972"/>
      <c r="I13972" s="33"/>
      <c r="J13972" s="21"/>
    </row>
    <row r="13973" spans="1:10" x14ac:dyDescent="0.25">
      <c r="A13973"/>
      <c r="B13973"/>
      <c r="I13973" s="33"/>
      <c r="J13973" s="21"/>
    </row>
    <row r="13974" spans="1:10" x14ac:dyDescent="0.25">
      <c r="A13974"/>
      <c r="B13974"/>
      <c r="I13974" s="33"/>
      <c r="J13974" s="21"/>
    </row>
    <row r="13975" spans="1:10" x14ac:dyDescent="0.25">
      <c r="A13975"/>
      <c r="B13975"/>
      <c r="I13975" s="33"/>
      <c r="J13975" s="21"/>
    </row>
    <row r="13976" spans="1:10" x14ac:dyDescent="0.25">
      <c r="A13976"/>
      <c r="B13976"/>
      <c r="I13976" s="33"/>
      <c r="J13976" s="21"/>
    </row>
    <row r="13977" spans="1:10" x14ac:dyDescent="0.25">
      <c r="A13977"/>
      <c r="B13977"/>
      <c r="I13977" s="33"/>
      <c r="J13977" s="21"/>
    </row>
    <row r="13978" spans="1:10" x14ac:dyDescent="0.25">
      <c r="A13978"/>
      <c r="B13978"/>
      <c r="I13978" s="33"/>
      <c r="J13978" s="21"/>
    </row>
    <row r="13979" spans="1:10" x14ac:dyDescent="0.25">
      <c r="A13979"/>
      <c r="B13979"/>
      <c r="I13979" s="33"/>
      <c r="J13979" s="21"/>
    </row>
    <row r="13980" spans="1:10" x14ac:dyDescent="0.25">
      <c r="A13980"/>
      <c r="B13980"/>
      <c r="I13980" s="33"/>
      <c r="J13980" s="21"/>
    </row>
    <row r="13981" spans="1:10" x14ac:dyDescent="0.25">
      <c r="A13981"/>
      <c r="B13981"/>
      <c r="I13981" s="33"/>
      <c r="J13981" s="21"/>
    </row>
    <row r="13982" spans="1:10" x14ac:dyDescent="0.25">
      <c r="A13982"/>
      <c r="B13982"/>
      <c r="I13982" s="33"/>
      <c r="J13982" s="21"/>
    </row>
    <row r="13983" spans="1:10" x14ac:dyDescent="0.25">
      <c r="A13983"/>
      <c r="B13983"/>
      <c r="I13983" s="33"/>
      <c r="J13983" s="21"/>
    </row>
    <row r="13984" spans="1:10" x14ac:dyDescent="0.25">
      <c r="A13984"/>
      <c r="B13984"/>
      <c r="I13984" s="33"/>
      <c r="J13984" s="21"/>
    </row>
    <row r="13985" spans="1:10" x14ac:dyDescent="0.25">
      <c r="A13985"/>
      <c r="B13985"/>
      <c r="I13985" s="33"/>
      <c r="J13985" s="21"/>
    </row>
    <row r="13986" spans="1:10" x14ac:dyDescent="0.25">
      <c r="A13986"/>
      <c r="B13986"/>
      <c r="I13986" s="33"/>
      <c r="J13986" s="21"/>
    </row>
    <row r="13987" spans="1:10" x14ac:dyDescent="0.25">
      <c r="A13987"/>
      <c r="B13987"/>
      <c r="I13987" s="33"/>
      <c r="J13987" s="21"/>
    </row>
    <row r="13988" spans="1:10" x14ac:dyDescent="0.25">
      <c r="A13988"/>
      <c r="B13988"/>
      <c r="I13988" s="33"/>
      <c r="J13988" s="21"/>
    </row>
    <row r="13989" spans="1:10" x14ac:dyDescent="0.25">
      <c r="A13989"/>
      <c r="B13989"/>
      <c r="I13989" s="33"/>
      <c r="J13989" s="21"/>
    </row>
    <row r="13990" spans="1:10" x14ac:dyDescent="0.25">
      <c r="A13990"/>
      <c r="B13990"/>
      <c r="I13990" s="33"/>
      <c r="J13990" s="21"/>
    </row>
    <row r="13991" spans="1:10" x14ac:dyDescent="0.25">
      <c r="A13991"/>
      <c r="B13991"/>
      <c r="I13991" s="33"/>
      <c r="J13991" s="21"/>
    </row>
    <row r="13992" spans="1:10" x14ac:dyDescent="0.25">
      <c r="A13992"/>
      <c r="B13992"/>
      <c r="I13992" s="33"/>
      <c r="J13992" s="21"/>
    </row>
    <row r="13993" spans="1:10" x14ac:dyDescent="0.25">
      <c r="A13993"/>
      <c r="B13993"/>
      <c r="I13993" s="33"/>
      <c r="J13993" s="21"/>
    </row>
    <row r="13994" spans="1:10" x14ac:dyDescent="0.25">
      <c r="A13994"/>
      <c r="B13994"/>
      <c r="I13994" s="33"/>
      <c r="J13994" s="21"/>
    </row>
    <row r="13995" spans="1:10" x14ac:dyDescent="0.25">
      <c r="A13995"/>
      <c r="B13995"/>
      <c r="I13995" s="33"/>
      <c r="J13995" s="21"/>
    </row>
    <row r="13996" spans="1:10" x14ac:dyDescent="0.25">
      <c r="A13996"/>
      <c r="B13996"/>
      <c r="I13996" s="33"/>
      <c r="J13996" s="21"/>
    </row>
    <row r="13997" spans="1:10" x14ac:dyDescent="0.25">
      <c r="A13997"/>
      <c r="B13997"/>
      <c r="I13997" s="33"/>
      <c r="J13997" s="21"/>
    </row>
    <row r="13998" spans="1:10" x14ac:dyDescent="0.25">
      <c r="A13998"/>
      <c r="B13998"/>
      <c r="I13998" s="33"/>
      <c r="J13998" s="21"/>
    </row>
    <row r="13999" spans="1:10" x14ac:dyDescent="0.25">
      <c r="A13999"/>
      <c r="B13999"/>
      <c r="I13999" s="33"/>
      <c r="J13999" s="21"/>
    </row>
    <row r="14000" spans="1:10" x14ac:dyDescent="0.25">
      <c r="A14000"/>
      <c r="B14000"/>
      <c r="I14000" s="33"/>
      <c r="J14000" s="21"/>
    </row>
    <row r="14001" spans="1:10" x14ac:dyDescent="0.25">
      <c r="A14001"/>
      <c r="B14001"/>
      <c r="I14001" s="33"/>
      <c r="J14001" s="21"/>
    </row>
    <row r="14002" spans="1:10" x14ac:dyDescent="0.25">
      <c r="A14002"/>
      <c r="B14002"/>
      <c r="I14002" s="33"/>
      <c r="J14002" s="21"/>
    </row>
    <row r="14003" spans="1:10" x14ac:dyDescent="0.25">
      <c r="A14003"/>
      <c r="B14003"/>
      <c r="I14003" s="33"/>
      <c r="J14003" s="21"/>
    </row>
    <row r="14004" spans="1:10" x14ac:dyDescent="0.25">
      <c r="A14004"/>
      <c r="B14004"/>
      <c r="I14004" s="33"/>
      <c r="J14004" s="21"/>
    </row>
    <row r="14005" spans="1:10" x14ac:dyDescent="0.25">
      <c r="A14005"/>
      <c r="B14005"/>
      <c r="I14005" s="33"/>
      <c r="J14005" s="21"/>
    </row>
    <row r="14006" spans="1:10" x14ac:dyDescent="0.25">
      <c r="A14006"/>
      <c r="B14006"/>
      <c r="I14006" s="33"/>
      <c r="J14006" s="21"/>
    </row>
    <row r="14007" spans="1:10" x14ac:dyDescent="0.25">
      <c r="A14007"/>
      <c r="B14007"/>
      <c r="I14007" s="33"/>
      <c r="J14007" s="21"/>
    </row>
    <row r="14008" spans="1:10" x14ac:dyDescent="0.25">
      <c r="A14008"/>
      <c r="B14008"/>
      <c r="I14008" s="33"/>
      <c r="J14008" s="21"/>
    </row>
    <row r="14009" spans="1:10" x14ac:dyDescent="0.25">
      <c r="A14009"/>
      <c r="B14009"/>
      <c r="I14009" s="33"/>
      <c r="J14009" s="21"/>
    </row>
    <row r="14010" spans="1:10" x14ac:dyDescent="0.25">
      <c r="A14010"/>
      <c r="B14010"/>
      <c r="I14010" s="33"/>
      <c r="J14010" s="21"/>
    </row>
    <row r="14011" spans="1:10" x14ac:dyDescent="0.25">
      <c r="A14011"/>
      <c r="B14011"/>
      <c r="I14011" s="33"/>
      <c r="J14011" s="21"/>
    </row>
    <row r="14012" spans="1:10" x14ac:dyDescent="0.25">
      <c r="A14012"/>
      <c r="B14012"/>
      <c r="I14012" s="33"/>
      <c r="J14012" s="21"/>
    </row>
    <row r="14013" spans="1:10" x14ac:dyDescent="0.25">
      <c r="A14013"/>
      <c r="B14013"/>
      <c r="I14013" s="33"/>
      <c r="J14013" s="21"/>
    </row>
    <row r="14014" spans="1:10" x14ac:dyDescent="0.25">
      <c r="A14014"/>
      <c r="B14014"/>
      <c r="I14014" s="33"/>
      <c r="J14014" s="21"/>
    </row>
    <row r="14015" spans="1:10" x14ac:dyDescent="0.25">
      <c r="A14015"/>
      <c r="B14015"/>
      <c r="I14015" s="33"/>
      <c r="J14015" s="21"/>
    </row>
    <row r="14016" spans="1:10" x14ac:dyDescent="0.25">
      <c r="A14016"/>
      <c r="B14016"/>
      <c r="I14016" s="33"/>
      <c r="J14016" s="21"/>
    </row>
    <row r="14017" spans="1:10" x14ac:dyDescent="0.25">
      <c r="A14017"/>
      <c r="B14017"/>
      <c r="I14017" s="33"/>
      <c r="J14017" s="21"/>
    </row>
    <row r="14018" spans="1:10" x14ac:dyDescent="0.25">
      <c r="A14018"/>
      <c r="B14018"/>
      <c r="I14018" s="33"/>
      <c r="J14018" s="21"/>
    </row>
    <row r="14019" spans="1:10" x14ac:dyDescent="0.25">
      <c r="A14019"/>
      <c r="B14019"/>
      <c r="I14019" s="33"/>
      <c r="J14019" s="21"/>
    </row>
    <row r="14020" spans="1:10" x14ac:dyDescent="0.25">
      <c r="A14020"/>
      <c r="B14020"/>
      <c r="I14020" s="33"/>
      <c r="J14020" s="21"/>
    </row>
    <row r="14021" spans="1:10" x14ac:dyDescent="0.25">
      <c r="A14021"/>
      <c r="B14021"/>
      <c r="I14021" s="33"/>
      <c r="J14021" s="21"/>
    </row>
    <row r="14022" spans="1:10" x14ac:dyDescent="0.25">
      <c r="A14022"/>
      <c r="B14022"/>
      <c r="I14022" s="33"/>
      <c r="J14022" s="21"/>
    </row>
    <row r="14023" spans="1:10" x14ac:dyDescent="0.25">
      <c r="A14023"/>
      <c r="B14023"/>
      <c r="I14023" s="33"/>
      <c r="J14023" s="21"/>
    </row>
    <row r="14024" spans="1:10" x14ac:dyDescent="0.25">
      <c r="A14024"/>
      <c r="B14024"/>
      <c r="I14024" s="33"/>
      <c r="J14024" s="21"/>
    </row>
    <row r="14025" spans="1:10" x14ac:dyDescent="0.25">
      <c r="A14025"/>
      <c r="B14025"/>
      <c r="I14025" s="33"/>
      <c r="J14025" s="21"/>
    </row>
    <row r="14026" spans="1:10" x14ac:dyDescent="0.25">
      <c r="A14026"/>
      <c r="B14026"/>
      <c r="I14026" s="33"/>
      <c r="J14026" s="21"/>
    </row>
    <row r="14027" spans="1:10" x14ac:dyDescent="0.25">
      <c r="A14027"/>
      <c r="B14027"/>
      <c r="I14027" s="33"/>
      <c r="J14027" s="21"/>
    </row>
    <row r="14028" spans="1:10" x14ac:dyDescent="0.25">
      <c r="A14028"/>
      <c r="B14028"/>
      <c r="I14028" s="33"/>
      <c r="J14028" s="21"/>
    </row>
    <row r="14029" spans="1:10" x14ac:dyDescent="0.25">
      <c r="A14029"/>
      <c r="B14029"/>
      <c r="I14029" s="33"/>
      <c r="J14029" s="21"/>
    </row>
    <row r="14030" spans="1:10" x14ac:dyDescent="0.25">
      <c r="A14030"/>
      <c r="B14030"/>
      <c r="I14030" s="33"/>
      <c r="J14030" s="21"/>
    </row>
    <row r="14031" spans="1:10" x14ac:dyDescent="0.25">
      <c r="A14031"/>
      <c r="B14031"/>
      <c r="I14031" s="33"/>
      <c r="J14031" s="21"/>
    </row>
    <row r="14032" spans="1:10" x14ac:dyDescent="0.25">
      <c r="A14032"/>
      <c r="B14032"/>
      <c r="I14032" s="33"/>
      <c r="J14032" s="21"/>
    </row>
    <row r="14033" spans="1:10" x14ac:dyDescent="0.25">
      <c r="A14033"/>
      <c r="B14033"/>
      <c r="I14033" s="33"/>
      <c r="J14033" s="21"/>
    </row>
    <row r="14034" spans="1:10" x14ac:dyDescent="0.25">
      <c r="A14034"/>
      <c r="B14034"/>
      <c r="I14034" s="33"/>
      <c r="J14034" s="21"/>
    </row>
    <row r="14035" spans="1:10" x14ac:dyDescent="0.25">
      <c r="A14035"/>
      <c r="B14035"/>
      <c r="I14035" s="33"/>
      <c r="J14035" s="21"/>
    </row>
    <row r="14036" spans="1:10" x14ac:dyDescent="0.25">
      <c r="A14036"/>
      <c r="B14036"/>
      <c r="I14036" s="33"/>
      <c r="J14036" s="21"/>
    </row>
    <row r="14037" spans="1:10" x14ac:dyDescent="0.25">
      <c r="A14037"/>
      <c r="B14037"/>
      <c r="I14037" s="33"/>
      <c r="J14037" s="21"/>
    </row>
    <row r="14038" spans="1:10" x14ac:dyDescent="0.25">
      <c r="A14038"/>
      <c r="B14038"/>
      <c r="I14038" s="33"/>
      <c r="J14038" s="21"/>
    </row>
    <row r="14039" spans="1:10" x14ac:dyDescent="0.25">
      <c r="A14039"/>
      <c r="B14039"/>
      <c r="I14039" s="33"/>
      <c r="J14039" s="21"/>
    </row>
    <row r="14040" spans="1:10" x14ac:dyDescent="0.25">
      <c r="A14040"/>
      <c r="B14040"/>
      <c r="I14040" s="33"/>
      <c r="J14040" s="21"/>
    </row>
    <row r="14041" spans="1:10" x14ac:dyDescent="0.25">
      <c r="A14041"/>
      <c r="B14041"/>
      <c r="I14041" s="33"/>
      <c r="J14041" s="21"/>
    </row>
    <row r="14042" spans="1:10" x14ac:dyDescent="0.25">
      <c r="A14042"/>
      <c r="B14042"/>
      <c r="I14042" s="33"/>
      <c r="J14042" s="21"/>
    </row>
    <row r="14043" spans="1:10" x14ac:dyDescent="0.25">
      <c r="A14043"/>
      <c r="B14043"/>
      <c r="I14043" s="33"/>
      <c r="J14043" s="21"/>
    </row>
    <row r="14044" spans="1:10" x14ac:dyDescent="0.25">
      <c r="A14044"/>
      <c r="B14044"/>
      <c r="I14044" s="33"/>
      <c r="J14044" s="21"/>
    </row>
    <row r="14045" spans="1:10" x14ac:dyDescent="0.25">
      <c r="A14045"/>
      <c r="B14045"/>
      <c r="I14045" s="33"/>
      <c r="J14045" s="21"/>
    </row>
    <row r="14046" spans="1:10" x14ac:dyDescent="0.25">
      <c r="A14046"/>
      <c r="B14046"/>
      <c r="I14046" s="33"/>
      <c r="J14046" s="21"/>
    </row>
    <row r="14047" spans="1:10" x14ac:dyDescent="0.25">
      <c r="A14047"/>
      <c r="B14047"/>
      <c r="I14047" s="33"/>
      <c r="J14047" s="21"/>
    </row>
    <row r="14048" spans="1:10" x14ac:dyDescent="0.25">
      <c r="A14048"/>
      <c r="B14048"/>
      <c r="I14048" s="33"/>
      <c r="J14048" s="21"/>
    </row>
    <row r="14049" spans="1:10" x14ac:dyDescent="0.25">
      <c r="A14049"/>
      <c r="B14049"/>
      <c r="I14049" s="33"/>
      <c r="J14049" s="21"/>
    </row>
    <row r="14050" spans="1:10" x14ac:dyDescent="0.25">
      <c r="A14050"/>
      <c r="B14050"/>
      <c r="I14050" s="33"/>
      <c r="J14050" s="21"/>
    </row>
    <row r="14051" spans="1:10" x14ac:dyDescent="0.25">
      <c r="A14051"/>
      <c r="B14051"/>
      <c r="I14051" s="33"/>
      <c r="J14051" s="21"/>
    </row>
    <row r="14052" spans="1:10" x14ac:dyDescent="0.25">
      <c r="A14052"/>
      <c r="B14052"/>
      <c r="I14052" s="33"/>
      <c r="J14052" s="21"/>
    </row>
    <row r="14053" spans="1:10" x14ac:dyDescent="0.25">
      <c r="A14053"/>
      <c r="B14053"/>
      <c r="I14053" s="33"/>
      <c r="J14053" s="21"/>
    </row>
    <row r="14054" spans="1:10" x14ac:dyDescent="0.25">
      <c r="A14054"/>
      <c r="B14054"/>
      <c r="I14054" s="33"/>
      <c r="J14054" s="21"/>
    </row>
    <row r="14055" spans="1:10" x14ac:dyDescent="0.25">
      <c r="A14055"/>
      <c r="B14055"/>
      <c r="I14055" s="33"/>
      <c r="J14055" s="21"/>
    </row>
    <row r="14056" spans="1:10" x14ac:dyDescent="0.25">
      <c r="A14056"/>
      <c r="B14056"/>
      <c r="I14056" s="33"/>
      <c r="J14056" s="21"/>
    </row>
    <row r="14057" spans="1:10" x14ac:dyDescent="0.25">
      <c r="A14057"/>
      <c r="B14057"/>
      <c r="I14057" s="33"/>
      <c r="J14057" s="21"/>
    </row>
    <row r="14058" spans="1:10" x14ac:dyDescent="0.25">
      <c r="A14058"/>
      <c r="B14058"/>
      <c r="I14058" s="33"/>
      <c r="J14058" s="21"/>
    </row>
    <row r="14059" spans="1:10" x14ac:dyDescent="0.25">
      <c r="A14059"/>
      <c r="B14059"/>
      <c r="I14059" s="33"/>
      <c r="J14059" s="21"/>
    </row>
    <row r="14060" spans="1:10" x14ac:dyDescent="0.25">
      <c r="A14060"/>
      <c r="B14060"/>
      <c r="I14060" s="33"/>
      <c r="J14060" s="21"/>
    </row>
    <row r="14061" spans="1:10" x14ac:dyDescent="0.25">
      <c r="A14061"/>
      <c r="B14061"/>
      <c r="I14061" s="33"/>
      <c r="J14061" s="21"/>
    </row>
    <row r="14062" spans="1:10" x14ac:dyDescent="0.25">
      <c r="A14062"/>
      <c r="B14062"/>
      <c r="I14062" s="33"/>
      <c r="J14062" s="21"/>
    </row>
    <row r="14063" spans="1:10" x14ac:dyDescent="0.25">
      <c r="A14063"/>
      <c r="B14063"/>
      <c r="I14063" s="33"/>
      <c r="J14063" s="21"/>
    </row>
    <row r="14064" spans="1:10" x14ac:dyDescent="0.25">
      <c r="A14064"/>
      <c r="B14064"/>
      <c r="I14064" s="33"/>
      <c r="J14064" s="21"/>
    </row>
    <row r="14065" spans="1:10" x14ac:dyDescent="0.25">
      <c r="A14065"/>
      <c r="B14065"/>
      <c r="I14065" s="33"/>
      <c r="J14065" s="21"/>
    </row>
    <row r="14066" spans="1:10" x14ac:dyDescent="0.25">
      <c r="A14066"/>
      <c r="B14066"/>
      <c r="I14066" s="33"/>
      <c r="J14066" s="21"/>
    </row>
    <row r="14067" spans="1:10" x14ac:dyDescent="0.25">
      <c r="A14067"/>
      <c r="B14067"/>
      <c r="I14067" s="33"/>
      <c r="J14067" s="21"/>
    </row>
    <row r="14068" spans="1:10" x14ac:dyDescent="0.25">
      <c r="A14068"/>
      <c r="B14068"/>
      <c r="I14068" s="33"/>
      <c r="J14068" s="21"/>
    </row>
    <row r="14069" spans="1:10" x14ac:dyDescent="0.25">
      <c r="A14069"/>
      <c r="B14069"/>
      <c r="I14069" s="33"/>
      <c r="J14069" s="21"/>
    </row>
    <row r="14070" spans="1:10" x14ac:dyDescent="0.25">
      <c r="A14070"/>
      <c r="B14070"/>
      <c r="I14070" s="33"/>
      <c r="J14070" s="21"/>
    </row>
    <row r="14071" spans="1:10" x14ac:dyDescent="0.25">
      <c r="A14071"/>
      <c r="B14071"/>
      <c r="I14071" s="33"/>
      <c r="J14071" s="21"/>
    </row>
    <row r="14072" spans="1:10" x14ac:dyDescent="0.25">
      <c r="A14072"/>
      <c r="B14072"/>
      <c r="I14072" s="33"/>
      <c r="J14072" s="21"/>
    </row>
    <row r="14073" spans="1:10" x14ac:dyDescent="0.25">
      <c r="A14073"/>
      <c r="B14073"/>
      <c r="I14073" s="33"/>
      <c r="J14073" s="21"/>
    </row>
    <row r="14074" spans="1:10" x14ac:dyDescent="0.25">
      <c r="A14074"/>
      <c r="B14074"/>
      <c r="I14074" s="33"/>
      <c r="J14074" s="21"/>
    </row>
    <row r="14075" spans="1:10" x14ac:dyDescent="0.25">
      <c r="A14075"/>
      <c r="B14075"/>
      <c r="I14075" s="33"/>
      <c r="J14075" s="21"/>
    </row>
    <row r="14076" spans="1:10" x14ac:dyDescent="0.25">
      <c r="A14076"/>
      <c r="B14076"/>
      <c r="I14076" s="33"/>
      <c r="J14076" s="21"/>
    </row>
    <row r="14077" spans="1:10" x14ac:dyDescent="0.25">
      <c r="A14077"/>
      <c r="B14077"/>
      <c r="I14077" s="33"/>
      <c r="J14077" s="21"/>
    </row>
    <row r="14078" spans="1:10" x14ac:dyDescent="0.25">
      <c r="A14078"/>
      <c r="B14078"/>
      <c r="I14078" s="33"/>
      <c r="J14078" s="21"/>
    </row>
    <row r="14079" spans="1:10" x14ac:dyDescent="0.25">
      <c r="A14079"/>
      <c r="B14079"/>
      <c r="I14079" s="33"/>
      <c r="J14079" s="21"/>
    </row>
    <row r="14080" spans="1:10" x14ac:dyDescent="0.25">
      <c r="A14080"/>
      <c r="B14080"/>
      <c r="I14080" s="33"/>
      <c r="J14080" s="21"/>
    </row>
    <row r="14081" spans="1:10" x14ac:dyDescent="0.25">
      <c r="A14081"/>
      <c r="B14081"/>
      <c r="I14081" s="33"/>
      <c r="J14081" s="21"/>
    </row>
    <row r="14082" spans="1:10" x14ac:dyDescent="0.25">
      <c r="A14082"/>
      <c r="B14082"/>
      <c r="I14082" s="33"/>
      <c r="J14082" s="21"/>
    </row>
    <row r="14083" spans="1:10" x14ac:dyDescent="0.25">
      <c r="A14083"/>
      <c r="B14083"/>
      <c r="I14083" s="33"/>
      <c r="J14083" s="21"/>
    </row>
    <row r="14084" spans="1:10" x14ac:dyDescent="0.25">
      <c r="A14084"/>
      <c r="B14084"/>
      <c r="I14084" s="33"/>
      <c r="J14084" s="21"/>
    </row>
    <row r="14085" spans="1:10" x14ac:dyDescent="0.25">
      <c r="A14085"/>
      <c r="B14085"/>
      <c r="I14085" s="33"/>
      <c r="J14085" s="21"/>
    </row>
    <row r="14086" spans="1:10" x14ac:dyDescent="0.25">
      <c r="A14086"/>
      <c r="B14086"/>
      <c r="I14086" s="33"/>
      <c r="J14086" s="21"/>
    </row>
    <row r="14087" spans="1:10" x14ac:dyDescent="0.25">
      <c r="A14087"/>
      <c r="B14087"/>
      <c r="I14087" s="33"/>
      <c r="J14087" s="21"/>
    </row>
    <row r="14088" spans="1:10" x14ac:dyDescent="0.25">
      <c r="A14088"/>
      <c r="B14088"/>
      <c r="I14088" s="33"/>
      <c r="J14088" s="21"/>
    </row>
    <row r="14089" spans="1:10" x14ac:dyDescent="0.25">
      <c r="A14089"/>
      <c r="B14089"/>
      <c r="I14089" s="33"/>
      <c r="J14089" s="21"/>
    </row>
    <row r="14090" spans="1:10" x14ac:dyDescent="0.25">
      <c r="A14090"/>
      <c r="B14090"/>
      <c r="I14090" s="33"/>
      <c r="J14090" s="21"/>
    </row>
    <row r="14091" spans="1:10" x14ac:dyDescent="0.25">
      <c r="A14091"/>
      <c r="B14091"/>
      <c r="I14091" s="33"/>
      <c r="J14091" s="21"/>
    </row>
    <row r="14092" spans="1:10" x14ac:dyDescent="0.25">
      <c r="A14092"/>
      <c r="B14092"/>
      <c r="I14092" s="33"/>
      <c r="J14092" s="21"/>
    </row>
    <row r="14093" spans="1:10" x14ac:dyDescent="0.25">
      <c r="A14093"/>
      <c r="B14093"/>
      <c r="I14093" s="33"/>
      <c r="J14093" s="21"/>
    </row>
    <row r="14094" spans="1:10" x14ac:dyDescent="0.25">
      <c r="A14094"/>
      <c r="B14094"/>
      <c r="I14094" s="33"/>
      <c r="J14094" s="21"/>
    </row>
    <row r="14095" spans="1:10" x14ac:dyDescent="0.25">
      <c r="A14095"/>
      <c r="B14095"/>
      <c r="I14095" s="33"/>
      <c r="J14095" s="21"/>
    </row>
    <row r="14096" spans="1:10" x14ac:dyDescent="0.25">
      <c r="A14096"/>
      <c r="B14096"/>
      <c r="I14096" s="33"/>
      <c r="J14096" s="21"/>
    </row>
    <row r="14097" spans="1:10" x14ac:dyDescent="0.25">
      <c r="A14097"/>
      <c r="B14097"/>
      <c r="I14097" s="33"/>
      <c r="J14097" s="21"/>
    </row>
    <row r="14098" spans="1:10" x14ac:dyDescent="0.25">
      <c r="A14098"/>
      <c r="B14098"/>
      <c r="I14098" s="33"/>
      <c r="J14098" s="21"/>
    </row>
    <row r="14099" spans="1:10" x14ac:dyDescent="0.25">
      <c r="A14099"/>
      <c r="B14099"/>
      <c r="I14099" s="33"/>
      <c r="J14099" s="21"/>
    </row>
    <row r="14100" spans="1:10" x14ac:dyDescent="0.25">
      <c r="A14100"/>
      <c r="B14100"/>
      <c r="I14100" s="33"/>
      <c r="J14100" s="21"/>
    </row>
    <row r="14101" spans="1:10" x14ac:dyDescent="0.25">
      <c r="A14101"/>
      <c r="B14101"/>
      <c r="I14101" s="33"/>
      <c r="J14101" s="21"/>
    </row>
    <row r="14102" spans="1:10" x14ac:dyDescent="0.25">
      <c r="A14102"/>
      <c r="B14102"/>
      <c r="I14102" s="33"/>
      <c r="J14102" s="21"/>
    </row>
    <row r="14103" spans="1:10" x14ac:dyDescent="0.25">
      <c r="A14103"/>
      <c r="B14103"/>
      <c r="I14103" s="33"/>
      <c r="J14103" s="21"/>
    </row>
    <row r="14104" spans="1:10" x14ac:dyDescent="0.25">
      <c r="A14104"/>
      <c r="B14104"/>
      <c r="I14104" s="33"/>
      <c r="J14104" s="21"/>
    </row>
    <row r="14105" spans="1:10" x14ac:dyDescent="0.25">
      <c r="A14105"/>
      <c r="B14105"/>
      <c r="I14105" s="33"/>
      <c r="J14105" s="21"/>
    </row>
    <row r="14106" spans="1:10" x14ac:dyDescent="0.25">
      <c r="A14106"/>
      <c r="B14106"/>
      <c r="I14106" s="33"/>
      <c r="J14106" s="21"/>
    </row>
    <row r="14107" spans="1:10" x14ac:dyDescent="0.25">
      <c r="A14107"/>
      <c r="B14107"/>
      <c r="I14107" s="33"/>
      <c r="J14107" s="21"/>
    </row>
    <row r="14108" spans="1:10" x14ac:dyDescent="0.25">
      <c r="A14108"/>
      <c r="B14108"/>
      <c r="I14108" s="33"/>
      <c r="J14108" s="21"/>
    </row>
    <row r="14109" spans="1:10" x14ac:dyDescent="0.25">
      <c r="A14109"/>
      <c r="B14109"/>
      <c r="I14109" s="33"/>
      <c r="J14109" s="21"/>
    </row>
    <row r="14110" spans="1:10" x14ac:dyDescent="0.25">
      <c r="A14110"/>
      <c r="B14110"/>
      <c r="I14110" s="33"/>
      <c r="J14110" s="21"/>
    </row>
    <row r="14111" spans="1:10" x14ac:dyDescent="0.25">
      <c r="A14111"/>
      <c r="B14111"/>
      <c r="I14111" s="33"/>
      <c r="J14111" s="21"/>
    </row>
    <row r="14112" spans="1:10" x14ac:dyDescent="0.25">
      <c r="A14112"/>
      <c r="B14112"/>
      <c r="I14112" s="33"/>
      <c r="J14112" s="21"/>
    </row>
    <row r="14113" spans="1:10" x14ac:dyDescent="0.25">
      <c r="A14113"/>
      <c r="B14113"/>
      <c r="I14113" s="33"/>
      <c r="J14113" s="21"/>
    </row>
    <row r="14114" spans="1:10" x14ac:dyDescent="0.25">
      <c r="A14114"/>
      <c r="B14114"/>
      <c r="I14114" s="33"/>
      <c r="J14114" s="21"/>
    </row>
    <row r="14115" spans="1:10" x14ac:dyDescent="0.25">
      <c r="A14115"/>
      <c r="B14115"/>
      <c r="I14115" s="33"/>
      <c r="J14115" s="21"/>
    </row>
    <row r="14116" spans="1:10" x14ac:dyDescent="0.25">
      <c r="A14116"/>
      <c r="B14116"/>
      <c r="I14116" s="33"/>
      <c r="J14116" s="21"/>
    </row>
    <row r="14117" spans="1:10" x14ac:dyDescent="0.25">
      <c r="A14117"/>
      <c r="B14117"/>
      <c r="I14117" s="33"/>
      <c r="J14117" s="21"/>
    </row>
    <row r="14118" spans="1:10" x14ac:dyDescent="0.25">
      <c r="A14118"/>
      <c r="B14118"/>
      <c r="I14118" s="33"/>
      <c r="J14118" s="21"/>
    </row>
    <row r="14119" spans="1:10" x14ac:dyDescent="0.25">
      <c r="A14119"/>
      <c r="B14119"/>
      <c r="I14119" s="33"/>
      <c r="J14119" s="21"/>
    </row>
    <row r="14120" spans="1:10" x14ac:dyDescent="0.25">
      <c r="A14120"/>
      <c r="B14120"/>
      <c r="I14120" s="33"/>
      <c r="J14120" s="21"/>
    </row>
    <row r="14121" spans="1:10" x14ac:dyDescent="0.25">
      <c r="A14121"/>
      <c r="B14121"/>
      <c r="I14121" s="33"/>
      <c r="J14121" s="21"/>
    </row>
    <row r="14122" spans="1:10" x14ac:dyDescent="0.25">
      <c r="A14122"/>
      <c r="B14122"/>
      <c r="I14122" s="33"/>
      <c r="J14122" s="21"/>
    </row>
    <row r="14123" spans="1:10" x14ac:dyDescent="0.25">
      <c r="A14123"/>
      <c r="B14123"/>
      <c r="I14123" s="33"/>
      <c r="J14123" s="21"/>
    </row>
    <row r="14124" spans="1:10" x14ac:dyDescent="0.25">
      <c r="A14124"/>
      <c r="B14124"/>
      <c r="I14124" s="33"/>
      <c r="J14124" s="21"/>
    </row>
    <row r="14125" spans="1:10" x14ac:dyDescent="0.25">
      <c r="A14125"/>
      <c r="B14125"/>
      <c r="I14125" s="33"/>
      <c r="J14125" s="21"/>
    </row>
    <row r="14126" spans="1:10" x14ac:dyDescent="0.25">
      <c r="A14126"/>
      <c r="B14126"/>
      <c r="I14126" s="33"/>
      <c r="J14126" s="21"/>
    </row>
    <row r="14127" spans="1:10" x14ac:dyDescent="0.25">
      <c r="A14127"/>
      <c r="B14127"/>
      <c r="I14127" s="33"/>
      <c r="J14127" s="21"/>
    </row>
    <row r="14128" spans="1:10" x14ac:dyDescent="0.25">
      <c r="A14128"/>
      <c r="B14128"/>
      <c r="I14128" s="33"/>
      <c r="J14128" s="21"/>
    </row>
    <row r="14129" spans="1:10" x14ac:dyDescent="0.25">
      <c r="A14129"/>
      <c r="B14129"/>
      <c r="I14129" s="33"/>
      <c r="J14129" s="21"/>
    </row>
    <row r="14130" spans="1:10" x14ac:dyDescent="0.25">
      <c r="A14130"/>
      <c r="B14130"/>
      <c r="I14130" s="33"/>
      <c r="J14130" s="21"/>
    </row>
    <row r="14131" spans="1:10" x14ac:dyDescent="0.25">
      <c r="A14131"/>
      <c r="B14131"/>
      <c r="I14131" s="33"/>
      <c r="J14131" s="21"/>
    </row>
    <row r="14132" spans="1:10" x14ac:dyDescent="0.25">
      <c r="A14132"/>
      <c r="B14132"/>
      <c r="I14132" s="33"/>
      <c r="J14132" s="21"/>
    </row>
    <row r="14133" spans="1:10" x14ac:dyDescent="0.25">
      <c r="A14133"/>
      <c r="B14133"/>
      <c r="I14133" s="33"/>
      <c r="J14133" s="21"/>
    </row>
    <row r="14134" spans="1:10" x14ac:dyDescent="0.25">
      <c r="A14134"/>
      <c r="B14134"/>
      <c r="I14134" s="33"/>
      <c r="J14134" s="21"/>
    </row>
    <row r="14135" spans="1:10" x14ac:dyDescent="0.25">
      <c r="A14135"/>
      <c r="B14135"/>
      <c r="I14135" s="33"/>
      <c r="J14135" s="21"/>
    </row>
    <row r="14136" spans="1:10" x14ac:dyDescent="0.25">
      <c r="A14136"/>
      <c r="B14136"/>
      <c r="I14136" s="33"/>
      <c r="J14136" s="21"/>
    </row>
    <row r="14137" spans="1:10" x14ac:dyDescent="0.25">
      <c r="A14137"/>
      <c r="B14137"/>
      <c r="I14137" s="33"/>
      <c r="J14137" s="21"/>
    </row>
    <row r="14138" spans="1:10" x14ac:dyDescent="0.25">
      <c r="A14138"/>
      <c r="B14138"/>
      <c r="I14138" s="33"/>
      <c r="J14138" s="21"/>
    </row>
    <row r="14139" spans="1:10" x14ac:dyDescent="0.25">
      <c r="A14139"/>
      <c r="B14139"/>
      <c r="I14139" s="33"/>
      <c r="J14139" s="21"/>
    </row>
    <row r="14140" spans="1:10" x14ac:dyDescent="0.25">
      <c r="A14140"/>
      <c r="B14140"/>
      <c r="I14140" s="33"/>
      <c r="J14140" s="21"/>
    </row>
    <row r="14141" spans="1:10" x14ac:dyDescent="0.25">
      <c r="A14141"/>
      <c r="B14141"/>
      <c r="I14141" s="33"/>
      <c r="J14141" s="21"/>
    </row>
    <row r="14142" spans="1:10" x14ac:dyDescent="0.25">
      <c r="A14142"/>
      <c r="B14142"/>
      <c r="I14142" s="33"/>
      <c r="J14142" s="21"/>
    </row>
    <row r="14143" spans="1:10" x14ac:dyDescent="0.25">
      <c r="A14143"/>
      <c r="B14143"/>
      <c r="I14143" s="33"/>
      <c r="J14143" s="21"/>
    </row>
    <row r="14144" spans="1:10" x14ac:dyDescent="0.25">
      <c r="A14144"/>
      <c r="B14144"/>
      <c r="I14144" s="33"/>
      <c r="J14144" s="21"/>
    </row>
    <row r="14145" spans="1:10" x14ac:dyDescent="0.25">
      <c r="A14145"/>
      <c r="B14145"/>
      <c r="I14145" s="33"/>
      <c r="J14145" s="21"/>
    </row>
    <row r="14146" spans="1:10" x14ac:dyDescent="0.25">
      <c r="A14146"/>
      <c r="B14146"/>
      <c r="I14146" s="33"/>
      <c r="J14146" s="21"/>
    </row>
    <row r="14147" spans="1:10" x14ac:dyDescent="0.25">
      <c r="A14147"/>
      <c r="B14147"/>
      <c r="I14147" s="33"/>
      <c r="J14147" s="21"/>
    </row>
    <row r="14148" spans="1:10" x14ac:dyDescent="0.25">
      <c r="A14148"/>
      <c r="B14148"/>
      <c r="I14148" s="33"/>
      <c r="J14148" s="21"/>
    </row>
    <row r="14149" spans="1:10" x14ac:dyDescent="0.25">
      <c r="A14149"/>
      <c r="B14149"/>
      <c r="I14149" s="33"/>
      <c r="J14149" s="21"/>
    </row>
    <row r="14150" spans="1:10" x14ac:dyDescent="0.25">
      <c r="A14150"/>
      <c r="B14150"/>
      <c r="I14150" s="33"/>
      <c r="J14150" s="21"/>
    </row>
    <row r="14151" spans="1:10" x14ac:dyDescent="0.25">
      <c r="A14151"/>
      <c r="B14151"/>
      <c r="I14151" s="33"/>
      <c r="J14151" s="21"/>
    </row>
    <row r="14152" spans="1:10" x14ac:dyDescent="0.25">
      <c r="A14152"/>
      <c r="B14152"/>
      <c r="I14152" s="33"/>
      <c r="J14152" s="21"/>
    </row>
    <row r="14153" spans="1:10" x14ac:dyDescent="0.25">
      <c r="A14153"/>
      <c r="B14153"/>
      <c r="I14153" s="33"/>
      <c r="J14153" s="21"/>
    </row>
    <row r="14154" spans="1:10" x14ac:dyDescent="0.25">
      <c r="A14154"/>
      <c r="B14154"/>
      <c r="I14154" s="33"/>
      <c r="J14154" s="21"/>
    </row>
    <row r="14155" spans="1:10" x14ac:dyDescent="0.25">
      <c r="A14155"/>
      <c r="B14155"/>
      <c r="I14155" s="33"/>
      <c r="J14155" s="21"/>
    </row>
    <row r="14156" spans="1:10" x14ac:dyDescent="0.25">
      <c r="A14156"/>
      <c r="B14156"/>
      <c r="I14156" s="33"/>
      <c r="J14156" s="21"/>
    </row>
    <row r="14157" spans="1:10" x14ac:dyDescent="0.25">
      <c r="A14157"/>
      <c r="B14157"/>
      <c r="I14157" s="33"/>
      <c r="J14157" s="21"/>
    </row>
    <row r="14158" spans="1:10" x14ac:dyDescent="0.25">
      <c r="A14158"/>
      <c r="B14158"/>
      <c r="I14158" s="33"/>
      <c r="J14158" s="21"/>
    </row>
    <row r="14159" spans="1:10" x14ac:dyDescent="0.25">
      <c r="A14159"/>
      <c r="B14159"/>
      <c r="I14159" s="33"/>
      <c r="J14159" s="21"/>
    </row>
    <row r="14160" spans="1:10" x14ac:dyDescent="0.25">
      <c r="A14160"/>
      <c r="B14160"/>
      <c r="I14160" s="33"/>
      <c r="J14160" s="21"/>
    </row>
    <row r="14161" spans="1:10" x14ac:dyDescent="0.25">
      <c r="A14161"/>
      <c r="B14161"/>
      <c r="I14161" s="33"/>
      <c r="J14161" s="21"/>
    </row>
    <row r="14162" spans="1:10" x14ac:dyDescent="0.25">
      <c r="A14162"/>
      <c r="B14162"/>
      <c r="I14162" s="33"/>
      <c r="J14162" s="21"/>
    </row>
    <row r="14163" spans="1:10" x14ac:dyDescent="0.25">
      <c r="A14163"/>
      <c r="B14163"/>
      <c r="I14163" s="33"/>
      <c r="J14163" s="21"/>
    </row>
    <row r="14164" spans="1:10" x14ac:dyDescent="0.25">
      <c r="A14164"/>
      <c r="B14164"/>
      <c r="I14164" s="33"/>
      <c r="J14164" s="21"/>
    </row>
    <row r="14165" spans="1:10" x14ac:dyDescent="0.25">
      <c r="A14165"/>
      <c r="B14165"/>
      <c r="I14165" s="33"/>
      <c r="J14165" s="21"/>
    </row>
    <row r="14166" spans="1:10" x14ac:dyDescent="0.25">
      <c r="A14166"/>
      <c r="B14166"/>
      <c r="I14166" s="33"/>
      <c r="J14166" s="21"/>
    </row>
    <row r="14167" spans="1:10" x14ac:dyDescent="0.25">
      <c r="A14167"/>
      <c r="B14167"/>
      <c r="I14167" s="33"/>
      <c r="J14167" s="21"/>
    </row>
    <row r="14168" spans="1:10" x14ac:dyDescent="0.25">
      <c r="A14168"/>
      <c r="B14168"/>
      <c r="I14168" s="33"/>
      <c r="J14168" s="21"/>
    </row>
    <row r="14169" spans="1:10" x14ac:dyDescent="0.25">
      <c r="A14169"/>
      <c r="B14169"/>
      <c r="I14169" s="33"/>
      <c r="J14169" s="21"/>
    </row>
    <row r="14170" spans="1:10" x14ac:dyDescent="0.25">
      <c r="A14170"/>
      <c r="B14170"/>
      <c r="I14170" s="33"/>
      <c r="J14170" s="21"/>
    </row>
    <row r="14171" spans="1:10" x14ac:dyDescent="0.25">
      <c r="A14171"/>
      <c r="B14171"/>
      <c r="I14171" s="33"/>
      <c r="J14171" s="21"/>
    </row>
    <row r="14172" spans="1:10" x14ac:dyDescent="0.25">
      <c r="A14172"/>
      <c r="B14172"/>
      <c r="I14172" s="33"/>
      <c r="J14172" s="21"/>
    </row>
    <row r="14173" spans="1:10" x14ac:dyDescent="0.25">
      <c r="A14173"/>
      <c r="B14173"/>
      <c r="I14173" s="33"/>
      <c r="J14173" s="21"/>
    </row>
    <row r="14174" spans="1:10" x14ac:dyDescent="0.25">
      <c r="A14174"/>
      <c r="B14174"/>
      <c r="I14174" s="33"/>
      <c r="J14174" s="21"/>
    </row>
    <row r="14175" spans="1:10" x14ac:dyDescent="0.25">
      <c r="A14175"/>
      <c r="B14175"/>
      <c r="I14175" s="33"/>
      <c r="J14175" s="21"/>
    </row>
    <row r="14176" spans="1:10" x14ac:dyDescent="0.25">
      <c r="A14176"/>
      <c r="B14176"/>
      <c r="I14176" s="33"/>
      <c r="J14176" s="21"/>
    </row>
    <row r="14177" spans="1:10" x14ac:dyDescent="0.25">
      <c r="A14177"/>
      <c r="B14177"/>
      <c r="I14177" s="33"/>
      <c r="J14177" s="21"/>
    </row>
    <row r="14178" spans="1:10" x14ac:dyDescent="0.25">
      <c r="A14178"/>
      <c r="B14178"/>
      <c r="I14178" s="33"/>
      <c r="J14178" s="21"/>
    </row>
    <row r="14179" spans="1:10" x14ac:dyDescent="0.25">
      <c r="A14179"/>
      <c r="B14179"/>
      <c r="I14179" s="33"/>
      <c r="J14179" s="21"/>
    </row>
    <row r="14180" spans="1:10" x14ac:dyDescent="0.25">
      <c r="A14180"/>
      <c r="B14180"/>
      <c r="I14180" s="33"/>
      <c r="J14180" s="21"/>
    </row>
    <row r="14181" spans="1:10" x14ac:dyDescent="0.25">
      <c r="A14181"/>
      <c r="B14181"/>
      <c r="I14181" s="33"/>
      <c r="J14181" s="21"/>
    </row>
    <row r="14182" spans="1:10" x14ac:dyDescent="0.25">
      <c r="A14182"/>
      <c r="B14182"/>
      <c r="I14182" s="33"/>
      <c r="J14182" s="21"/>
    </row>
    <row r="14183" spans="1:10" x14ac:dyDescent="0.25">
      <c r="A14183"/>
      <c r="B14183"/>
      <c r="I14183" s="33"/>
      <c r="J14183" s="21"/>
    </row>
    <row r="14184" spans="1:10" x14ac:dyDescent="0.25">
      <c r="A14184"/>
      <c r="B14184"/>
      <c r="I14184" s="33"/>
      <c r="J14184" s="21"/>
    </row>
    <row r="14185" spans="1:10" x14ac:dyDescent="0.25">
      <c r="A14185"/>
      <c r="B14185"/>
      <c r="I14185" s="33"/>
      <c r="J14185" s="21"/>
    </row>
    <row r="14186" spans="1:10" x14ac:dyDescent="0.25">
      <c r="A14186"/>
      <c r="B14186"/>
      <c r="I14186" s="33"/>
      <c r="J14186" s="21"/>
    </row>
    <row r="14187" spans="1:10" x14ac:dyDescent="0.25">
      <c r="A14187"/>
      <c r="B14187"/>
      <c r="I14187" s="33"/>
      <c r="J14187" s="21"/>
    </row>
    <row r="14188" spans="1:10" x14ac:dyDescent="0.25">
      <c r="A14188"/>
      <c r="B14188"/>
      <c r="I14188" s="33"/>
      <c r="J14188" s="21"/>
    </row>
    <row r="14189" spans="1:10" x14ac:dyDescent="0.25">
      <c r="A14189"/>
      <c r="B14189"/>
      <c r="I14189" s="33"/>
      <c r="J14189" s="21"/>
    </row>
    <row r="14190" spans="1:10" x14ac:dyDescent="0.25">
      <c r="A14190"/>
      <c r="B14190"/>
      <c r="I14190" s="33"/>
      <c r="J14190" s="21"/>
    </row>
    <row r="14191" spans="1:10" x14ac:dyDescent="0.25">
      <c r="A14191"/>
      <c r="B14191"/>
      <c r="I14191" s="33"/>
      <c r="J14191" s="21"/>
    </row>
    <row r="14192" spans="1:10" x14ac:dyDescent="0.25">
      <c r="A14192"/>
      <c r="B14192"/>
      <c r="I14192" s="33"/>
      <c r="J14192" s="21"/>
    </row>
    <row r="14193" spans="1:10" x14ac:dyDescent="0.25">
      <c r="A14193"/>
      <c r="B14193"/>
      <c r="I14193" s="33"/>
      <c r="J14193" s="21"/>
    </row>
    <row r="14194" spans="1:10" x14ac:dyDescent="0.25">
      <c r="A14194"/>
      <c r="B14194"/>
      <c r="I14194" s="33"/>
      <c r="J14194" s="21"/>
    </row>
    <row r="14195" spans="1:10" x14ac:dyDescent="0.25">
      <c r="A14195"/>
      <c r="B14195"/>
      <c r="I14195" s="33"/>
      <c r="J14195" s="21"/>
    </row>
    <row r="14196" spans="1:10" x14ac:dyDescent="0.25">
      <c r="A14196"/>
      <c r="B14196"/>
      <c r="I14196" s="33"/>
      <c r="J14196" s="21"/>
    </row>
    <row r="14197" spans="1:10" x14ac:dyDescent="0.25">
      <c r="A14197"/>
      <c r="B14197"/>
      <c r="I14197" s="33"/>
      <c r="J14197" s="21"/>
    </row>
    <row r="14198" spans="1:10" x14ac:dyDescent="0.25">
      <c r="A14198"/>
      <c r="B14198"/>
      <c r="I14198" s="33"/>
      <c r="J14198" s="21"/>
    </row>
    <row r="14199" spans="1:10" x14ac:dyDescent="0.25">
      <c r="A14199"/>
      <c r="B14199"/>
      <c r="I14199" s="33"/>
      <c r="J14199" s="21"/>
    </row>
    <row r="14200" spans="1:10" x14ac:dyDescent="0.25">
      <c r="A14200"/>
      <c r="B14200"/>
      <c r="I14200" s="33"/>
      <c r="J14200" s="21"/>
    </row>
    <row r="14201" spans="1:10" x14ac:dyDescent="0.25">
      <c r="A14201"/>
      <c r="B14201"/>
      <c r="I14201" s="33"/>
      <c r="J14201" s="21"/>
    </row>
    <row r="14202" spans="1:10" x14ac:dyDescent="0.25">
      <c r="A14202"/>
      <c r="B14202"/>
      <c r="I14202" s="33"/>
      <c r="J14202" s="21"/>
    </row>
    <row r="14203" spans="1:10" x14ac:dyDescent="0.25">
      <c r="A14203"/>
      <c r="B14203"/>
      <c r="I14203" s="33"/>
      <c r="J14203" s="21"/>
    </row>
    <row r="14204" spans="1:10" x14ac:dyDescent="0.25">
      <c r="A14204"/>
      <c r="B14204"/>
      <c r="I14204" s="33"/>
      <c r="J14204" s="21"/>
    </row>
    <row r="14205" spans="1:10" x14ac:dyDescent="0.25">
      <c r="A14205"/>
      <c r="B14205"/>
      <c r="I14205" s="33"/>
      <c r="J14205" s="21"/>
    </row>
    <row r="14206" spans="1:10" x14ac:dyDescent="0.25">
      <c r="A14206"/>
      <c r="B14206"/>
      <c r="I14206" s="33"/>
      <c r="J14206" s="21"/>
    </row>
    <row r="14207" spans="1:10" x14ac:dyDescent="0.25">
      <c r="A14207"/>
      <c r="B14207"/>
      <c r="I14207" s="33"/>
      <c r="J14207" s="21"/>
    </row>
    <row r="14208" spans="1:10" x14ac:dyDescent="0.25">
      <c r="A14208"/>
      <c r="B14208"/>
      <c r="I14208" s="33"/>
      <c r="J14208" s="21"/>
    </row>
    <row r="14209" spans="1:10" x14ac:dyDescent="0.25">
      <c r="A14209"/>
      <c r="B14209"/>
      <c r="I14209" s="33"/>
      <c r="J14209" s="21"/>
    </row>
    <row r="14210" spans="1:10" x14ac:dyDescent="0.25">
      <c r="A14210"/>
      <c r="B14210"/>
      <c r="I14210" s="33"/>
      <c r="J14210" s="21"/>
    </row>
    <row r="14211" spans="1:10" x14ac:dyDescent="0.25">
      <c r="A14211"/>
      <c r="B14211"/>
      <c r="I14211" s="33"/>
      <c r="J14211" s="21"/>
    </row>
    <row r="14212" spans="1:10" x14ac:dyDescent="0.25">
      <c r="A14212"/>
      <c r="B14212"/>
      <c r="I14212" s="33"/>
      <c r="J14212" s="21"/>
    </row>
    <row r="14213" spans="1:10" x14ac:dyDescent="0.25">
      <c r="A14213"/>
      <c r="B14213"/>
      <c r="I14213" s="33"/>
      <c r="J14213" s="21"/>
    </row>
    <row r="14214" spans="1:10" x14ac:dyDescent="0.25">
      <c r="A14214"/>
      <c r="B14214"/>
      <c r="I14214" s="33"/>
      <c r="J14214" s="21"/>
    </row>
    <row r="14215" spans="1:10" x14ac:dyDescent="0.25">
      <c r="A14215"/>
      <c r="B14215"/>
      <c r="I14215" s="33"/>
      <c r="J14215" s="21"/>
    </row>
    <row r="14216" spans="1:10" x14ac:dyDescent="0.25">
      <c r="A14216"/>
      <c r="B14216"/>
      <c r="I14216" s="33"/>
      <c r="J14216" s="21"/>
    </row>
    <row r="14217" spans="1:10" x14ac:dyDescent="0.25">
      <c r="A14217"/>
      <c r="B14217"/>
      <c r="I14217" s="33"/>
      <c r="J14217" s="21"/>
    </row>
    <row r="14218" spans="1:10" x14ac:dyDescent="0.25">
      <c r="A14218"/>
      <c r="B14218"/>
      <c r="I14218" s="33"/>
      <c r="J14218" s="21"/>
    </row>
    <row r="14219" spans="1:10" x14ac:dyDescent="0.25">
      <c r="A14219"/>
      <c r="B14219"/>
      <c r="I14219" s="33"/>
      <c r="J14219" s="21"/>
    </row>
    <row r="14220" spans="1:10" x14ac:dyDescent="0.25">
      <c r="A14220"/>
      <c r="B14220"/>
      <c r="I14220" s="33"/>
      <c r="J14220" s="21"/>
    </row>
    <row r="14221" spans="1:10" x14ac:dyDescent="0.25">
      <c r="A14221"/>
      <c r="B14221"/>
      <c r="I14221" s="33"/>
      <c r="J14221" s="21"/>
    </row>
    <row r="14222" spans="1:10" x14ac:dyDescent="0.25">
      <c r="A14222"/>
      <c r="B14222"/>
      <c r="I14222" s="33"/>
      <c r="J14222" s="21"/>
    </row>
    <row r="14223" spans="1:10" x14ac:dyDescent="0.25">
      <c r="A14223"/>
      <c r="B14223"/>
      <c r="I14223" s="33"/>
      <c r="J14223" s="21"/>
    </row>
    <row r="14224" spans="1:10" x14ac:dyDescent="0.25">
      <c r="A14224"/>
      <c r="B14224"/>
      <c r="I14224" s="33"/>
      <c r="J14224" s="21"/>
    </row>
    <row r="14225" spans="1:10" x14ac:dyDescent="0.25">
      <c r="A14225"/>
      <c r="B14225"/>
      <c r="I14225" s="33"/>
      <c r="J14225" s="21"/>
    </row>
    <row r="14226" spans="1:10" x14ac:dyDescent="0.25">
      <c r="A14226"/>
      <c r="B14226"/>
      <c r="I14226" s="33"/>
      <c r="J14226" s="21"/>
    </row>
    <row r="14227" spans="1:10" x14ac:dyDescent="0.25">
      <c r="A14227"/>
      <c r="B14227"/>
      <c r="I14227" s="33"/>
      <c r="J14227" s="21"/>
    </row>
    <row r="14228" spans="1:10" x14ac:dyDescent="0.25">
      <c r="A14228"/>
      <c r="B14228"/>
      <c r="I14228" s="33"/>
      <c r="J14228" s="21"/>
    </row>
    <row r="14229" spans="1:10" x14ac:dyDescent="0.25">
      <c r="A14229"/>
      <c r="B14229"/>
      <c r="I14229" s="33"/>
      <c r="J14229" s="21"/>
    </row>
    <row r="14230" spans="1:10" x14ac:dyDescent="0.25">
      <c r="A14230"/>
      <c r="B14230"/>
      <c r="I14230" s="33"/>
      <c r="J14230" s="21"/>
    </row>
    <row r="14231" spans="1:10" x14ac:dyDescent="0.25">
      <c r="A14231"/>
      <c r="B14231"/>
      <c r="I14231" s="33"/>
      <c r="J14231" s="21"/>
    </row>
    <row r="14232" spans="1:10" x14ac:dyDescent="0.25">
      <c r="A14232"/>
      <c r="B14232"/>
      <c r="I14232" s="33"/>
      <c r="J14232" s="21"/>
    </row>
    <row r="14233" spans="1:10" x14ac:dyDescent="0.25">
      <c r="A14233"/>
      <c r="B14233"/>
      <c r="I14233" s="33"/>
      <c r="J14233" s="21"/>
    </row>
    <row r="14234" spans="1:10" x14ac:dyDescent="0.25">
      <c r="A14234"/>
      <c r="B14234"/>
      <c r="I14234" s="33"/>
      <c r="J14234" s="21"/>
    </row>
    <row r="14235" spans="1:10" x14ac:dyDescent="0.25">
      <c r="A14235"/>
      <c r="B14235"/>
      <c r="I14235" s="33"/>
      <c r="J14235" s="21"/>
    </row>
    <row r="14236" spans="1:10" x14ac:dyDescent="0.25">
      <c r="A14236"/>
      <c r="B14236"/>
      <c r="I14236" s="33"/>
      <c r="J14236" s="21"/>
    </row>
    <row r="14237" spans="1:10" x14ac:dyDescent="0.25">
      <c r="A14237"/>
      <c r="B14237"/>
      <c r="I14237" s="33"/>
      <c r="J14237" s="21"/>
    </row>
    <row r="14238" spans="1:10" x14ac:dyDescent="0.25">
      <c r="A14238"/>
      <c r="B14238"/>
      <c r="I14238" s="33"/>
      <c r="J14238" s="21"/>
    </row>
    <row r="14239" spans="1:10" x14ac:dyDescent="0.25">
      <c r="A14239"/>
      <c r="B14239"/>
      <c r="I14239" s="33"/>
      <c r="J14239" s="21"/>
    </row>
    <row r="14240" spans="1:10" x14ac:dyDescent="0.25">
      <c r="A14240"/>
      <c r="B14240"/>
      <c r="I14240" s="33"/>
      <c r="J14240" s="21"/>
    </row>
    <row r="14241" spans="1:10" x14ac:dyDescent="0.25">
      <c r="A14241"/>
      <c r="B14241"/>
      <c r="I14241" s="33"/>
      <c r="J14241" s="21"/>
    </row>
    <row r="14242" spans="1:10" x14ac:dyDescent="0.25">
      <c r="A14242"/>
      <c r="B14242"/>
      <c r="I14242" s="33"/>
      <c r="J14242" s="21"/>
    </row>
    <row r="14243" spans="1:10" x14ac:dyDescent="0.25">
      <c r="A14243"/>
      <c r="B14243"/>
      <c r="I14243" s="33"/>
      <c r="J14243" s="21"/>
    </row>
    <row r="14244" spans="1:10" x14ac:dyDescent="0.25">
      <c r="A14244"/>
      <c r="B14244"/>
      <c r="I14244" s="33"/>
      <c r="J14244" s="21"/>
    </row>
    <row r="14245" spans="1:10" x14ac:dyDescent="0.25">
      <c r="A14245"/>
      <c r="B14245"/>
      <c r="I14245" s="33"/>
      <c r="J14245" s="21"/>
    </row>
    <row r="14246" spans="1:10" x14ac:dyDescent="0.25">
      <c r="A14246"/>
      <c r="B14246"/>
      <c r="I14246" s="33"/>
      <c r="J14246" s="21"/>
    </row>
    <row r="14247" spans="1:10" x14ac:dyDescent="0.25">
      <c r="A14247"/>
      <c r="B14247"/>
      <c r="I14247" s="33"/>
      <c r="J14247" s="21"/>
    </row>
    <row r="14248" spans="1:10" x14ac:dyDescent="0.25">
      <c r="A14248"/>
      <c r="B14248"/>
      <c r="I14248" s="33"/>
      <c r="J14248" s="21"/>
    </row>
    <row r="14249" spans="1:10" x14ac:dyDescent="0.25">
      <c r="A14249"/>
      <c r="B14249"/>
      <c r="I14249" s="33"/>
      <c r="J14249" s="21"/>
    </row>
    <row r="14250" spans="1:10" x14ac:dyDescent="0.25">
      <c r="A14250"/>
      <c r="B14250"/>
      <c r="I14250" s="33"/>
      <c r="J14250" s="21"/>
    </row>
    <row r="14251" spans="1:10" x14ac:dyDescent="0.25">
      <c r="A14251"/>
      <c r="B14251"/>
      <c r="I14251" s="33"/>
      <c r="J14251" s="21"/>
    </row>
    <row r="14252" spans="1:10" x14ac:dyDescent="0.25">
      <c r="A14252"/>
      <c r="B14252"/>
      <c r="I14252" s="33"/>
      <c r="J14252" s="21"/>
    </row>
    <row r="14253" spans="1:10" x14ac:dyDescent="0.25">
      <c r="A14253"/>
      <c r="B14253"/>
      <c r="I14253" s="33"/>
      <c r="J14253" s="21"/>
    </row>
    <row r="14254" spans="1:10" x14ac:dyDescent="0.25">
      <c r="A14254"/>
      <c r="B14254"/>
      <c r="I14254" s="33"/>
      <c r="J14254" s="21"/>
    </row>
    <row r="14255" spans="1:10" x14ac:dyDescent="0.25">
      <c r="A14255"/>
      <c r="B14255"/>
      <c r="I14255" s="33"/>
      <c r="J14255" s="21"/>
    </row>
    <row r="14256" spans="1:10" x14ac:dyDescent="0.25">
      <c r="A14256"/>
      <c r="B14256"/>
      <c r="I14256" s="33"/>
      <c r="J14256" s="21"/>
    </row>
    <row r="14257" spans="1:10" x14ac:dyDescent="0.25">
      <c r="A14257"/>
      <c r="B14257"/>
      <c r="I14257" s="33"/>
      <c r="J14257" s="21"/>
    </row>
    <row r="14258" spans="1:10" x14ac:dyDescent="0.25">
      <c r="A14258"/>
      <c r="B14258"/>
      <c r="I14258" s="33"/>
      <c r="J14258" s="21"/>
    </row>
    <row r="14259" spans="1:10" x14ac:dyDescent="0.25">
      <c r="A14259"/>
      <c r="B14259"/>
      <c r="I14259" s="33"/>
      <c r="J14259" s="21"/>
    </row>
    <row r="14260" spans="1:10" x14ac:dyDescent="0.25">
      <c r="A14260"/>
      <c r="B14260"/>
      <c r="I14260" s="33"/>
      <c r="J14260" s="21"/>
    </row>
    <row r="14261" spans="1:10" x14ac:dyDescent="0.25">
      <c r="A14261"/>
      <c r="B14261"/>
      <c r="I14261" s="33"/>
      <c r="J14261" s="21"/>
    </row>
    <row r="14262" spans="1:10" x14ac:dyDescent="0.25">
      <c r="A14262"/>
      <c r="B14262"/>
      <c r="I14262" s="33"/>
      <c r="J14262" s="21"/>
    </row>
    <row r="14263" spans="1:10" x14ac:dyDescent="0.25">
      <c r="A14263"/>
      <c r="B14263"/>
      <c r="I14263" s="33"/>
      <c r="J14263" s="21"/>
    </row>
    <row r="14264" spans="1:10" x14ac:dyDescent="0.25">
      <c r="A14264"/>
      <c r="B14264"/>
      <c r="I14264" s="33"/>
      <c r="J14264" s="21"/>
    </row>
    <row r="14265" spans="1:10" x14ac:dyDescent="0.25">
      <c r="A14265"/>
      <c r="B14265"/>
      <c r="I14265" s="33"/>
      <c r="J14265" s="21"/>
    </row>
    <row r="14266" spans="1:10" x14ac:dyDescent="0.25">
      <c r="A14266"/>
      <c r="B14266"/>
      <c r="I14266" s="33"/>
      <c r="J14266" s="21"/>
    </row>
    <row r="14267" spans="1:10" x14ac:dyDescent="0.25">
      <c r="A14267"/>
      <c r="B14267"/>
      <c r="I14267" s="33"/>
      <c r="J14267" s="21"/>
    </row>
    <row r="14268" spans="1:10" x14ac:dyDescent="0.25">
      <c r="A14268"/>
      <c r="B14268"/>
      <c r="I14268" s="33"/>
      <c r="J14268" s="21"/>
    </row>
    <row r="14269" spans="1:10" x14ac:dyDescent="0.25">
      <c r="A14269"/>
      <c r="B14269"/>
      <c r="I14269" s="33"/>
      <c r="J14269" s="21"/>
    </row>
    <row r="14270" spans="1:10" x14ac:dyDescent="0.25">
      <c r="A14270"/>
      <c r="B14270"/>
      <c r="I14270" s="33"/>
      <c r="J14270" s="21"/>
    </row>
    <row r="14271" spans="1:10" x14ac:dyDescent="0.25">
      <c r="A14271"/>
      <c r="B14271"/>
      <c r="I14271" s="33"/>
      <c r="J14271" s="21"/>
    </row>
    <row r="14272" spans="1:10" x14ac:dyDescent="0.25">
      <c r="A14272"/>
      <c r="B14272"/>
      <c r="I14272" s="33"/>
      <c r="J14272" s="21"/>
    </row>
    <row r="14273" spans="1:10" x14ac:dyDescent="0.25">
      <c r="A14273"/>
      <c r="B14273"/>
      <c r="I14273" s="33"/>
      <c r="J14273" s="21"/>
    </row>
    <row r="14274" spans="1:10" x14ac:dyDescent="0.25">
      <c r="A14274"/>
      <c r="B14274"/>
      <c r="I14274" s="33"/>
      <c r="J14274" s="21"/>
    </row>
    <row r="14275" spans="1:10" x14ac:dyDescent="0.25">
      <c r="A14275"/>
      <c r="B14275"/>
      <c r="I14275" s="33"/>
      <c r="J14275" s="21"/>
    </row>
    <row r="14276" spans="1:10" x14ac:dyDescent="0.25">
      <c r="A14276"/>
      <c r="B14276"/>
      <c r="I14276" s="33"/>
      <c r="J14276" s="21"/>
    </row>
    <row r="14277" spans="1:10" x14ac:dyDescent="0.25">
      <c r="A14277"/>
      <c r="B14277"/>
      <c r="I14277" s="33"/>
      <c r="J14277" s="21"/>
    </row>
    <row r="14278" spans="1:10" x14ac:dyDescent="0.25">
      <c r="A14278"/>
      <c r="B14278"/>
      <c r="I14278" s="33"/>
      <c r="J14278" s="21"/>
    </row>
    <row r="14279" spans="1:10" x14ac:dyDescent="0.25">
      <c r="A14279"/>
      <c r="B14279"/>
      <c r="I14279" s="33"/>
      <c r="J14279" s="21"/>
    </row>
    <row r="14280" spans="1:10" x14ac:dyDescent="0.25">
      <c r="A14280"/>
      <c r="B14280"/>
      <c r="I14280" s="33"/>
      <c r="J14280" s="21"/>
    </row>
    <row r="14281" spans="1:10" x14ac:dyDescent="0.25">
      <c r="A14281"/>
      <c r="B14281"/>
      <c r="I14281" s="33"/>
      <c r="J14281" s="21"/>
    </row>
    <row r="14282" spans="1:10" x14ac:dyDescent="0.25">
      <c r="A14282"/>
      <c r="B14282"/>
      <c r="I14282" s="33"/>
      <c r="J14282" s="21"/>
    </row>
    <row r="14283" spans="1:10" x14ac:dyDescent="0.25">
      <c r="A14283"/>
      <c r="B14283"/>
      <c r="I14283" s="33"/>
      <c r="J14283" s="21"/>
    </row>
    <row r="14284" spans="1:10" x14ac:dyDescent="0.25">
      <c r="A14284"/>
      <c r="B14284"/>
      <c r="I14284" s="33"/>
      <c r="J14284" s="21"/>
    </row>
    <row r="14285" spans="1:10" x14ac:dyDescent="0.25">
      <c r="A14285"/>
      <c r="B14285"/>
      <c r="I14285" s="33"/>
      <c r="J14285" s="21"/>
    </row>
    <row r="14286" spans="1:10" x14ac:dyDescent="0.25">
      <c r="A14286"/>
      <c r="B14286"/>
      <c r="I14286" s="33"/>
      <c r="J14286" s="21"/>
    </row>
    <row r="14287" spans="1:10" x14ac:dyDescent="0.25">
      <c r="A14287"/>
      <c r="B14287"/>
      <c r="I14287" s="33"/>
      <c r="J14287" s="21"/>
    </row>
    <row r="14288" spans="1:10" x14ac:dyDescent="0.25">
      <c r="A14288"/>
      <c r="B14288"/>
      <c r="I14288" s="33"/>
      <c r="J14288" s="21"/>
    </row>
    <row r="14289" spans="1:10" x14ac:dyDescent="0.25">
      <c r="A14289"/>
      <c r="B14289"/>
      <c r="I14289" s="33"/>
      <c r="J14289" s="21"/>
    </row>
    <row r="14290" spans="1:10" x14ac:dyDescent="0.25">
      <c r="A14290"/>
      <c r="B14290"/>
      <c r="I14290" s="33"/>
      <c r="J14290" s="21"/>
    </row>
    <row r="14291" spans="1:10" x14ac:dyDescent="0.25">
      <c r="A14291"/>
      <c r="B14291"/>
      <c r="I14291" s="33"/>
      <c r="J14291" s="21"/>
    </row>
    <row r="14292" spans="1:10" x14ac:dyDescent="0.25">
      <c r="A14292"/>
      <c r="B14292"/>
      <c r="I14292" s="33"/>
      <c r="J14292" s="21"/>
    </row>
    <row r="14293" spans="1:10" x14ac:dyDescent="0.25">
      <c r="A14293"/>
      <c r="B14293"/>
      <c r="I14293" s="33"/>
      <c r="J14293" s="21"/>
    </row>
    <row r="14294" spans="1:10" x14ac:dyDescent="0.25">
      <c r="A14294"/>
      <c r="B14294"/>
      <c r="I14294" s="33"/>
      <c r="J14294" s="21"/>
    </row>
    <row r="14295" spans="1:10" x14ac:dyDescent="0.25">
      <c r="A14295"/>
      <c r="B14295"/>
      <c r="I14295" s="33"/>
      <c r="J14295" s="21"/>
    </row>
    <row r="14296" spans="1:10" x14ac:dyDescent="0.25">
      <c r="A14296"/>
      <c r="B14296"/>
      <c r="I14296" s="33"/>
      <c r="J14296" s="21"/>
    </row>
    <row r="14297" spans="1:10" x14ac:dyDescent="0.25">
      <c r="A14297"/>
      <c r="B14297"/>
      <c r="I14297" s="33"/>
      <c r="J14297" s="21"/>
    </row>
    <row r="14298" spans="1:10" x14ac:dyDescent="0.25">
      <c r="A14298"/>
      <c r="B14298"/>
      <c r="I14298" s="33"/>
      <c r="J14298" s="21"/>
    </row>
    <row r="14299" spans="1:10" x14ac:dyDescent="0.25">
      <c r="A14299"/>
      <c r="B14299"/>
      <c r="I14299" s="33"/>
      <c r="J14299" s="21"/>
    </row>
    <row r="14300" spans="1:10" x14ac:dyDescent="0.25">
      <c r="A14300"/>
      <c r="B14300"/>
      <c r="I14300" s="33"/>
      <c r="J14300" s="21"/>
    </row>
    <row r="14301" spans="1:10" x14ac:dyDescent="0.25">
      <c r="A14301"/>
      <c r="B14301"/>
      <c r="I14301" s="33"/>
      <c r="J14301" s="21"/>
    </row>
    <row r="14302" spans="1:10" x14ac:dyDescent="0.25">
      <c r="A14302"/>
      <c r="B14302"/>
      <c r="I14302" s="33"/>
      <c r="J14302" s="21"/>
    </row>
    <row r="14303" spans="1:10" x14ac:dyDescent="0.25">
      <c r="A14303"/>
      <c r="B14303"/>
      <c r="I14303" s="33"/>
      <c r="J14303" s="21"/>
    </row>
    <row r="14304" spans="1:10" x14ac:dyDescent="0.25">
      <c r="A14304"/>
      <c r="B14304"/>
      <c r="I14304" s="33"/>
      <c r="J14304" s="21"/>
    </row>
    <row r="14305" spans="1:10" x14ac:dyDescent="0.25">
      <c r="A14305"/>
      <c r="B14305"/>
      <c r="I14305" s="33"/>
      <c r="J14305" s="21"/>
    </row>
    <row r="14306" spans="1:10" x14ac:dyDescent="0.25">
      <c r="A14306"/>
      <c r="B14306"/>
      <c r="I14306" s="33"/>
      <c r="J14306" s="21"/>
    </row>
    <row r="14307" spans="1:10" x14ac:dyDescent="0.25">
      <c r="A14307"/>
      <c r="B14307"/>
      <c r="I14307" s="33"/>
      <c r="J14307" s="21"/>
    </row>
    <row r="14308" spans="1:10" x14ac:dyDescent="0.25">
      <c r="A14308"/>
      <c r="B14308"/>
      <c r="I14308" s="33"/>
      <c r="J14308" s="21"/>
    </row>
    <row r="14309" spans="1:10" x14ac:dyDescent="0.25">
      <c r="A14309"/>
      <c r="B14309"/>
      <c r="I14309" s="33"/>
      <c r="J14309" s="21"/>
    </row>
    <row r="14310" spans="1:10" x14ac:dyDescent="0.25">
      <c r="A14310"/>
      <c r="B14310"/>
      <c r="I14310" s="33"/>
      <c r="J14310" s="21"/>
    </row>
    <row r="14311" spans="1:10" x14ac:dyDescent="0.25">
      <c r="A14311"/>
      <c r="B14311"/>
      <c r="I14311" s="33"/>
      <c r="J14311" s="21"/>
    </row>
    <row r="14312" spans="1:10" x14ac:dyDescent="0.25">
      <c r="A14312"/>
      <c r="B14312"/>
      <c r="I14312" s="33"/>
      <c r="J14312" s="21"/>
    </row>
    <row r="14313" spans="1:10" x14ac:dyDescent="0.25">
      <c r="A14313"/>
      <c r="B14313"/>
      <c r="I14313" s="33"/>
      <c r="J14313" s="21"/>
    </row>
    <row r="14314" spans="1:10" x14ac:dyDescent="0.25">
      <c r="A14314"/>
      <c r="B14314"/>
      <c r="I14314" s="33"/>
      <c r="J14314" s="21"/>
    </row>
    <row r="14315" spans="1:10" x14ac:dyDescent="0.25">
      <c r="A14315"/>
      <c r="B14315"/>
      <c r="I14315" s="33"/>
      <c r="J14315" s="21"/>
    </row>
    <row r="14316" spans="1:10" x14ac:dyDescent="0.25">
      <c r="A14316"/>
      <c r="B14316"/>
      <c r="I14316" s="33"/>
      <c r="J14316" s="21"/>
    </row>
    <row r="14317" spans="1:10" x14ac:dyDescent="0.25">
      <c r="A14317"/>
      <c r="B14317"/>
      <c r="I14317" s="33"/>
      <c r="J14317" s="21"/>
    </row>
    <row r="14318" spans="1:10" x14ac:dyDescent="0.25">
      <c r="A14318"/>
      <c r="B14318"/>
      <c r="I14318" s="33"/>
      <c r="J14318" s="21"/>
    </row>
    <row r="14319" spans="1:10" x14ac:dyDescent="0.25">
      <c r="A14319"/>
      <c r="B14319"/>
      <c r="I14319" s="33"/>
      <c r="J14319" s="21"/>
    </row>
    <row r="14320" spans="1:10" x14ac:dyDescent="0.25">
      <c r="A14320"/>
      <c r="B14320"/>
      <c r="I14320" s="33"/>
      <c r="J14320" s="21"/>
    </row>
    <row r="14321" spans="1:10" x14ac:dyDescent="0.25">
      <c r="A14321"/>
      <c r="B14321"/>
      <c r="I14321" s="33"/>
      <c r="J14321" s="21"/>
    </row>
    <row r="14322" spans="1:10" x14ac:dyDescent="0.25">
      <c r="A14322"/>
      <c r="B14322"/>
      <c r="I14322" s="33"/>
      <c r="J14322" s="21"/>
    </row>
    <row r="14323" spans="1:10" x14ac:dyDescent="0.25">
      <c r="A14323"/>
      <c r="B14323"/>
      <c r="I14323" s="33"/>
      <c r="J14323" s="21"/>
    </row>
    <row r="14324" spans="1:10" x14ac:dyDescent="0.25">
      <c r="A14324"/>
      <c r="B14324"/>
      <c r="I14324" s="33"/>
      <c r="J14324" s="21"/>
    </row>
    <row r="14325" spans="1:10" x14ac:dyDescent="0.25">
      <c r="A14325"/>
      <c r="B14325"/>
      <c r="I14325" s="33"/>
      <c r="J14325" s="21"/>
    </row>
    <row r="14326" spans="1:10" x14ac:dyDescent="0.25">
      <c r="A14326"/>
      <c r="B14326"/>
      <c r="I14326" s="33"/>
      <c r="J14326" s="21"/>
    </row>
    <row r="14327" spans="1:10" x14ac:dyDescent="0.25">
      <c r="A14327"/>
      <c r="B14327"/>
      <c r="I14327" s="33"/>
      <c r="J14327" s="21"/>
    </row>
    <row r="14328" spans="1:10" x14ac:dyDescent="0.25">
      <c r="A14328"/>
      <c r="B14328"/>
      <c r="I14328" s="33"/>
      <c r="J14328" s="21"/>
    </row>
    <row r="14329" spans="1:10" x14ac:dyDescent="0.25">
      <c r="A14329"/>
      <c r="B14329"/>
      <c r="I14329" s="33"/>
      <c r="J14329" s="21"/>
    </row>
    <row r="14330" spans="1:10" x14ac:dyDescent="0.25">
      <c r="A14330"/>
      <c r="B14330"/>
      <c r="I14330" s="33"/>
      <c r="J14330" s="21"/>
    </row>
    <row r="14331" spans="1:10" x14ac:dyDescent="0.25">
      <c r="A14331"/>
      <c r="B14331"/>
      <c r="I14331" s="33"/>
      <c r="J14331" s="21"/>
    </row>
    <row r="14332" spans="1:10" x14ac:dyDescent="0.25">
      <c r="A14332"/>
      <c r="B14332"/>
      <c r="I14332" s="33"/>
      <c r="J14332" s="21"/>
    </row>
    <row r="14333" spans="1:10" x14ac:dyDescent="0.25">
      <c r="A14333"/>
      <c r="B14333"/>
      <c r="I14333" s="33"/>
      <c r="J14333" s="21"/>
    </row>
    <row r="14334" spans="1:10" x14ac:dyDescent="0.25">
      <c r="A14334"/>
      <c r="B14334"/>
      <c r="I14334" s="33"/>
      <c r="J14334" s="21"/>
    </row>
    <row r="14335" spans="1:10" x14ac:dyDescent="0.25">
      <c r="A14335"/>
      <c r="B14335"/>
      <c r="I14335" s="33"/>
      <c r="J14335" s="21"/>
    </row>
    <row r="14336" spans="1:10" x14ac:dyDescent="0.25">
      <c r="A14336"/>
      <c r="B14336"/>
      <c r="I14336" s="33"/>
      <c r="J14336" s="21"/>
    </row>
    <row r="14337" spans="1:10" x14ac:dyDescent="0.25">
      <c r="A14337"/>
      <c r="B14337"/>
      <c r="I14337" s="33"/>
      <c r="J14337" s="21"/>
    </row>
    <row r="14338" spans="1:10" x14ac:dyDescent="0.25">
      <c r="A14338"/>
      <c r="B14338"/>
      <c r="I14338" s="33"/>
      <c r="J14338" s="21"/>
    </row>
    <row r="14339" spans="1:10" x14ac:dyDescent="0.25">
      <c r="A14339"/>
      <c r="B14339"/>
      <c r="I14339" s="33"/>
      <c r="J14339" s="21"/>
    </row>
    <row r="14340" spans="1:10" x14ac:dyDescent="0.25">
      <c r="A14340"/>
      <c r="B14340"/>
      <c r="I14340" s="33"/>
      <c r="J14340" s="21"/>
    </row>
    <row r="14341" spans="1:10" x14ac:dyDescent="0.25">
      <c r="A14341"/>
      <c r="B14341"/>
      <c r="I14341" s="33"/>
      <c r="J14341" s="21"/>
    </row>
    <row r="14342" spans="1:10" x14ac:dyDescent="0.25">
      <c r="A14342"/>
      <c r="B14342"/>
      <c r="I14342" s="33"/>
      <c r="J14342" s="21"/>
    </row>
    <row r="14343" spans="1:10" x14ac:dyDescent="0.25">
      <c r="A14343"/>
      <c r="B14343"/>
      <c r="I14343" s="33"/>
      <c r="J14343" s="21"/>
    </row>
    <row r="14344" spans="1:10" x14ac:dyDescent="0.25">
      <c r="A14344"/>
      <c r="B14344"/>
      <c r="I14344" s="33"/>
      <c r="J14344" s="21"/>
    </row>
    <row r="14345" spans="1:10" x14ac:dyDescent="0.25">
      <c r="A14345"/>
      <c r="B14345"/>
      <c r="I14345" s="33"/>
      <c r="J14345" s="21"/>
    </row>
    <row r="14346" spans="1:10" x14ac:dyDescent="0.25">
      <c r="A14346"/>
      <c r="B14346"/>
      <c r="I14346" s="33"/>
      <c r="J14346" s="21"/>
    </row>
    <row r="14347" spans="1:10" x14ac:dyDescent="0.25">
      <c r="A14347"/>
      <c r="B14347"/>
      <c r="I14347" s="33"/>
      <c r="J14347" s="21"/>
    </row>
    <row r="14348" spans="1:10" x14ac:dyDescent="0.25">
      <c r="A14348"/>
      <c r="B14348"/>
      <c r="I14348" s="33"/>
      <c r="J14348" s="21"/>
    </row>
    <row r="14349" spans="1:10" x14ac:dyDescent="0.25">
      <c r="A14349"/>
      <c r="B14349"/>
      <c r="I14349" s="33"/>
      <c r="J14349" s="21"/>
    </row>
    <row r="14350" spans="1:10" x14ac:dyDescent="0.25">
      <c r="A14350"/>
      <c r="B14350"/>
      <c r="I14350" s="33"/>
      <c r="J14350" s="21"/>
    </row>
    <row r="14351" spans="1:10" x14ac:dyDescent="0.25">
      <c r="A14351"/>
      <c r="B14351"/>
      <c r="I14351" s="33"/>
      <c r="J14351" s="21"/>
    </row>
    <row r="14352" spans="1:10" x14ac:dyDescent="0.25">
      <c r="A14352"/>
      <c r="B14352"/>
      <c r="I14352" s="33"/>
      <c r="J14352" s="21"/>
    </row>
    <row r="14353" spans="1:10" x14ac:dyDescent="0.25">
      <c r="A14353"/>
      <c r="B14353"/>
      <c r="I14353" s="33"/>
      <c r="J14353" s="21"/>
    </row>
    <row r="14354" spans="1:10" x14ac:dyDescent="0.25">
      <c r="A14354"/>
      <c r="B14354"/>
      <c r="I14354" s="33"/>
      <c r="J14354" s="21"/>
    </row>
    <row r="14355" spans="1:10" x14ac:dyDescent="0.25">
      <c r="A14355"/>
      <c r="B14355"/>
      <c r="I14355" s="33"/>
      <c r="J14355" s="21"/>
    </row>
    <row r="14356" spans="1:10" x14ac:dyDescent="0.25">
      <c r="A14356"/>
      <c r="B14356"/>
      <c r="I14356" s="33"/>
      <c r="J14356" s="21"/>
    </row>
    <row r="14357" spans="1:10" x14ac:dyDescent="0.25">
      <c r="A14357"/>
      <c r="B14357"/>
      <c r="I14357" s="33"/>
      <c r="J14357" s="21"/>
    </row>
    <row r="14358" spans="1:10" x14ac:dyDescent="0.25">
      <c r="A14358"/>
      <c r="B14358"/>
      <c r="I14358" s="33"/>
      <c r="J14358" s="21"/>
    </row>
    <row r="14359" spans="1:10" x14ac:dyDescent="0.25">
      <c r="A14359"/>
      <c r="B14359"/>
      <c r="I14359" s="33"/>
      <c r="J14359" s="21"/>
    </row>
    <row r="14360" spans="1:10" x14ac:dyDescent="0.25">
      <c r="A14360"/>
      <c r="B14360"/>
      <c r="I14360" s="33"/>
      <c r="J14360" s="21"/>
    </row>
    <row r="14361" spans="1:10" x14ac:dyDescent="0.25">
      <c r="A14361"/>
      <c r="B14361"/>
      <c r="I14361" s="33"/>
      <c r="J14361" s="21"/>
    </row>
    <row r="14362" spans="1:10" x14ac:dyDescent="0.25">
      <c r="A14362"/>
      <c r="B14362"/>
      <c r="I14362" s="33"/>
      <c r="J14362" s="21"/>
    </row>
    <row r="14363" spans="1:10" x14ac:dyDescent="0.25">
      <c r="A14363"/>
      <c r="B14363"/>
      <c r="I14363" s="33"/>
      <c r="J14363" s="21"/>
    </row>
    <row r="14364" spans="1:10" x14ac:dyDescent="0.25">
      <c r="A14364"/>
      <c r="B14364"/>
      <c r="I14364" s="33"/>
      <c r="J14364" s="21"/>
    </row>
    <row r="14365" spans="1:10" x14ac:dyDescent="0.25">
      <c r="A14365"/>
      <c r="B14365"/>
      <c r="I14365" s="33"/>
      <c r="J14365" s="21"/>
    </row>
    <row r="14366" spans="1:10" x14ac:dyDescent="0.25">
      <c r="A14366"/>
      <c r="B14366"/>
      <c r="I14366" s="33"/>
      <c r="J14366" s="21"/>
    </row>
    <row r="14367" spans="1:10" x14ac:dyDescent="0.25">
      <c r="A14367"/>
      <c r="B14367"/>
      <c r="I14367" s="33"/>
      <c r="J14367" s="21"/>
    </row>
    <row r="14368" spans="1:10" x14ac:dyDescent="0.25">
      <c r="A14368"/>
      <c r="B14368"/>
      <c r="I14368" s="33"/>
      <c r="J14368" s="21"/>
    </row>
    <row r="14369" spans="1:10" x14ac:dyDescent="0.25">
      <c r="A14369"/>
      <c r="B14369"/>
      <c r="I14369" s="33"/>
      <c r="J14369" s="21"/>
    </row>
    <row r="14370" spans="1:10" x14ac:dyDescent="0.25">
      <c r="A14370"/>
      <c r="B14370"/>
      <c r="I14370" s="33"/>
      <c r="J14370" s="21"/>
    </row>
    <row r="14371" spans="1:10" x14ac:dyDescent="0.25">
      <c r="A14371"/>
      <c r="B14371"/>
      <c r="I14371" s="33"/>
      <c r="J14371" s="21"/>
    </row>
    <row r="14372" spans="1:10" x14ac:dyDescent="0.25">
      <c r="A14372"/>
      <c r="B14372"/>
      <c r="I14372" s="33"/>
      <c r="J14372" s="21"/>
    </row>
    <row r="14373" spans="1:10" x14ac:dyDescent="0.25">
      <c r="A14373"/>
      <c r="B14373"/>
      <c r="I14373" s="33"/>
      <c r="J14373" s="21"/>
    </row>
    <row r="14374" spans="1:10" x14ac:dyDescent="0.25">
      <c r="A14374"/>
      <c r="B14374"/>
      <c r="I14374" s="33"/>
      <c r="J14374" s="21"/>
    </row>
    <row r="14375" spans="1:10" x14ac:dyDescent="0.25">
      <c r="A14375"/>
      <c r="B14375"/>
      <c r="I14375" s="33"/>
      <c r="J14375" s="21"/>
    </row>
    <row r="14376" spans="1:10" x14ac:dyDescent="0.25">
      <c r="A14376"/>
      <c r="B14376"/>
      <c r="I14376" s="33"/>
      <c r="J14376" s="21"/>
    </row>
    <row r="14377" spans="1:10" x14ac:dyDescent="0.25">
      <c r="A14377"/>
      <c r="B14377"/>
      <c r="I14377" s="33"/>
      <c r="J14377" s="21"/>
    </row>
    <row r="14378" spans="1:10" x14ac:dyDescent="0.25">
      <c r="A14378"/>
      <c r="B14378"/>
      <c r="I14378" s="33"/>
      <c r="J14378" s="21"/>
    </row>
    <row r="14379" spans="1:10" x14ac:dyDescent="0.25">
      <c r="A14379"/>
      <c r="B14379"/>
      <c r="I14379" s="33"/>
      <c r="J14379" s="21"/>
    </row>
    <row r="14380" spans="1:10" x14ac:dyDescent="0.25">
      <c r="A14380"/>
      <c r="B14380"/>
      <c r="I14380" s="33"/>
      <c r="J14380" s="21"/>
    </row>
    <row r="14381" spans="1:10" x14ac:dyDescent="0.25">
      <c r="A14381"/>
      <c r="B14381"/>
      <c r="I14381" s="33"/>
      <c r="J14381" s="21"/>
    </row>
    <row r="14382" spans="1:10" x14ac:dyDescent="0.25">
      <c r="A14382"/>
      <c r="B14382"/>
      <c r="I14382" s="33"/>
      <c r="J14382" s="21"/>
    </row>
    <row r="14383" spans="1:10" x14ac:dyDescent="0.25">
      <c r="A14383"/>
      <c r="B14383"/>
      <c r="I14383" s="33"/>
      <c r="J14383" s="21"/>
    </row>
    <row r="14384" spans="1:10" x14ac:dyDescent="0.25">
      <c r="A14384"/>
      <c r="B14384"/>
      <c r="I14384" s="33"/>
      <c r="J14384" s="21"/>
    </row>
    <row r="14385" spans="1:10" x14ac:dyDescent="0.25">
      <c r="A14385"/>
      <c r="B14385"/>
      <c r="I14385" s="33"/>
      <c r="J14385" s="21"/>
    </row>
    <row r="14386" spans="1:10" x14ac:dyDescent="0.25">
      <c r="A14386"/>
      <c r="B14386"/>
      <c r="I14386" s="33"/>
      <c r="J14386" s="21"/>
    </row>
    <row r="14387" spans="1:10" x14ac:dyDescent="0.25">
      <c r="A14387"/>
      <c r="B14387"/>
      <c r="I14387" s="33"/>
      <c r="J14387" s="21"/>
    </row>
    <row r="14388" spans="1:10" x14ac:dyDescent="0.25">
      <c r="A14388"/>
      <c r="B14388"/>
      <c r="I14388" s="33"/>
      <c r="J14388" s="21"/>
    </row>
    <row r="14389" spans="1:10" x14ac:dyDescent="0.25">
      <c r="A14389"/>
      <c r="B14389"/>
      <c r="I14389" s="33"/>
      <c r="J14389" s="21"/>
    </row>
    <row r="14390" spans="1:10" x14ac:dyDescent="0.25">
      <c r="A14390"/>
      <c r="B14390"/>
      <c r="I14390" s="33"/>
      <c r="J14390" s="21"/>
    </row>
    <row r="14391" spans="1:10" x14ac:dyDescent="0.25">
      <c r="A14391"/>
      <c r="B14391"/>
      <c r="I14391" s="33"/>
      <c r="J14391" s="21"/>
    </row>
    <row r="14392" spans="1:10" x14ac:dyDescent="0.25">
      <c r="A14392"/>
      <c r="B14392"/>
      <c r="I14392" s="33"/>
      <c r="J14392" s="21"/>
    </row>
    <row r="14393" spans="1:10" x14ac:dyDescent="0.25">
      <c r="A14393"/>
      <c r="B14393"/>
      <c r="I14393" s="33"/>
      <c r="J14393" s="21"/>
    </row>
    <row r="14394" spans="1:10" x14ac:dyDescent="0.25">
      <c r="A14394"/>
      <c r="B14394"/>
      <c r="I14394" s="33"/>
      <c r="J14394" s="21"/>
    </row>
    <row r="14395" spans="1:10" x14ac:dyDescent="0.25">
      <c r="A14395"/>
      <c r="B14395"/>
      <c r="I14395" s="33"/>
      <c r="J14395" s="21"/>
    </row>
    <row r="14396" spans="1:10" x14ac:dyDescent="0.25">
      <c r="A14396"/>
      <c r="B14396"/>
      <c r="I14396" s="33"/>
      <c r="J14396" s="21"/>
    </row>
    <row r="14397" spans="1:10" x14ac:dyDescent="0.25">
      <c r="A14397"/>
      <c r="B14397"/>
      <c r="I14397" s="33"/>
      <c r="J14397" s="21"/>
    </row>
    <row r="14398" spans="1:10" x14ac:dyDescent="0.25">
      <c r="A14398"/>
      <c r="B14398"/>
      <c r="I14398" s="33"/>
      <c r="J14398" s="21"/>
    </row>
    <row r="14399" spans="1:10" x14ac:dyDescent="0.25">
      <c r="A14399"/>
      <c r="B14399"/>
      <c r="I14399" s="33"/>
      <c r="J14399" s="21"/>
    </row>
    <row r="14400" spans="1:10" x14ac:dyDescent="0.25">
      <c r="A14400"/>
      <c r="B14400"/>
      <c r="I14400" s="33"/>
      <c r="J14400" s="21"/>
    </row>
    <row r="14401" spans="1:10" x14ac:dyDescent="0.25">
      <c r="A14401"/>
      <c r="B14401"/>
      <c r="I14401" s="33"/>
      <c r="J14401" s="21"/>
    </row>
    <row r="14402" spans="1:10" x14ac:dyDescent="0.25">
      <c r="A14402"/>
      <c r="B14402"/>
      <c r="I14402" s="33"/>
      <c r="J14402" s="21"/>
    </row>
    <row r="14403" spans="1:10" x14ac:dyDescent="0.25">
      <c r="A14403"/>
      <c r="B14403"/>
      <c r="I14403" s="33"/>
      <c r="J14403" s="21"/>
    </row>
    <row r="14404" spans="1:10" x14ac:dyDescent="0.25">
      <c r="A14404"/>
      <c r="B14404"/>
      <c r="I14404" s="33"/>
      <c r="J14404" s="21"/>
    </row>
    <row r="14405" spans="1:10" x14ac:dyDescent="0.25">
      <c r="A14405"/>
      <c r="B14405"/>
      <c r="I14405" s="33"/>
      <c r="J14405" s="21"/>
    </row>
    <row r="14406" spans="1:10" x14ac:dyDescent="0.25">
      <c r="A14406"/>
      <c r="B14406"/>
      <c r="I14406" s="33"/>
      <c r="J14406" s="21"/>
    </row>
    <row r="14407" spans="1:10" x14ac:dyDescent="0.25">
      <c r="A14407"/>
      <c r="B14407"/>
      <c r="I14407" s="33"/>
      <c r="J14407" s="21"/>
    </row>
    <row r="14408" spans="1:10" x14ac:dyDescent="0.25">
      <c r="A14408"/>
      <c r="B14408"/>
      <c r="I14408" s="33"/>
      <c r="J14408" s="21"/>
    </row>
    <row r="14409" spans="1:10" x14ac:dyDescent="0.25">
      <c r="A14409"/>
      <c r="B14409"/>
      <c r="I14409" s="33"/>
      <c r="J14409" s="21"/>
    </row>
    <row r="14410" spans="1:10" x14ac:dyDescent="0.25">
      <c r="A14410"/>
      <c r="B14410"/>
      <c r="I14410" s="33"/>
      <c r="J14410" s="21"/>
    </row>
    <row r="14411" spans="1:10" x14ac:dyDescent="0.25">
      <c r="A14411"/>
      <c r="B14411"/>
      <c r="I14411" s="33"/>
      <c r="J14411" s="21"/>
    </row>
    <row r="14412" spans="1:10" x14ac:dyDescent="0.25">
      <c r="A14412"/>
      <c r="B14412"/>
      <c r="I14412" s="33"/>
      <c r="J14412" s="21"/>
    </row>
    <row r="14413" spans="1:10" x14ac:dyDescent="0.25">
      <c r="A14413"/>
      <c r="B14413"/>
      <c r="I14413" s="33"/>
      <c r="J14413" s="21"/>
    </row>
    <row r="14414" spans="1:10" x14ac:dyDescent="0.25">
      <c r="A14414"/>
      <c r="B14414"/>
      <c r="I14414" s="33"/>
      <c r="J14414" s="21"/>
    </row>
    <row r="14415" spans="1:10" x14ac:dyDescent="0.25">
      <c r="A14415"/>
      <c r="B14415"/>
      <c r="I14415" s="33"/>
      <c r="J14415" s="21"/>
    </row>
    <row r="14416" spans="1:10" x14ac:dyDescent="0.25">
      <c r="A14416"/>
      <c r="B14416"/>
      <c r="I14416" s="33"/>
      <c r="J14416" s="21"/>
    </row>
    <row r="14417" spans="1:10" x14ac:dyDescent="0.25">
      <c r="A14417"/>
      <c r="B14417"/>
      <c r="I14417" s="33"/>
      <c r="J14417" s="21"/>
    </row>
    <row r="14418" spans="1:10" x14ac:dyDescent="0.25">
      <c r="A14418"/>
      <c r="B14418"/>
      <c r="I14418" s="33"/>
      <c r="J14418" s="21"/>
    </row>
    <row r="14419" spans="1:10" x14ac:dyDescent="0.25">
      <c r="A14419"/>
      <c r="B14419"/>
      <c r="I14419" s="33"/>
      <c r="J14419" s="21"/>
    </row>
    <row r="14420" spans="1:10" x14ac:dyDescent="0.25">
      <c r="A14420"/>
      <c r="B14420"/>
      <c r="I14420" s="33"/>
      <c r="J14420" s="21"/>
    </row>
    <row r="14421" spans="1:10" x14ac:dyDescent="0.25">
      <c r="A14421"/>
      <c r="B14421"/>
      <c r="I14421" s="33"/>
      <c r="J14421" s="21"/>
    </row>
    <row r="14422" spans="1:10" x14ac:dyDescent="0.25">
      <c r="A14422"/>
      <c r="B14422"/>
      <c r="I14422" s="33"/>
      <c r="J14422" s="21"/>
    </row>
    <row r="14423" spans="1:10" x14ac:dyDescent="0.25">
      <c r="A14423"/>
      <c r="B14423"/>
      <c r="I14423" s="33"/>
      <c r="J14423" s="21"/>
    </row>
    <row r="14424" spans="1:10" x14ac:dyDescent="0.25">
      <c r="A14424"/>
      <c r="B14424"/>
      <c r="I14424" s="33"/>
      <c r="J14424" s="21"/>
    </row>
    <row r="14425" spans="1:10" x14ac:dyDescent="0.25">
      <c r="A14425"/>
      <c r="B14425"/>
      <c r="I14425" s="33"/>
      <c r="J14425" s="21"/>
    </row>
    <row r="14426" spans="1:10" x14ac:dyDescent="0.25">
      <c r="A14426"/>
      <c r="B14426"/>
      <c r="I14426" s="33"/>
      <c r="J14426" s="21"/>
    </row>
    <row r="14427" spans="1:10" x14ac:dyDescent="0.25">
      <c r="A14427"/>
      <c r="B14427"/>
      <c r="I14427" s="33"/>
      <c r="J14427" s="21"/>
    </row>
    <row r="14428" spans="1:10" x14ac:dyDescent="0.25">
      <c r="A14428"/>
      <c r="B14428"/>
      <c r="I14428" s="33"/>
      <c r="J14428" s="21"/>
    </row>
    <row r="14429" spans="1:10" x14ac:dyDescent="0.25">
      <c r="A14429"/>
      <c r="B14429"/>
      <c r="I14429" s="33"/>
      <c r="J14429" s="21"/>
    </row>
    <row r="14430" spans="1:10" x14ac:dyDescent="0.25">
      <c r="A14430"/>
      <c r="B14430"/>
      <c r="I14430" s="33"/>
      <c r="J14430" s="21"/>
    </row>
    <row r="14431" spans="1:10" x14ac:dyDescent="0.25">
      <c r="A14431"/>
      <c r="B14431"/>
      <c r="I14431" s="33"/>
      <c r="J14431" s="21"/>
    </row>
    <row r="14432" spans="1:10" x14ac:dyDescent="0.25">
      <c r="A14432"/>
      <c r="B14432"/>
      <c r="I14432" s="33"/>
      <c r="J14432" s="21"/>
    </row>
    <row r="14433" spans="1:10" x14ac:dyDescent="0.25">
      <c r="A14433"/>
      <c r="B14433"/>
      <c r="I14433" s="33"/>
      <c r="J14433" s="21"/>
    </row>
    <row r="14434" spans="1:10" x14ac:dyDescent="0.25">
      <c r="A14434"/>
      <c r="B14434"/>
      <c r="I14434" s="33"/>
      <c r="J14434" s="21"/>
    </row>
    <row r="14435" spans="1:10" x14ac:dyDescent="0.25">
      <c r="A14435"/>
      <c r="B14435"/>
      <c r="I14435" s="33"/>
      <c r="J14435" s="21"/>
    </row>
    <row r="14436" spans="1:10" x14ac:dyDescent="0.25">
      <c r="A14436"/>
      <c r="B14436"/>
      <c r="I14436" s="33"/>
      <c r="J14436" s="21"/>
    </row>
    <row r="14437" spans="1:10" x14ac:dyDescent="0.25">
      <c r="A14437"/>
      <c r="B14437"/>
      <c r="I14437" s="33"/>
      <c r="J14437" s="21"/>
    </row>
    <row r="14438" spans="1:10" x14ac:dyDescent="0.25">
      <c r="A14438"/>
      <c r="B14438"/>
      <c r="I14438" s="33"/>
      <c r="J14438" s="21"/>
    </row>
    <row r="14439" spans="1:10" x14ac:dyDescent="0.25">
      <c r="A14439"/>
      <c r="B14439"/>
      <c r="I14439" s="33"/>
      <c r="J14439" s="21"/>
    </row>
    <row r="14440" spans="1:10" x14ac:dyDescent="0.25">
      <c r="A14440"/>
      <c r="B14440"/>
      <c r="I14440" s="33"/>
      <c r="J14440" s="21"/>
    </row>
    <row r="14441" spans="1:10" x14ac:dyDescent="0.25">
      <c r="A14441"/>
      <c r="B14441"/>
      <c r="I14441" s="33"/>
      <c r="J14441" s="21"/>
    </row>
    <row r="14442" spans="1:10" x14ac:dyDescent="0.25">
      <c r="A14442"/>
      <c r="B14442"/>
      <c r="I14442" s="33"/>
      <c r="J14442" s="21"/>
    </row>
    <row r="14443" spans="1:10" x14ac:dyDescent="0.25">
      <c r="A14443"/>
      <c r="B14443"/>
      <c r="I14443" s="33"/>
      <c r="J14443" s="21"/>
    </row>
    <row r="14444" spans="1:10" x14ac:dyDescent="0.25">
      <c r="A14444"/>
      <c r="B14444"/>
      <c r="I14444" s="33"/>
      <c r="J14444" s="21"/>
    </row>
    <row r="14445" spans="1:10" x14ac:dyDescent="0.25">
      <c r="A14445"/>
      <c r="B14445"/>
      <c r="I14445" s="33"/>
      <c r="J14445" s="21"/>
    </row>
    <row r="14446" spans="1:10" x14ac:dyDescent="0.25">
      <c r="A14446"/>
      <c r="B14446"/>
      <c r="I14446" s="33"/>
      <c r="J14446" s="21"/>
    </row>
    <row r="14447" spans="1:10" x14ac:dyDescent="0.25">
      <c r="A14447"/>
      <c r="B14447"/>
      <c r="I14447" s="33"/>
      <c r="J14447" s="21"/>
    </row>
    <row r="14448" spans="1:10" x14ac:dyDescent="0.25">
      <c r="A14448"/>
      <c r="B14448"/>
      <c r="I14448" s="33"/>
      <c r="J14448" s="21"/>
    </row>
    <row r="14449" spans="1:10" x14ac:dyDescent="0.25">
      <c r="A14449"/>
      <c r="B14449"/>
      <c r="I14449" s="33"/>
      <c r="J14449" s="21"/>
    </row>
    <row r="14450" spans="1:10" x14ac:dyDescent="0.25">
      <c r="A14450"/>
      <c r="B14450"/>
      <c r="I14450" s="33"/>
      <c r="J14450" s="21"/>
    </row>
    <row r="14451" spans="1:10" x14ac:dyDescent="0.25">
      <c r="A14451"/>
      <c r="B14451"/>
      <c r="I14451" s="33"/>
      <c r="J14451" s="21"/>
    </row>
    <row r="14452" spans="1:10" x14ac:dyDescent="0.25">
      <c r="A14452"/>
      <c r="B14452"/>
      <c r="I14452" s="33"/>
      <c r="J14452" s="21"/>
    </row>
    <row r="14453" spans="1:10" x14ac:dyDescent="0.25">
      <c r="A14453"/>
      <c r="B14453"/>
      <c r="I14453" s="33"/>
      <c r="J14453" s="21"/>
    </row>
    <row r="14454" spans="1:10" x14ac:dyDescent="0.25">
      <c r="A14454"/>
      <c r="B14454"/>
      <c r="I14454" s="33"/>
      <c r="J14454" s="21"/>
    </row>
    <row r="14455" spans="1:10" x14ac:dyDescent="0.25">
      <c r="A14455"/>
      <c r="B14455"/>
      <c r="I14455" s="33"/>
      <c r="J14455" s="21"/>
    </row>
    <row r="14456" spans="1:10" x14ac:dyDescent="0.25">
      <c r="A14456"/>
      <c r="B14456"/>
      <c r="I14456" s="33"/>
      <c r="J14456" s="21"/>
    </row>
    <row r="14457" spans="1:10" x14ac:dyDescent="0.25">
      <c r="A14457"/>
      <c r="B14457"/>
      <c r="I14457" s="33"/>
      <c r="J14457" s="21"/>
    </row>
    <row r="14458" spans="1:10" x14ac:dyDescent="0.25">
      <c r="A14458"/>
      <c r="B14458"/>
      <c r="I14458" s="33"/>
      <c r="J14458" s="21"/>
    </row>
    <row r="14459" spans="1:10" x14ac:dyDescent="0.25">
      <c r="A14459"/>
      <c r="B14459"/>
      <c r="I14459" s="33"/>
      <c r="J14459" s="21"/>
    </row>
    <row r="14460" spans="1:10" x14ac:dyDescent="0.25">
      <c r="A14460"/>
      <c r="B14460"/>
      <c r="I14460" s="33"/>
      <c r="J14460" s="21"/>
    </row>
    <row r="14461" spans="1:10" x14ac:dyDescent="0.25">
      <c r="A14461"/>
      <c r="B14461"/>
      <c r="I14461" s="33"/>
      <c r="J14461" s="21"/>
    </row>
    <row r="14462" spans="1:10" x14ac:dyDescent="0.25">
      <c r="A14462"/>
      <c r="B14462"/>
      <c r="I14462" s="33"/>
      <c r="J14462" s="21"/>
    </row>
    <row r="14463" spans="1:10" x14ac:dyDescent="0.25">
      <c r="A14463"/>
      <c r="B14463"/>
      <c r="I14463" s="33"/>
      <c r="J14463" s="21"/>
    </row>
    <row r="14464" spans="1:10" x14ac:dyDescent="0.25">
      <c r="A14464"/>
      <c r="B14464"/>
      <c r="I14464" s="33"/>
      <c r="J14464" s="21"/>
    </row>
    <row r="14465" spans="1:10" x14ac:dyDescent="0.25">
      <c r="A14465"/>
      <c r="B14465"/>
      <c r="I14465" s="33"/>
      <c r="J14465" s="21"/>
    </row>
    <row r="14466" spans="1:10" x14ac:dyDescent="0.25">
      <c r="A14466"/>
      <c r="B14466"/>
      <c r="I14466" s="33"/>
      <c r="J14466" s="21"/>
    </row>
    <row r="14467" spans="1:10" x14ac:dyDescent="0.25">
      <c r="A14467"/>
      <c r="B14467"/>
      <c r="I14467" s="33"/>
      <c r="J14467" s="21"/>
    </row>
    <row r="14468" spans="1:10" x14ac:dyDescent="0.25">
      <c r="A14468"/>
      <c r="B14468"/>
      <c r="I14468" s="33"/>
      <c r="J14468" s="21"/>
    </row>
    <row r="14469" spans="1:10" x14ac:dyDescent="0.25">
      <c r="A14469"/>
      <c r="B14469"/>
      <c r="I14469" s="33"/>
      <c r="J14469" s="21"/>
    </row>
    <row r="14470" spans="1:10" x14ac:dyDescent="0.25">
      <c r="A14470"/>
      <c r="B14470"/>
      <c r="I14470" s="33"/>
      <c r="J14470" s="21"/>
    </row>
    <row r="14471" spans="1:10" x14ac:dyDescent="0.25">
      <c r="A14471"/>
      <c r="B14471"/>
      <c r="I14471" s="33"/>
      <c r="J14471" s="21"/>
    </row>
    <row r="14472" spans="1:10" x14ac:dyDescent="0.25">
      <c r="A14472"/>
      <c r="B14472"/>
      <c r="I14472" s="33"/>
      <c r="J14472" s="21"/>
    </row>
    <row r="14473" spans="1:10" x14ac:dyDescent="0.25">
      <c r="A14473"/>
      <c r="B14473"/>
      <c r="I14473" s="33"/>
      <c r="J14473" s="21"/>
    </row>
    <row r="14474" spans="1:10" x14ac:dyDescent="0.25">
      <c r="A14474"/>
      <c r="B14474"/>
      <c r="I14474" s="33"/>
      <c r="J14474" s="21"/>
    </row>
    <row r="14475" spans="1:10" x14ac:dyDescent="0.25">
      <c r="A14475"/>
      <c r="B14475"/>
      <c r="I14475" s="33"/>
      <c r="J14475" s="21"/>
    </row>
    <row r="14476" spans="1:10" x14ac:dyDescent="0.25">
      <c r="A14476"/>
      <c r="B14476"/>
      <c r="I14476" s="33"/>
      <c r="J14476" s="21"/>
    </row>
    <row r="14477" spans="1:10" x14ac:dyDescent="0.25">
      <c r="A14477"/>
      <c r="B14477"/>
      <c r="I14477" s="33"/>
      <c r="J14477" s="21"/>
    </row>
    <row r="14478" spans="1:10" x14ac:dyDescent="0.25">
      <c r="A14478"/>
      <c r="B14478"/>
      <c r="I14478" s="33"/>
      <c r="J14478" s="21"/>
    </row>
    <row r="14479" spans="1:10" x14ac:dyDescent="0.25">
      <c r="A14479"/>
      <c r="B14479"/>
      <c r="I14479" s="33"/>
      <c r="J14479" s="21"/>
    </row>
    <row r="14480" spans="1:10" x14ac:dyDescent="0.25">
      <c r="A14480"/>
      <c r="B14480"/>
      <c r="I14480" s="33"/>
      <c r="J14480" s="21"/>
    </row>
    <row r="14481" spans="1:10" x14ac:dyDescent="0.25">
      <c r="A14481"/>
      <c r="B14481"/>
      <c r="I14481" s="33"/>
      <c r="J14481" s="21"/>
    </row>
    <row r="14482" spans="1:10" x14ac:dyDescent="0.25">
      <c r="A14482"/>
      <c r="B14482"/>
      <c r="I14482" s="33"/>
      <c r="J14482" s="21"/>
    </row>
    <row r="14483" spans="1:10" x14ac:dyDescent="0.25">
      <c r="A14483"/>
      <c r="B14483"/>
      <c r="I14483" s="33"/>
      <c r="J14483" s="21"/>
    </row>
    <row r="14484" spans="1:10" x14ac:dyDescent="0.25">
      <c r="A14484"/>
      <c r="B14484"/>
      <c r="I14484" s="33"/>
      <c r="J14484" s="21"/>
    </row>
    <row r="14485" spans="1:10" x14ac:dyDescent="0.25">
      <c r="A14485"/>
      <c r="B14485"/>
      <c r="I14485" s="33"/>
      <c r="J14485" s="21"/>
    </row>
    <row r="14486" spans="1:10" x14ac:dyDescent="0.25">
      <c r="A14486"/>
      <c r="B14486"/>
      <c r="I14486" s="33"/>
      <c r="J14486" s="21"/>
    </row>
    <row r="14487" spans="1:10" x14ac:dyDescent="0.25">
      <c r="A14487"/>
      <c r="B14487"/>
      <c r="I14487" s="33"/>
      <c r="J14487" s="21"/>
    </row>
    <row r="14488" spans="1:10" x14ac:dyDescent="0.25">
      <c r="A14488"/>
      <c r="B14488"/>
      <c r="I14488" s="33"/>
      <c r="J14488" s="21"/>
    </row>
    <row r="14489" spans="1:10" x14ac:dyDescent="0.25">
      <c r="A14489"/>
      <c r="B14489"/>
      <c r="I14489" s="33"/>
      <c r="J14489" s="21"/>
    </row>
    <row r="14490" spans="1:10" x14ac:dyDescent="0.25">
      <c r="A14490"/>
      <c r="B14490"/>
      <c r="I14490" s="33"/>
      <c r="J14490" s="21"/>
    </row>
    <row r="14491" spans="1:10" x14ac:dyDescent="0.25">
      <c r="A14491"/>
      <c r="B14491"/>
      <c r="I14491" s="33"/>
      <c r="J14491" s="21"/>
    </row>
    <row r="14492" spans="1:10" x14ac:dyDescent="0.25">
      <c r="A14492"/>
      <c r="B14492"/>
      <c r="I14492" s="33"/>
      <c r="J14492" s="21"/>
    </row>
    <row r="14493" spans="1:10" x14ac:dyDescent="0.25">
      <c r="A14493"/>
      <c r="B14493"/>
      <c r="I14493" s="33"/>
      <c r="J14493" s="21"/>
    </row>
    <row r="14494" spans="1:10" x14ac:dyDescent="0.25">
      <c r="A14494"/>
      <c r="B14494"/>
      <c r="I14494" s="33"/>
      <c r="J14494" s="21"/>
    </row>
    <row r="14495" spans="1:10" x14ac:dyDescent="0.25">
      <c r="A14495"/>
      <c r="B14495"/>
      <c r="I14495" s="33"/>
      <c r="J14495" s="21"/>
    </row>
    <row r="14496" spans="1:10" x14ac:dyDescent="0.25">
      <c r="A14496"/>
      <c r="B14496"/>
      <c r="I14496" s="33"/>
      <c r="J14496" s="21"/>
    </row>
    <row r="14497" spans="1:10" x14ac:dyDescent="0.25">
      <c r="A14497"/>
      <c r="B14497"/>
      <c r="I14497" s="33"/>
      <c r="J14497" s="21"/>
    </row>
    <row r="14498" spans="1:10" x14ac:dyDescent="0.25">
      <c r="A14498"/>
      <c r="B14498"/>
      <c r="I14498" s="33"/>
      <c r="J14498" s="21"/>
    </row>
    <row r="14499" spans="1:10" x14ac:dyDescent="0.25">
      <c r="A14499"/>
      <c r="B14499"/>
      <c r="I14499" s="33"/>
      <c r="J14499" s="21"/>
    </row>
    <row r="14500" spans="1:10" x14ac:dyDescent="0.25">
      <c r="A14500"/>
      <c r="B14500"/>
      <c r="I14500" s="33"/>
      <c r="J14500" s="21"/>
    </row>
    <row r="14501" spans="1:10" x14ac:dyDescent="0.25">
      <c r="A14501"/>
      <c r="B14501"/>
      <c r="I14501" s="33"/>
      <c r="J14501" s="21"/>
    </row>
    <row r="14502" spans="1:10" x14ac:dyDescent="0.25">
      <c r="A14502"/>
      <c r="B14502"/>
      <c r="I14502" s="33"/>
      <c r="J14502" s="21"/>
    </row>
    <row r="14503" spans="1:10" x14ac:dyDescent="0.25">
      <c r="A14503"/>
      <c r="B14503"/>
      <c r="I14503" s="33"/>
      <c r="J14503" s="21"/>
    </row>
    <row r="14504" spans="1:10" x14ac:dyDescent="0.25">
      <c r="A14504"/>
      <c r="B14504"/>
      <c r="I14504" s="33"/>
      <c r="J14504" s="21"/>
    </row>
    <row r="14505" spans="1:10" x14ac:dyDescent="0.25">
      <c r="A14505"/>
      <c r="B14505"/>
      <c r="I14505" s="33"/>
      <c r="J14505" s="21"/>
    </row>
    <row r="14506" spans="1:10" x14ac:dyDescent="0.25">
      <c r="A14506"/>
      <c r="B14506"/>
      <c r="I14506" s="33"/>
      <c r="J14506" s="21"/>
    </row>
    <row r="14507" spans="1:10" x14ac:dyDescent="0.25">
      <c r="A14507"/>
      <c r="B14507"/>
      <c r="I14507" s="33"/>
      <c r="J14507" s="21"/>
    </row>
    <row r="14508" spans="1:10" x14ac:dyDescent="0.25">
      <c r="A14508"/>
      <c r="B14508"/>
      <c r="I14508" s="33"/>
      <c r="J14508" s="21"/>
    </row>
    <row r="14509" spans="1:10" x14ac:dyDescent="0.25">
      <c r="A14509"/>
      <c r="B14509"/>
      <c r="I14509" s="33"/>
      <c r="J14509" s="21"/>
    </row>
    <row r="14510" spans="1:10" x14ac:dyDescent="0.25">
      <c r="A14510"/>
      <c r="B14510"/>
      <c r="I14510" s="33"/>
      <c r="J14510" s="21"/>
    </row>
    <row r="14511" spans="1:10" x14ac:dyDescent="0.25">
      <c r="A14511"/>
      <c r="B14511"/>
      <c r="I14511" s="33"/>
      <c r="J14511" s="21"/>
    </row>
    <row r="14512" spans="1:10" x14ac:dyDescent="0.25">
      <c r="A14512"/>
      <c r="B14512"/>
      <c r="I14512" s="33"/>
      <c r="J14512" s="21"/>
    </row>
    <row r="14513" spans="1:10" x14ac:dyDescent="0.25">
      <c r="A14513"/>
      <c r="B14513"/>
      <c r="I14513" s="33"/>
      <c r="J14513" s="21"/>
    </row>
    <row r="14514" spans="1:10" x14ac:dyDescent="0.25">
      <c r="A14514"/>
      <c r="B14514"/>
      <c r="I14514" s="33"/>
      <c r="J14514" s="21"/>
    </row>
    <row r="14515" spans="1:10" x14ac:dyDescent="0.25">
      <c r="A14515"/>
      <c r="B14515"/>
      <c r="I14515" s="33"/>
      <c r="J14515" s="21"/>
    </row>
    <row r="14516" spans="1:10" x14ac:dyDescent="0.25">
      <c r="A14516"/>
      <c r="B14516"/>
      <c r="I14516" s="33"/>
      <c r="J14516" s="21"/>
    </row>
    <row r="14517" spans="1:10" x14ac:dyDescent="0.25">
      <c r="A14517"/>
      <c r="B14517"/>
      <c r="I14517" s="33"/>
      <c r="J14517" s="21"/>
    </row>
    <row r="14518" spans="1:10" x14ac:dyDescent="0.25">
      <c r="A14518"/>
      <c r="B14518"/>
      <c r="I14518" s="33"/>
      <c r="J14518" s="21"/>
    </row>
    <row r="14519" spans="1:10" x14ac:dyDescent="0.25">
      <c r="A14519"/>
      <c r="B14519"/>
      <c r="I14519" s="33"/>
      <c r="J14519" s="21"/>
    </row>
    <row r="14520" spans="1:10" x14ac:dyDescent="0.25">
      <c r="A14520"/>
      <c r="B14520"/>
      <c r="I14520" s="33"/>
      <c r="J14520" s="21"/>
    </row>
    <row r="14521" spans="1:10" x14ac:dyDescent="0.25">
      <c r="A14521"/>
      <c r="B14521"/>
      <c r="I14521" s="33"/>
      <c r="J14521" s="21"/>
    </row>
    <row r="14522" spans="1:10" x14ac:dyDescent="0.25">
      <c r="A14522"/>
      <c r="B14522"/>
      <c r="I14522" s="33"/>
      <c r="J14522" s="21"/>
    </row>
    <row r="14523" spans="1:10" x14ac:dyDescent="0.25">
      <c r="A14523"/>
      <c r="B14523"/>
      <c r="I14523" s="33"/>
      <c r="J14523" s="21"/>
    </row>
    <row r="14524" spans="1:10" x14ac:dyDescent="0.25">
      <c r="A14524"/>
      <c r="B14524"/>
      <c r="I14524" s="33"/>
      <c r="J14524" s="21"/>
    </row>
    <row r="14525" spans="1:10" x14ac:dyDescent="0.25">
      <c r="A14525"/>
      <c r="B14525"/>
      <c r="I14525" s="33"/>
      <c r="J14525" s="21"/>
    </row>
    <row r="14526" spans="1:10" x14ac:dyDescent="0.25">
      <c r="A14526"/>
      <c r="B14526"/>
      <c r="I14526" s="33"/>
      <c r="J14526" s="21"/>
    </row>
    <row r="14527" spans="1:10" x14ac:dyDescent="0.25">
      <c r="A14527"/>
      <c r="B14527"/>
      <c r="I14527" s="33"/>
      <c r="J14527" s="21"/>
    </row>
    <row r="14528" spans="1:10" x14ac:dyDescent="0.25">
      <c r="A14528"/>
      <c r="B14528"/>
      <c r="I14528" s="33"/>
      <c r="J14528" s="21"/>
    </row>
    <row r="14529" spans="1:10" x14ac:dyDescent="0.25">
      <c r="A14529"/>
      <c r="B14529"/>
      <c r="I14529" s="33"/>
      <c r="J14529" s="21"/>
    </row>
    <row r="14530" spans="1:10" x14ac:dyDescent="0.25">
      <c r="A14530"/>
      <c r="B14530"/>
      <c r="I14530" s="33"/>
      <c r="J14530" s="21"/>
    </row>
    <row r="14531" spans="1:10" x14ac:dyDescent="0.25">
      <c r="A14531"/>
      <c r="B14531"/>
      <c r="I14531" s="33"/>
      <c r="J14531" s="21"/>
    </row>
    <row r="14532" spans="1:10" x14ac:dyDescent="0.25">
      <c r="A14532"/>
      <c r="B14532"/>
      <c r="I14532" s="33"/>
      <c r="J14532" s="21"/>
    </row>
    <row r="14533" spans="1:10" x14ac:dyDescent="0.25">
      <c r="A14533"/>
      <c r="B14533"/>
      <c r="I14533" s="33"/>
      <c r="J14533" s="21"/>
    </row>
    <row r="14534" spans="1:10" x14ac:dyDescent="0.25">
      <c r="A14534"/>
      <c r="B14534"/>
      <c r="I14534" s="33"/>
      <c r="J14534" s="21"/>
    </row>
    <row r="14535" spans="1:10" x14ac:dyDescent="0.25">
      <c r="A14535"/>
      <c r="B14535"/>
      <c r="I14535" s="33"/>
      <c r="J14535" s="21"/>
    </row>
    <row r="14536" spans="1:10" x14ac:dyDescent="0.25">
      <c r="A14536"/>
      <c r="B14536"/>
      <c r="I14536" s="33"/>
      <c r="J14536" s="21"/>
    </row>
    <row r="14537" spans="1:10" x14ac:dyDescent="0.25">
      <c r="A14537"/>
      <c r="B14537"/>
      <c r="I14537" s="33"/>
      <c r="J14537" s="21"/>
    </row>
    <row r="14538" spans="1:10" x14ac:dyDescent="0.25">
      <c r="A14538"/>
      <c r="B14538"/>
      <c r="I14538" s="33"/>
      <c r="J14538" s="21"/>
    </row>
    <row r="14539" spans="1:10" x14ac:dyDescent="0.25">
      <c r="A14539"/>
      <c r="B14539"/>
      <c r="I14539" s="33"/>
      <c r="J14539" s="21"/>
    </row>
    <row r="14540" spans="1:10" x14ac:dyDescent="0.25">
      <c r="A14540"/>
      <c r="B14540"/>
      <c r="I14540" s="33"/>
      <c r="J14540" s="21"/>
    </row>
    <row r="14541" spans="1:10" x14ac:dyDescent="0.25">
      <c r="A14541"/>
      <c r="B14541"/>
      <c r="I14541" s="33"/>
      <c r="J14541" s="21"/>
    </row>
    <row r="14542" spans="1:10" x14ac:dyDescent="0.25">
      <c r="A14542"/>
      <c r="B14542"/>
      <c r="I14542" s="33"/>
      <c r="J14542" s="21"/>
    </row>
    <row r="14543" spans="1:10" x14ac:dyDescent="0.25">
      <c r="A14543"/>
      <c r="B14543"/>
      <c r="I14543" s="33"/>
      <c r="J14543" s="21"/>
    </row>
    <row r="14544" spans="1:10" x14ac:dyDescent="0.25">
      <c r="A14544"/>
      <c r="B14544"/>
      <c r="I14544" s="33"/>
      <c r="J14544" s="21"/>
    </row>
    <row r="14545" spans="1:10" x14ac:dyDescent="0.25">
      <c r="A14545"/>
      <c r="B14545"/>
      <c r="I14545" s="33"/>
      <c r="J14545" s="21"/>
    </row>
    <row r="14546" spans="1:10" x14ac:dyDescent="0.25">
      <c r="A14546"/>
      <c r="B14546"/>
      <c r="I14546" s="33"/>
      <c r="J14546" s="21"/>
    </row>
    <row r="14547" spans="1:10" x14ac:dyDescent="0.25">
      <c r="A14547"/>
      <c r="B14547"/>
      <c r="I14547" s="33"/>
      <c r="J14547" s="21"/>
    </row>
    <row r="14548" spans="1:10" x14ac:dyDescent="0.25">
      <c r="A14548"/>
      <c r="B14548"/>
      <c r="I14548" s="33"/>
      <c r="J14548" s="21"/>
    </row>
    <row r="14549" spans="1:10" x14ac:dyDescent="0.25">
      <c r="A14549"/>
      <c r="B14549"/>
      <c r="I14549" s="33"/>
      <c r="J14549" s="21"/>
    </row>
    <row r="14550" spans="1:10" x14ac:dyDescent="0.25">
      <c r="A14550"/>
      <c r="B14550"/>
      <c r="I14550" s="33"/>
      <c r="J14550" s="21"/>
    </row>
    <row r="14551" spans="1:10" x14ac:dyDescent="0.25">
      <c r="A14551"/>
      <c r="B14551"/>
      <c r="I14551" s="33"/>
      <c r="J14551" s="21"/>
    </row>
    <row r="14552" spans="1:10" x14ac:dyDescent="0.25">
      <c r="A14552"/>
      <c r="B14552"/>
      <c r="I14552" s="33"/>
      <c r="J14552" s="21"/>
    </row>
    <row r="14553" spans="1:10" x14ac:dyDescent="0.25">
      <c r="A14553"/>
      <c r="B14553"/>
      <c r="I14553" s="33"/>
      <c r="J14553" s="21"/>
    </row>
    <row r="14554" spans="1:10" x14ac:dyDescent="0.25">
      <c r="A14554"/>
      <c r="B14554"/>
      <c r="I14554" s="33"/>
      <c r="J14554" s="21"/>
    </row>
    <row r="14555" spans="1:10" x14ac:dyDescent="0.25">
      <c r="A14555"/>
      <c r="B14555"/>
      <c r="I14555" s="33"/>
      <c r="J14555" s="21"/>
    </row>
    <row r="14556" spans="1:10" x14ac:dyDescent="0.25">
      <c r="A14556"/>
      <c r="B14556"/>
      <c r="I14556" s="33"/>
      <c r="J14556" s="21"/>
    </row>
    <row r="14557" spans="1:10" x14ac:dyDescent="0.25">
      <c r="A14557"/>
      <c r="B14557"/>
      <c r="I14557" s="33"/>
      <c r="J14557" s="21"/>
    </row>
    <row r="14558" spans="1:10" x14ac:dyDescent="0.25">
      <c r="A14558"/>
      <c r="B14558"/>
      <c r="I14558" s="33"/>
      <c r="J14558" s="21"/>
    </row>
    <row r="14559" spans="1:10" x14ac:dyDescent="0.25">
      <c r="A14559"/>
      <c r="B14559"/>
      <c r="I14559" s="33"/>
      <c r="J14559" s="21"/>
    </row>
    <row r="14560" spans="1:10" x14ac:dyDescent="0.25">
      <c r="A14560"/>
      <c r="B14560"/>
      <c r="I14560" s="33"/>
      <c r="J14560" s="21"/>
    </row>
    <row r="14561" spans="1:10" x14ac:dyDescent="0.25">
      <c r="A14561"/>
      <c r="B14561"/>
      <c r="I14561" s="33"/>
      <c r="J14561" s="21"/>
    </row>
    <row r="14562" spans="1:10" x14ac:dyDescent="0.25">
      <c r="A14562"/>
      <c r="B14562"/>
      <c r="I14562" s="33"/>
      <c r="J14562" s="21"/>
    </row>
    <row r="14563" spans="1:10" x14ac:dyDescent="0.25">
      <c r="A14563"/>
      <c r="B14563"/>
      <c r="I14563" s="33"/>
      <c r="J14563" s="21"/>
    </row>
    <row r="14564" spans="1:10" x14ac:dyDescent="0.25">
      <c r="A14564"/>
      <c r="B14564"/>
      <c r="I14564" s="33"/>
      <c r="J14564" s="21"/>
    </row>
    <row r="14565" spans="1:10" x14ac:dyDescent="0.25">
      <c r="A14565"/>
      <c r="B14565"/>
      <c r="I14565" s="33"/>
      <c r="J14565" s="21"/>
    </row>
    <row r="14566" spans="1:10" x14ac:dyDescent="0.25">
      <c r="A14566"/>
      <c r="B14566"/>
      <c r="I14566" s="33"/>
      <c r="J14566" s="21"/>
    </row>
    <row r="14567" spans="1:10" x14ac:dyDescent="0.25">
      <c r="A14567"/>
      <c r="B14567"/>
      <c r="I14567" s="33"/>
      <c r="J14567" s="21"/>
    </row>
    <row r="14568" spans="1:10" x14ac:dyDescent="0.25">
      <c r="A14568"/>
      <c r="B14568"/>
      <c r="I14568" s="33"/>
      <c r="J14568" s="21"/>
    </row>
    <row r="14569" spans="1:10" x14ac:dyDescent="0.25">
      <c r="A14569"/>
      <c r="B14569"/>
      <c r="I14569" s="33"/>
      <c r="J14569" s="21"/>
    </row>
    <row r="14570" spans="1:10" x14ac:dyDescent="0.25">
      <c r="A14570"/>
      <c r="B14570"/>
      <c r="I14570" s="33"/>
      <c r="J14570" s="21"/>
    </row>
    <row r="14571" spans="1:10" x14ac:dyDescent="0.25">
      <c r="A14571"/>
      <c r="B14571"/>
      <c r="I14571" s="33"/>
      <c r="J14571" s="21"/>
    </row>
    <row r="14572" spans="1:10" x14ac:dyDescent="0.25">
      <c r="A14572"/>
      <c r="B14572"/>
      <c r="I14572" s="33"/>
      <c r="J14572" s="21"/>
    </row>
    <row r="14573" spans="1:10" x14ac:dyDescent="0.25">
      <c r="A14573"/>
      <c r="B14573"/>
      <c r="I14573" s="33"/>
      <c r="J14573" s="21"/>
    </row>
    <row r="14574" spans="1:10" x14ac:dyDescent="0.25">
      <c r="A14574"/>
      <c r="B14574"/>
      <c r="I14574" s="33"/>
      <c r="J14574" s="21"/>
    </row>
    <row r="14575" spans="1:10" x14ac:dyDescent="0.25">
      <c r="A14575"/>
      <c r="B14575"/>
      <c r="I14575" s="33"/>
      <c r="J14575" s="21"/>
    </row>
    <row r="14576" spans="1:10" x14ac:dyDescent="0.25">
      <c r="A14576"/>
      <c r="B14576"/>
      <c r="I14576" s="33"/>
      <c r="J14576" s="21"/>
    </row>
    <row r="14577" spans="1:10" x14ac:dyDescent="0.25">
      <c r="A14577"/>
      <c r="B14577"/>
      <c r="I14577" s="33"/>
      <c r="J14577" s="21"/>
    </row>
    <row r="14578" spans="1:10" x14ac:dyDescent="0.25">
      <c r="A14578"/>
      <c r="B14578"/>
      <c r="I14578" s="33"/>
      <c r="J14578" s="21"/>
    </row>
    <row r="14579" spans="1:10" x14ac:dyDescent="0.25">
      <c r="A14579"/>
      <c r="B14579"/>
      <c r="I14579" s="33"/>
      <c r="J14579" s="21"/>
    </row>
    <row r="14580" spans="1:10" x14ac:dyDescent="0.25">
      <c r="A14580"/>
      <c r="B14580"/>
      <c r="I14580" s="33"/>
      <c r="J14580" s="21"/>
    </row>
    <row r="14581" spans="1:10" x14ac:dyDescent="0.25">
      <c r="A14581"/>
      <c r="B14581"/>
      <c r="I14581" s="33"/>
      <c r="J14581" s="21"/>
    </row>
    <row r="14582" spans="1:10" x14ac:dyDescent="0.25">
      <c r="A14582"/>
      <c r="B14582"/>
      <c r="I14582" s="33"/>
      <c r="J14582" s="21"/>
    </row>
    <row r="14583" spans="1:10" x14ac:dyDescent="0.25">
      <c r="A14583"/>
      <c r="B14583"/>
      <c r="I14583" s="33"/>
      <c r="J14583" s="21"/>
    </row>
    <row r="14584" spans="1:10" x14ac:dyDescent="0.25">
      <c r="A14584"/>
      <c r="B14584"/>
      <c r="I14584" s="33"/>
      <c r="J14584" s="21"/>
    </row>
    <row r="14585" spans="1:10" x14ac:dyDescent="0.25">
      <c r="A14585"/>
      <c r="B14585"/>
      <c r="I14585" s="33"/>
      <c r="J14585" s="21"/>
    </row>
    <row r="14586" spans="1:10" x14ac:dyDescent="0.25">
      <c r="A14586"/>
      <c r="B14586"/>
      <c r="I14586" s="33"/>
      <c r="J14586" s="21"/>
    </row>
    <row r="14587" spans="1:10" x14ac:dyDescent="0.25">
      <c r="A14587"/>
      <c r="B14587"/>
      <c r="I14587" s="33"/>
      <c r="J14587" s="21"/>
    </row>
    <row r="14588" spans="1:10" x14ac:dyDescent="0.25">
      <c r="A14588"/>
      <c r="B14588"/>
      <c r="I14588" s="33"/>
      <c r="J14588" s="21"/>
    </row>
    <row r="14589" spans="1:10" x14ac:dyDescent="0.25">
      <c r="A14589"/>
      <c r="B14589"/>
      <c r="I14589" s="33"/>
      <c r="J14589" s="21"/>
    </row>
    <row r="14590" spans="1:10" x14ac:dyDescent="0.25">
      <c r="A14590"/>
      <c r="B14590"/>
      <c r="I14590" s="33"/>
      <c r="J14590" s="21"/>
    </row>
    <row r="14591" spans="1:10" x14ac:dyDescent="0.25">
      <c r="A14591"/>
      <c r="B14591"/>
      <c r="I14591" s="33"/>
      <c r="J14591" s="21"/>
    </row>
    <row r="14592" spans="1:10" x14ac:dyDescent="0.25">
      <c r="A14592"/>
      <c r="B14592"/>
      <c r="I14592" s="33"/>
      <c r="J14592" s="21"/>
    </row>
    <row r="14593" spans="1:10" x14ac:dyDescent="0.25">
      <c r="A14593"/>
      <c r="B14593"/>
      <c r="I14593" s="33"/>
      <c r="J14593" s="21"/>
    </row>
    <row r="14594" spans="1:10" x14ac:dyDescent="0.25">
      <c r="A14594"/>
      <c r="B14594"/>
      <c r="I14594" s="33"/>
      <c r="J14594" s="21"/>
    </row>
    <row r="14595" spans="1:10" x14ac:dyDescent="0.25">
      <c r="A14595"/>
      <c r="B14595"/>
      <c r="I14595" s="33"/>
      <c r="J14595" s="21"/>
    </row>
    <row r="14596" spans="1:10" x14ac:dyDescent="0.25">
      <c r="A14596"/>
      <c r="B14596"/>
      <c r="I14596" s="33"/>
      <c r="J14596" s="21"/>
    </row>
    <row r="14597" spans="1:10" x14ac:dyDescent="0.25">
      <c r="A14597"/>
      <c r="B14597"/>
      <c r="I14597" s="33"/>
      <c r="J14597" s="21"/>
    </row>
    <row r="14598" spans="1:10" x14ac:dyDescent="0.25">
      <c r="A14598"/>
      <c r="B14598"/>
      <c r="I14598" s="33"/>
      <c r="J14598" s="21"/>
    </row>
    <row r="14599" spans="1:10" x14ac:dyDescent="0.25">
      <c r="A14599"/>
      <c r="B14599"/>
      <c r="I14599" s="33"/>
      <c r="J14599" s="21"/>
    </row>
    <row r="14600" spans="1:10" x14ac:dyDescent="0.25">
      <c r="A14600"/>
      <c r="B14600"/>
      <c r="I14600" s="33"/>
      <c r="J14600" s="21"/>
    </row>
    <row r="14601" spans="1:10" x14ac:dyDescent="0.25">
      <c r="A14601"/>
      <c r="B14601"/>
      <c r="I14601" s="33"/>
      <c r="J14601" s="21"/>
    </row>
    <row r="14602" spans="1:10" x14ac:dyDescent="0.25">
      <c r="A14602"/>
      <c r="B14602"/>
      <c r="I14602" s="33"/>
      <c r="J14602" s="21"/>
    </row>
    <row r="14603" spans="1:10" x14ac:dyDescent="0.25">
      <c r="A14603"/>
      <c r="B14603"/>
      <c r="I14603" s="33"/>
      <c r="J14603" s="21"/>
    </row>
    <row r="14604" spans="1:10" x14ac:dyDescent="0.25">
      <c r="A14604"/>
      <c r="B14604"/>
      <c r="I14604" s="33"/>
      <c r="J14604" s="21"/>
    </row>
    <row r="14605" spans="1:10" x14ac:dyDescent="0.25">
      <c r="A14605"/>
      <c r="B14605"/>
      <c r="I14605" s="33"/>
      <c r="J14605" s="21"/>
    </row>
    <row r="14606" spans="1:10" x14ac:dyDescent="0.25">
      <c r="A14606"/>
      <c r="B14606"/>
      <c r="I14606" s="33"/>
      <c r="J14606" s="21"/>
    </row>
    <row r="14607" spans="1:10" x14ac:dyDescent="0.25">
      <c r="A14607"/>
      <c r="B14607"/>
      <c r="I14607" s="33"/>
      <c r="J14607" s="21"/>
    </row>
    <row r="14608" spans="1:10" x14ac:dyDescent="0.25">
      <c r="A14608"/>
      <c r="B14608"/>
      <c r="I14608" s="33"/>
      <c r="J14608" s="21"/>
    </row>
    <row r="14609" spans="1:10" x14ac:dyDescent="0.25">
      <c r="A14609"/>
      <c r="B14609"/>
      <c r="I14609" s="33"/>
      <c r="J14609" s="21"/>
    </row>
    <row r="14610" spans="1:10" x14ac:dyDescent="0.25">
      <c r="A14610"/>
      <c r="B14610"/>
      <c r="I14610" s="33"/>
      <c r="J14610" s="21"/>
    </row>
    <row r="14611" spans="1:10" x14ac:dyDescent="0.25">
      <c r="A14611"/>
      <c r="B14611"/>
      <c r="I14611" s="33"/>
      <c r="J14611" s="21"/>
    </row>
    <row r="14612" spans="1:10" x14ac:dyDescent="0.25">
      <c r="A14612"/>
      <c r="B14612"/>
      <c r="I14612" s="33"/>
      <c r="J14612" s="21"/>
    </row>
    <row r="14613" spans="1:10" x14ac:dyDescent="0.25">
      <c r="A14613"/>
      <c r="B14613"/>
      <c r="I14613" s="33"/>
      <c r="J14613" s="21"/>
    </row>
    <row r="14614" spans="1:10" x14ac:dyDescent="0.25">
      <c r="A14614"/>
      <c r="B14614"/>
      <c r="I14614" s="33"/>
      <c r="J14614" s="21"/>
    </row>
    <row r="14615" spans="1:10" x14ac:dyDescent="0.25">
      <c r="A14615"/>
      <c r="B14615"/>
      <c r="I14615" s="33"/>
      <c r="J14615" s="21"/>
    </row>
    <row r="14616" spans="1:10" x14ac:dyDescent="0.25">
      <c r="A14616"/>
      <c r="B14616"/>
      <c r="I14616" s="33"/>
      <c r="J14616" s="21"/>
    </row>
    <row r="14617" spans="1:10" x14ac:dyDescent="0.25">
      <c r="A14617"/>
      <c r="B14617"/>
      <c r="I14617" s="33"/>
      <c r="J14617" s="21"/>
    </row>
    <row r="14618" spans="1:10" x14ac:dyDescent="0.25">
      <c r="A14618"/>
      <c r="B14618"/>
      <c r="I14618" s="33"/>
      <c r="J14618" s="21"/>
    </row>
    <row r="14619" spans="1:10" x14ac:dyDescent="0.25">
      <c r="A14619"/>
      <c r="B14619"/>
      <c r="I14619" s="33"/>
      <c r="J14619" s="21"/>
    </row>
    <row r="14620" spans="1:10" x14ac:dyDescent="0.25">
      <c r="A14620"/>
      <c r="B14620"/>
      <c r="I14620" s="33"/>
      <c r="J14620" s="21"/>
    </row>
    <row r="14621" spans="1:10" x14ac:dyDescent="0.25">
      <c r="A14621"/>
      <c r="B14621"/>
      <c r="I14621" s="33"/>
      <c r="J14621" s="21"/>
    </row>
    <row r="14622" spans="1:10" x14ac:dyDescent="0.25">
      <c r="A14622"/>
      <c r="B14622"/>
      <c r="I14622" s="33"/>
      <c r="J14622" s="21"/>
    </row>
    <row r="14623" spans="1:10" x14ac:dyDescent="0.25">
      <c r="A14623"/>
      <c r="B14623"/>
      <c r="I14623" s="33"/>
      <c r="J14623" s="21"/>
    </row>
    <row r="14624" spans="1:10" x14ac:dyDescent="0.25">
      <c r="A14624"/>
      <c r="B14624"/>
      <c r="I14624" s="33"/>
      <c r="J14624" s="21"/>
    </row>
    <row r="14625" spans="1:10" x14ac:dyDescent="0.25">
      <c r="A14625"/>
      <c r="B14625"/>
      <c r="I14625" s="33"/>
      <c r="J14625" s="21"/>
    </row>
    <row r="14626" spans="1:10" x14ac:dyDescent="0.25">
      <c r="A14626"/>
      <c r="B14626"/>
      <c r="I14626" s="33"/>
      <c r="J14626" s="21"/>
    </row>
    <row r="14627" spans="1:10" x14ac:dyDescent="0.25">
      <c r="A14627"/>
      <c r="B14627"/>
      <c r="I14627" s="33"/>
      <c r="J14627" s="21"/>
    </row>
    <row r="14628" spans="1:10" x14ac:dyDescent="0.25">
      <c r="A14628"/>
      <c r="B14628"/>
      <c r="I14628" s="33"/>
      <c r="J14628" s="21"/>
    </row>
    <row r="14629" spans="1:10" x14ac:dyDescent="0.25">
      <c r="A14629"/>
      <c r="B14629"/>
      <c r="I14629" s="33"/>
      <c r="J14629" s="21"/>
    </row>
    <row r="14630" spans="1:10" x14ac:dyDescent="0.25">
      <c r="A14630"/>
      <c r="B14630"/>
      <c r="I14630" s="33"/>
      <c r="J14630" s="21"/>
    </row>
    <row r="14631" spans="1:10" x14ac:dyDescent="0.25">
      <c r="A14631"/>
      <c r="B14631"/>
      <c r="I14631" s="33"/>
      <c r="J14631" s="21"/>
    </row>
    <row r="14632" spans="1:10" x14ac:dyDescent="0.25">
      <c r="A14632"/>
      <c r="B14632"/>
      <c r="I14632" s="33"/>
      <c r="J14632" s="21"/>
    </row>
    <row r="14633" spans="1:10" x14ac:dyDescent="0.25">
      <c r="A14633"/>
      <c r="B14633"/>
      <c r="I14633" s="33"/>
      <c r="J14633" s="21"/>
    </row>
    <row r="14634" spans="1:10" x14ac:dyDescent="0.25">
      <c r="A14634"/>
      <c r="B14634"/>
      <c r="I14634" s="33"/>
      <c r="J14634" s="21"/>
    </row>
    <row r="14635" spans="1:10" x14ac:dyDescent="0.25">
      <c r="A14635"/>
      <c r="B14635"/>
      <c r="I14635" s="33"/>
      <c r="J14635" s="21"/>
    </row>
    <row r="14636" spans="1:10" x14ac:dyDescent="0.25">
      <c r="A14636"/>
      <c r="B14636"/>
      <c r="I14636" s="33"/>
      <c r="J14636" s="21"/>
    </row>
    <row r="14637" spans="1:10" x14ac:dyDescent="0.25">
      <c r="A14637"/>
      <c r="B14637"/>
      <c r="I14637" s="33"/>
      <c r="J14637" s="21"/>
    </row>
    <row r="14638" spans="1:10" x14ac:dyDescent="0.25">
      <c r="A14638"/>
      <c r="B14638"/>
      <c r="I14638" s="33"/>
      <c r="J14638" s="21"/>
    </row>
    <row r="14639" spans="1:10" x14ac:dyDescent="0.25">
      <c r="A14639"/>
      <c r="B14639"/>
      <c r="I14639" s="33"/>
      <c r="J14639" s="21"/>
    </row>
    <row r="14640" spans="1:10" x14ac:dyDescent="0.25">
      <c r="A14640"/>
      <c r="B14640"/>
      <c r="I14640" s="33"/>
      <c r="J14640" s="21"/>
    </row>
    <row r="14641" spans="1:10" x14ac:dyDescent="0.25">
      <c r="A14641"/>
      <c r="B14641"/>
      <c r="I14641" s="33"/>
      <c r="J14641" s="21"/>
    </row>
    <row r="14642" spans="1:10" x14ac:dyDescent="0.25">
      <c r="A14642"/>
      <c r="B14642"/>
      <c r="I14642" s="33"/>
      <c r="J14642" s="21"/>
    </row>
    <row r="14643" spans="1:10" x14ac:dyDescent="0.25">
      <c r="A14643"/>
      <c r="B14643"/>
      <c r="I14643" s="33"/>
      <c r="J14643" s="21"/>
    </row>
    <row r="14644" spans="1:10" x14ac:dyDescent="0.25">
      <c r="A14644"/>
      <c r="B14644"/>
      <c r="I14644" s="33"/>
      <c r="J14644" s="21"/>
    </row>
    <row r="14645" spans="1:10" x14ac:dyDescent="0.25">
      <c r="A14645"/>
      <c r="B14645"/>
      <c r="I14645" s="33"/>
      <c r="J14645" s="21"/>
    </row>
    <row r="14646" spans="1:10" x14ac:dyDescent="0.25">
      <c r="A14646"/>
      <c r="B14646"/>
      <c r="I14646" s="33"/>
      <c r="J14646" s="21"/>
    </row>
    <row r="14647" spans="1:10" x14ac:dyDescent="0.25">
      <c r="A14647"/>
      <c r="B14647"/>
      <c r="I14647" s="33"/>
      <c r="J14647" s="21"/>
    </row>
    <row r="14648" spans="1:10" x14ac:dyDescent="0.25">
      <c r="A14648"/>
      <c r="B14648"/>
      <c r="I14648" s="33"/>
      <c r="J14648" s="21"/>
    </row>
    <row r="14649" spans="1:10" x14ac:dyDescent="0.25">
      <c r="A14649"/>
      <c r="B14649"/>
      <c r="I14649" s="33"/>
      <c r="J14649" s="21"/>
    </row>
    <row r="14650" spans="1:10" x14ac:dyDescent="0.25">
      <c r="A14650"/>
      <c r="B14650"/>
      <c r="I14650" s="33"/>
      <c r="J14650" s="21"/>
    </row>
    <row r="14651" spans="1:10" x14ac:dyDescent="0.25">
      <c r="A14651"/>
      <c r="B14651"/>
      <c r="I14651" s="33"/>
      <c r="J14651" s="21"/>
    </row>
    <row r="14652" spans="1:10" x14ac:dyDescent="0.25">
      <c r="A14652"/>
      <c r="B14652"/>
      <c r="I14652" s="33"/>
      <c r="J14652" s="21"/>
    </row>
    <row r="14653" spans="1:10" x14ac:dyDescent="0.25">
      <c r="A14653"/>
      <c r="B14653"/>
      <c r="I14653" s="33"/>
      <c r="J14653" s="21"/>
    </row>
    <row r="14654" spans="1:10" x14ac:dyDescent="0.25">
      <c r="A14654"/>
      <c r="B14654"/>
      <c r="I14654" s="33"/>
      <c r="J14654" s="21"/>
    </row>
    <row r="14655" spans="1:10" x14ac:dyDescent="0.25">
      <c r="A14655"/>
      <c r="B14655"/>
      <c r="I14655" s="33"/>
      <c r="J14655" s="21"/>
    </row>
    <row r="14656" spans="1:10" x14ac:dyDescent="0.25">
      <c r="A14656"/>
      <c r="B14656"/>
      <c r="I14656" s="33"/>
      <c r="J14656" s="21"/>
    </row>
    <row r="14657" spans="1:10" x14ac:dyDescent="0.25">
      <c r="A14657"/>
      <c r="B14657"/>
      <c r="I14657" s="33"/>
      <c r="J14657" s="21"/>
    </row>
    <row r="14658" spans="1:10" x14ac:dyDescent="0.25">
      <c r="A14658"/>
      <c r="B14658"/>
      <c r="I14658" s="33"/>
      <c r="J14658" s="21"/>
    </row>
    <row r="14659" spans="1:10" x14ac:dyDescent="0.25">
      <c r="A14659"/>
      <c r="B14659"/>
      <c r="I14659" s="33"/>
      <c r="J14659" s="21"/>
    </row>
    <row r="14660" spans="1:10" x14ac:dyDescent="0.25">
      <c r="A14660"/>
      <c r="B14660"/>
      <c r="I14660" s="33"/>
      <c r="J14660" s="21"/>
    </row>
    <row r="14661" spans="1:10" x14ac:dyDescent="0.25">
      <c r="A14661"/>
      <c r="B14661"/>
      <c r="I14661" s="33"/>
      <c r="J14661" s="21"/>
    </row>
    <row r="14662" spans="1:10" x14ac:dyDescent="0.25">
      <c r="A14662"/>
      <c r="B14662"/>
      <c r="I14662" s="33"/>
      <c r="J14662" s="21"/>
    </row>
    <row r="14663" spans="1:10" x14ac:dyDescent="0.25">
      <c r="A14663"/>
      <c r="B14663"/>
      <c r="I14663" s="33"/>
      <c r="J14663" s="21"/>
    </row>
    <row r="14664" spans="1:10" x14ac:dyDescent="0.25">
      <c r="A14664"/>
      <c r="B14664"/>
      <c r="I14664" s="33"/>
      <c r="J14664" s="21"/>
    </row>
    <row r="14665" spans="1:10" x14ac:dyDescent="0.25">
      <c r="A14665"/>
      <c r="B14665"/>
      <c r="I14665" s="33"/>
      <c r="J14665" s="21"/>
    </row>
    <row r="14666" spans="1:10" x14ac:dyDescent="0.25">
      <c r="A14666"/>
      <c r="B14666"/>
      <c r="I14666" s="33"/>
      <c r="J14666" s="21"/>
    </row>
    <row r="14667" spans="1:10" x14ac:dyDescent="0.25">
      <c r="A14667"/>
      <c r="B14667"/>
      <c r="I14667" s="33"/>
      <c r="J14667" s="21"/>
    </row>
    <row r="14668" spans="1:10" x14ac:dyDescent="0.25">
      <c r="A14668"/>
      <c r="B14668"/>
      <c r="I14668" s="33"/>
      <c r="J14668" s="21"/>
    </row>
    <row r="14669" spans="1:10" x14ac:dyDescent="0.25">
      <c r="A14669"/>
      <c r="B14669"/>
      <c r="I14669" s="33"/>
      <c r="J14669" s="21"/>
    </row>
    <row r="14670" spans="1:10" x14ac:dyDescent="0.25">
      <c r="A14670"/>
      <c r="B14670"/>
      <c r="I14670" s="33"/>
      <c r="J14670" s="21"/>
    </row>
    <row r="14671" spans="1:10" x14ac:dyDescent="0.25">
      <c r="A14671"/>
      <c r="B14671"/>
      <c r="I14671" s="33"/>
      <c r="J14671" s="21"/>
    </row>
    <row r="14672" spans="1:10" x14ac:dyDescent="0.25">
      <c r="A14672"/>
      <c r="B14672"/>
      <c r="I14672" s="33"/>
      <c r="J14672" s="21"/>
    </row>
    <row r="14673" spans="1:10" x14ac:dyDescent="0.25">
      <c r="A14673"/>
      <c r="B14673"/>
      <c r="I14673" s="33"/>
      <c r="J14673" s="21"/>
    </row>
    <row r="14674" spans="1:10" x14ac:dyDescent="0.25">
      <c r="A14674"/>
      <c r="B14674"/>
      <c r="I14674" s="33"/>
      <c r="J14674" s="21"/>
    </row>
    <row r="14675" spans="1:10" x14ac:dyDescent="0.25">
      <c r="A14675"/>
      <c r="B14675"/>
      <c r="I14675" s="33"/>
      <c r="J14675" s="21"/>
    </row>
    <row r="14676" spans="1:10" x14ac:dyDescent="0.25">
      <c r="A14676"/>
      <c r="B14676"/>
      <c r="I14676" s="33"/>
      <c r="J14676" s="21"/>
    </row>
    <row r="14677" spans="1:10" x14ac:dyDescent="0.25">
      <c r="A14677"/>
      <c r="B14677"/>
      <c r="I14677" s="33"/>
      <c r="J14677" s="21"/>
    </row>
    <row r="14678" spans="1:10" x14ac:dyDescent="0.25">
      <c r="A14678"/>
      <c r="B14678"/>
      <c r="I14678" s="33"/>
      <c r="J14678" s="21"/>
    </row>
    <row r="14679" spans="1:10" x14ac:dyDescent="0.25">
      <c r="A14679"/>
      <c r="B14679"/>
      <c r="I14679" s="33"/>
      <c r="J14679" s="21"/>
    </row>
    <row r="14680" spans="1:10" x14ac:dyDescent="0.25">
      <c r="A14680"/>
      <c r="B14680"/>
      <c r="I14680" s="33"/>
      <c r="J14680" s="21"/>
    </row>
    <row r="14681" spans="1:10" x14ac:dyDescent="0.25">
      <c r="A14681"/>
      <c r="B14681"/>
      <c r="I14681" s="33"/>
      <c r="J14681" s="21"/>
    </row>
    <row r="14682" spans="1:10" x14ac:dyDescent="0.25">
      <c r="A14682"/>
      <c r="B14682"/>
      <c r="I14682" s="33"/>
      <c r="J14682" s="21"/>
    </row>
    <row r="14683" spans="1:10" x14ac:dyDescent="0.25">
      <c r="A14683"/>
      <c r="B14683"/>
      <c r="I14683" s="33"/>
      <c r="J14683" s="21"/>
    </row>
    <row r="14684" spans="1:10" x14ac:dyDescent="0.25">
      <c r="A14684"/>
      <c r="B14684"/>
      <c r="I14684" s="33"/>
      <c r="J14684" s="21"/>
    </row>
    <row r="14685" spans="1:10" x14ac:dyDescent="0.25">
      <c r="A14685"/>
      <c r="B14685"/>
      <c r="I14685" s="33"/>
      <c r="J14685" s="21"/>
    </row>
    <row r="14686" spans="1:10" x14ac:dyDescent="0.25">
      <c r="A14686"/>
      <c r="B14686"/>
      <c r="I14686" s="33"/>
      <c r="J14686" s="21"/>
    </row>
    <row r="14687" spans="1:10" x14ac:dyDescent="0.25">
      <c r="A14687"/>
      <c r="B14687"/>
      <c r="I14687" s="33"/>
      <c r="J14687" s="21"/>
    </row>
    <row r="14688" spans="1:10" x14ac:dyDescent="0.25">
      <c r="A14688"/>
      <c r="B14688"/>
      <c r="I14688" s="33"/>
      <c r="J14688" s="21"/>
    </row>
    <row r="14689" spans="1:10" x14ac:dyDescent="0.25">
      <c r="A14689"/>
      <c r="B14689"/>
      <c r="I14689" s="33"/>
      <c r="J14689" s="21"/>
    </row>
    <row r="14690" spans="1:10" x14ac:dyDescent="0.25">
      <c r="A14690"/>
      <c r="B14690"/>
      <c r="I14690" s="33"/>
      <c r="J14690" s="21"/>
    </row>
    <row r="14691" spans="1:10" x14ac:dyDescent="0.25">
      <c r="A14691"/>
      <c r="B14691"/>
      <c r="I14691" s="33"/>
      <c r="J14691" s="21"/>
    </row>
    <row r="14692" spans="1:10" x14ac:dyDescent="0.25">
      <c r="A14692"/>
      <c r="B14692"/>
      <c r="I14692" s="33"/>
      <c r="J14692" s="21"/>
    </row>
    <row r="14693" spans="1:10" x14ac:dyDescent="0.25">
      <c r="A14693"/>
      <c r="B14693"/>
      <c r="I14693" s="33"/>
      <c r="J14693" s="21"/>
    </row>
    <row r="14694" spans="1:10" x14ac:dyDescent="0.25">
      <c r="A14694"/>
      <c r="B14694"/>
      <c r="I14694" s="33"/>
      <c r="J14694" s="21"/>
    </row>
    <row r="14695" spans="1:10" x14ac:dyDescent="0.25">
      <c r="A14695"/>
      <c r="B14695"/>
      <c r="I14695" s="33"/>
      <c r="J14695" s="21"/>
    </row>
    <row r="14696" spans="1:10" x14ac:dyDescent="0.25">
      <c r="A14696"/>
      <c r="B14696"/>
      <c r="I14696" s="33"/>
      <c r="J14696" s="21"/>
    </row>
    <row r="14697" spans="1:10" x14ac:dyDescent="0.25">
      <c r="A14697"/>
      <c r="B14697"/>
      <c r="I14697" s="33"/>
      <c r="J14697" s="21"/>
    </row>
    <row r="14698" spans="1:10" x14ac:dyDescent="0.25">
      <c r="A14698"/>
      <c r="B14698"/>
      <c r="I14698" s="33"/>
      <c r="J14698" s="21"/>
    </row>
    <row r="14699" spans="1:10" x14ac:dyDescent="0.25">
      <c r="A14699"/>
      <c r="B14699"/>
      <c r="I14699" s="33"/>
      <c r="J14699" s="21"/>
    </row>
    <row r="14700" spans="1:10" x14ac:dyDescent="0.25">
      <c r="A14700"/>
      <c r="B14700"/>
      <c r="I14700" s="33"/>
      <c r="J14700" s="21"/>
    </row>
    <row r="14701" spans="1:10" x14ac:dyDescent="0.25">
      <c r="A14701"/>
      <c r="B14701"/>
      <c r="I14701" s="33"/>
      <c r="J14701" s="21"/>
    </row>
    <row r="14702" spans="1:10" x14ac:dyDescent="0.25">
      <c r="A14702"/>
      <c r="B14702"/>
      <c r="I14702" s="33"/>
      <c r="J14702" s="21"/>
    </row>
    <row r="14703" spans="1:10" x14ac:dyDescent="0.25">
      <c r="A14703"/>
      <c r="B14703"/>
      <c r="I14703" s="33"/>
      <c r="J14703" s="21"/>
    </row>
    <row r="14704" spans="1:10" x14ac:dyDescent="0.25">
      <c r="A14704"/>
      <c r="B14704"/>
      <c r="I14704" s="33"/>
      <c r="J14704" s="21"/>
    </row>
    <row r="14705" spans="1:10" x14ac:dyDescent="0.25">
      <c r="A14705"/>
      <c r="B14705"/>
      <c r="I14705" s="33"/>
      <c r="J14705" s="21"/>
    </row>
    <row r="14706" spans="1:10" x14ac:dyDescent="0.25">
      <c r="A14706"/>
      <c r="B14706"/>
      <c r="I14706" s="33"/>
      <c r="J14706" s="21"/>
    </row>
    <row r="14707" spans="1:10" x14ac:dyDescent="0.25">
      <c r="A14707"/>
      <c r="B14707"/>
      <c r="I14707" s="33"/>
      <c r="J14707" s="21"/>
    </row>
    <row r="14708" spans="1:10" x14ac:dyDescent="0.25">
      <c r="A14708"/>
      <c r="B14708"/>
      <c r="I14708" s="33"/>
      <c r="J14708" s="21"/>
    </row>
    <row r="14709" spans="1:10" x14ac:dyDescent="0.25">
      <c r="A14709"/>
      <c r="B14709"/>
      <c r="I14709" s="33"/>
      <c r="J14709" s="21"/>
    </row>
    <row r="14710" spans="1:10" x14ac:dyDescent="0.25">
      <c r="A14710"/>
      <c r="B14710"/>
      <c r="I14710" s="33"/>
      <c r="J14710" s="21"/>
    </row>
    <row r="14711" spans="1:10" x14ac:dyDescent="0.25">
      <c r="A14711"/>
      <c r="B14711"/>
      <c r="I14711" s="33"/>
      <c r="J14711" s="21"/>
    </row>
    <row r="14712" spans="1:10" x14ac:dyDescent="0.25">
      <c r="A14712"/>
      <c r="B14712"/>
      <c r="I14712" s="33"/>
      <c r="J14712" s="21"/>
    </row>
    <row r="14713" spans="1:10" x14ac:dyDescent="0.25">
      <c r="A14713"/>
      <c r="B14713"/>
      <c r="I14713" s="33"/>
      <c r="J14713" s="21"/>
    </row>
    <row r="14714" spans="1:10" x14ac:dyDescent="0.25">
      <c r="A14714"/>
      <c r="B14714"/>
      <c r="I14714" s="33"/>
      <c r="J14714" s="21"/>
    </row>
    <row r="14715" spans="1:10" x14ac:dyDescent="0.25">
      <c r="A14715"/>
      <c r="B14715"/>
      <c r="I14715" s="33"/>
      <c r="J14715" s="21"/>
    </row>
    <row r="14716" spans="1:10" x14ac:dyDescent="0.25">
      <c r="A14716"/>
      <c r="B14716"/>
      <c r="I14716" s="33"/>
      <c r="J14716" s="21"/>
    </row>
    <row r="14717" spans="1:10" x14ac:dyDescent="0.25">
      <c r="A14717"/>
      <c r="B14717"/>
      <c r="I14717" s="33"/>
      <c r="J14717" s="21"/>
    </row>
    <row r="14718" spans="1:10" x14ac:dyDescent="0.25">
      <c r="A14718"/>
      <c r="B14718"/>
      <c r="I14718" s="33"/>
      <c r="J14718" s="21"/>
    </row>
    <row r="14719" spans="1:10" x14ac:dyDescent="0.25">
      <c r="A14719"/>
      <c r="B14719"/>
      <c r="I14719" s="33"/>
      <c r="J14719" s="21"/>
    </row>
    <row r="14720" spans="1:10" x14ac:dyDescent="0.25">
      <c r="A14720"/>
      <c r="B14720"/>
      <c r="I14720" s="33"/>
      <c r="J14720" s="21"/>
    </row>
    <row r="14721" spans="1:10" x14ac:dyDescent="0.25">
      <c r="A14721"/>
      <c r="B14721"/>
      <c r="I14721" s="33"/>
      <c r="J14721" s="21"/>
    </row>
    <row r="14722" spans="1:10" x14ac:dyDescent="0.25">
      <c r="A14722"/>
      <c r="B14722"/>
      <c r="I14722" s="33"/>
      <c r="J14722" s="21"/>
    </row>
    <row r="14723" spans="1:10" x14ac:dyDescent="0.25">
      <c r="A14723"/>
      <c r="B14723"/>
      <c r="I14723" s="33"/>
      <c r="J14723" s="21"/>
    </row>
    <row r="14724" spans="1:10" x14ac:dyDescent="0.25">
      <c r="A14724"/>
      <c r="B14724"/>
      <c r="I14724" s="33"/>
      <c r="J14724" s="21"/>
    </row>
    <row r="14725" spans="1:10" x14ac:dyDescent="0.25">
      <c r="A14725"/>
      <c r="B14725"/>
      <c r="I14725" s="33"/>
      <c r="J14725" s="21"/>
    </row>
    <row r="14726" spans="1:10" x14ac:dyDescent="0.25">
      <c r="A14726"/>
      <c r="B14726"/>
      <c r="I14726" s="33"/>
      <c r="J14726" s="21"/>
    </row>
    <row r="14727" spans="1:10" x14ac:dyDescent="0.25">
      <c r="A14727"/>
      <c r="B14727"/>
      <c r="I14727" s="33"/>
      <c r="J14727" s="21"/>
    </row>
    <row r="14728" spans="1:10" x14ac:dyDescent="0.25">
      <c r="A14728"/>
      <c r="B14728"/>
      <c r="I14728" s="33"/>
      <c r="J14728" s="21"/>
    </row>
    <row r="14729" spans="1:10" x14ac:dyDescent="0.25">
      <c r="A14729"/>
      <c r="B14729"/>
      <c r="I14729" s="33"/>
      <c r="J14729" s="21"/>
    </row>
    <row r="14730" spans="1:10" x14ac:dyDescent="0.25">
      <c r="A14730"/>
      <c r="B14730"/>
      <c r="I14730" s="33"/>
      <c r="J14730" s="21"/>
    </row>
    <row r="14731" spans="1:10" x14ac:dyDescent="0.25">
      <c r="A14731"/>
      <c r="B14731"/>
      <c r="I14731" s="33"/>
      <c r="J14731" s="21"/>
    </row>
    <row r="14732" spans="1:10" x14ac:dyDescent="0.25">
      <c r="A14732"/>
      <c r="B14732"/>
      <c r="I14732" s="33"/>
      <c r="J14732" s="21"/>
    </row>
    <row r="14733" spans="1:10" x14ac:dyDescent="0.25">
      <c r="A14733"/>
      <c r="B14733"/>
      <c r="I14733" s="33"/>
      <c r="J14733" s="21"/>
    </row>
    <row r="14734" spans="1:10" x14ac:dyDescent="0.25">
      <c r="A14734"/>
      <c r="B14734"/>
      <c r="I14734" s="33"/>
      <c r="J14734" s="21"/>
    </row>
    <row r="14735" spans="1:10" x14ac:dyDescent="0.25">
      <c r="A14735"/>
      <c r="B14735"/>
      <c r="I14735" s="33"/>
      <c r="J14735" s="21"/>
    </row>
    <row r="14736" spans="1:10" x14ac:dyDescent="0.25">
      <c r="A14736"/>
      <c r="B14736"/>
      <c r="I14736" s="33"/>
      <c r="J14736" s="21"/>
    </row>
    <row r="14737" spans="1:10" x14ac:dyDescent="0.25">
      <c r="A14737"/>
      <c r="B14737"/>
      <c r="I14737" s="33"/>
      <c r="J14737" s="21"/>
    </row>
    <row r="14738" spans="1:10" x14ac:dyDescent="0.25">
      <c r="A14738"/>
      <c r="B14738"/>
      <c r="I14738" s="33"/>
      <c r="J14738" s="21"/>
    </row>
    <row r="14739" spans="1:10" x14ac:dyDescent="0.25">
      <c r="A14739"/>
      <c r="B14739"/>
      <c r="I14739" s="33"/>
      <c r="J14739" s="21"/>
    </row>
    <row r="14740" spans="1:10" x14ac:dyDescent="0.25">
      <c r="A14740"/>
      <c r="B14740"/>
      <c r="I14740" s="33"/>
      <c r="J14740" s="21"/>
    </row>
    <row r="14741" spans="1:10" x14ac:dyDescent="0.25">
      <c r="A14741"/>
      <c r="B14741"/>
      <c r="I14741" s="33"/>
      <c r="J14741" s="21"/>
    </row>
    <row r="14742" spans="1:10" x14ac:dyDescent="0.25">
      <c r="A14742"/>
      <c r="B14742"/>
      <c r="I14742" s="33"/>
      <c r="J14742" s="21"/>
    </row>
    <row r="14743" spans="1:10" x14ac:dyDescent="0.25">
      <c r="A14743"/>
      <c r="B14743"/>
      <c r="I14743" s="33"/>
      <c r="J14743" s="21"/>
    </row>
    <row r="14744" spans="1:10" x14ac:dyDescent="0.25">
      <c r="A14744"/>
      <c r="B14744"/>
      <c r="I14744" s="33"/>
      <c r="J14744" s="21"/>
    </row>
    <row r="14745" spans="1:10" x14ac:dyDescent="0.25">
      <c r="A14745"/>
      <c r="B14745"/>
      <c r="I14745" s="33"/>
      <c r="J14745" s="21"/>
    </row>
    <row r="14746" spans="1:10" x14ac:dyDescent="0.25">
      <c r="A14746"/>
      <c r="B14746"/>
      <c r="I14746" s="33"/>
      <c r="J14746" s="21"/>
    </row>
    <row r="14747" spans="1:10" x14ac:dyDescent="0.25">
      <c r="A14747"/>
      <c r="B14747"/>
      <c r="I14747" s="33"/>
      <c r="J14747" s="21"/>
    </row>
    <row r="14748" spans="1:10" x14ac:dyDescent="0.25">
      <c r="A14748"/>
      <c r="B14748"/>
      <c r="I14748" s="33"/>
      <c r="J14748" s="21"/>
    </row>
    <row r="14749" spans="1:10" x14ac:dyDescent="0.25">
      <c r="A14749"/>
      <c r="B14749"/>
      <c r="I14749" s="33"/>
      <c r="J14749" s="21"/>
    </row>
    <row r="14750" spans="1:10" x14ac:dyDescent="0.25">
      <c r="A14750"/>
      <c r="B14750"/>
      <c r="I14750" s="33"/>
      <c r="J14750" s="21"/>
    </row>
    <row r="14751" spans="1:10" x14ac:dyDescent="0.25">
      <c r="A14751"/>
      <c r="B14751"/>
      <c r="I14751" s="33"/>
      <c r="J14751" s="21"/>
    </row>
    <row r="14752" spans="1:10" x14ac:dyDescent="0.25">
      <c r="A14752"/>
      <c r="B14752"/>
      <c r="I14752" s="33"/>
      <c r="J14752" s="21"/>
    </row>
    <row r="14753" spans="1:10" x14ac:dyDescent="0.25">
      <c r="A14753"/>
      <c r="B14753"/>
      <c r="I14753" s="33"/>
      <c r="J14753" s="21"/>
    </row>
    <row r="14754" spans="1:10" x14ac:dyDescent="0.25">
      <c r="A14754"/>
      <c r="B14754"/>
      <c r="I14754" s="33"/>
      <c r="J14754" s="21"/>
    </row>
    <row r="14755" spans="1:10" x14ac:dyDescent="0.25">
      <c r="A14755"/>
      <c r="B14755"/>
      <c r="I14755" s="33"/>
      <c r="J14755" s="21"/>
    </row>
    <row r="14756" spans="1:10" x14ac:dyDescent="0.25">
      <c r="A14756"/>
      <c r="B14756"/>
      <c r="I14756" s="33"/>
      <c r="J14756" s="21"/>
    </row>
    <row r="14757" spans="1:10" x14ac:dyDescent="0.25">
      <c r="A14757"/>
      <c r="B14757"/>
      <c r="I14757" s="33"/>
      <c r="J14757" s="21"/>
    </row>
    <row r="14758" spans="1:10" x14ac:dyDescent="0.25">
      <c r="A14758"/>
      <c r="B14758"/>
      <c r="I14758" s="33"/>
      <c r="J14758" s="21"/>
    </row>
    <row r="14759" spans="1:10" x14ac:dyDescent="0.25">
      <c r="A14759"/>
      <c r="B14759"/>
      <c r="I14759" s="33"/>
      <c r="J14759" s="21"/>
    </row>
    <row r="14760" spans="1:10" x14ac:dyDescent="0.25">
      <c r="A14760"/>
      <c r="B14760"/>
      <c r="I14760" s="33"/>
      <c r="J14760" s="21"/>
    </row>
    <row r="14761" spans="1:10" x14ac:dyDescent="0.25">
      <c r="A14761"/>
      <c r="B14761"/>
      <c r="I14761" s="33"/>
      <c r="J14761" s="21"/>
    </row>
    <row r="14762" spans="1:10" x14ac:dyDescent="0.25">
      <c r="A14762"/>
      <c r="B14762"/>
      <c r="I14762" s="33"/>
      <c r="J14762" s="21"/>
    </row>
    <row r="14763" spans="1:10" x14ac:dyDescent="0.25">
      <c r="A14763"/>
      <c r="B14763"/>
      <c r="I14763" s="33"/>
      <c r="J14763" s="21"/>
    </row>
    <row r="14764" spans="1:10" x14ac:dyDescent="0.25">
      <c r="A14764"/>
      <c r="B14764"/>
      <c r="I14764" s="33"/>
      <c r="J14764" s="21"/>
    </row>
    <row r="14765" spans="1:10" x14ac:dyDescent="0.25">
      <c r="A14765"/>
      <c r="B14765"/>
      <c r="I14765" s="33"/>
      <c r="J14765" s="21"/>
    </row>
    <row r="14766" spans="1:10" x14ac:dyDescent="0.25">
      <c r="A14766"/>
      <c r="B14766"/>
      <c r="I14766" s="33"/>
      <c r="J14766" s="21"/>
    </row>
    <row r="14767" spans="1:10" x14ac:dyDescent="0.25">
      <c r="A14767"/>
      <c r="B14767"/>
      <c r="I14767" s="33"/>
      <c r="J14767" s="21"/>
    </row>
    <row r="14768" spans="1:10" x14ac:dyDescent="0.25">
      <c r="A14768"/>
      <c r="B14768"/>
      <c r="I14768" s="33"/>
      <c r="J14768" s="21"/>
    </row>
    <row r="14769" spans="1:10" x14ac:dyDescent="0.25">
      <c r="A14769"/>
      <c r="B14769"/>
      <c r="I14769" s="33"/>
      <c r="J14769" s="21"/>
    </row>
    <row r="14770" spans="1:10" x14ac:dyDescent="0.25">
      <c r="A14770"/>
      <c r="B14770"/>
      <c r="I14770" s="33"/>
      <c r="J14770" s="21"/>
    </row>
    <row r="14771" spans="1:10" x14ac:dyDescent="0.25">
      <c r="A14771"/>
      <c r="B14771"/>
      <c r="I14771" s="33"/>
      <c r="J14771" s="21"/>
    </row>
    <row r="14772" spans="1:10" x14ac:dyDescent="0.25">
      <c r="A14772"/>
      <c r="B14772"/>
      <c r="I14772" s="33"/>
      <c r="J14772" s="21"/>
    </row>
    <row r="14773" spans="1:10" x14ac:dyDescent="0.25">
      <c r="A14773"/>
      <c r="B14773"/>
      <c r="I14773" s="33"/>
      <c r="J14773" s="21"/>
    </row>
    <row r="14774" spans="1:10" x14ac:dyDescent="0.25">
      <c r="A14774"/>
      <c r="B14774"/>
      <c r="I14774" s="33"/>
      <c r="J14774" s="21"/>
    </row>
    <row r="14775" spans="1:10" x14ac:dyDescent="0.25">
      <c r="A14775"/>
      <c r="B14775"/>
      <c r="I14775" s="33"/>
      <c r="J14775" s="21"/>
    </row>
    <row r="14776" spans="1:10" x14ac:dyDescent="0.25">
      <c r="A14776"/>
      <c r="B14776"/>
      <c r="I14776" s="33"/>
      <c r="J14776" s="21"/>
    </row>
    <row r="14777" spans="1:10" x14ac:dyDescent="0.25">
      <c r="A14777"/>
      <c r="B14777"/>
      <c r="I14777" s="33"/>
      <c r="J14777" s="21"/>
    </row>
    <row r="14778" spans="1:10" x14ac:dyDescent="0.25">
      <c r="A14778"/>
      <c r="B14778"/>
      <c r="I14778" s="33"/>
      <c r="J14778" s="21"/>
    </row>
    <row r="14779" spans="1:10" x14ac:dyDescent="0.25">
      <c r="A14779"/>
      <c r="B14779"/>
      <c r="I14779" s="33"/>
      <c r="J14779" s="21"/>
    </row>
    <row r="14780" spans="1:10" x14ac:dyDescent="0.25">
      <c r="A14780"/>
      <c r="B14780"/>
      <c r="I14780" s="33"/>
      <c r="J14780" s="21"/>
    </row>
    <row r="14781" spans="1:10" x14ac:dyDescent="0.25">
      <c r="A14781"/>
      <c r="B14781"/>
      <c r="I14781" s="33"/>
      <c r="J14781" s="21"/>
    </row>
    <row r="14782" spans="1:10" x14ac:dyDescent="0.25">
      <c r="A14782"/>
      <c r="B14782"/>
      <c r="I14782" s="33"/>
      <c r="J14782" s="21"/>
    </row>
    <row r="14783" spans="1:10" x14ac:dyDescent="0.25">
      <c r="A14783"/>
      <c r="B14783"/>
      <c r="I14783" s="33"/>
      <c r="J14783" s="21"/>
    </row>
    <row r="14784" spans="1:10" x14ac:dyDescent="0.25">
      <c r="A14784"/>
      <c r="B14784"/>
      <c r="I14784" s="33"/>
      <c r="J14784" s="21"/>
    </row>
    <row r="14785" spans="1:10" x14ac:dyDescent="0.25">
      <c r="A14785"/>
      <c r="B14785"/>
      <c r="I14785" s="33"/>
      <c r="J14785" s="21"/>
    </row>
    <row r="14786" spans="1:10" x14ac:dyDescent="0.25">
      <c r="A14786"/>
      <c r="B14786"/>
      <c r="I14786" s="33"/>
      <c r="J14786" s="21"/>
    </row>
    <row r="14787" spans="1:10" x14ac:dyDescent="0.25">
      <c r="A14787"/>
      <c r="B14787"/>
      <c r="I14787" s="33"/>
      <c r="J14787" s="21"/>
    </row>
    <row r="14788" spans="1:10" x14ac:dyDescent="0.25">
      <c r="A14788"/>
      <c r="B14788"/>
      <c r="I14788" s="33"/>
      <c r="J14788" s="21"/>
    </row>
    <row r="14789" spans="1:10" x14ac:dyDescent="0.25">
      <c r="A14789"/>
      <c r="B14789"/>
      <c r="I14789" s="33"/>
      <c r="J14789" s="21"/>
    </row>
    <row r="14790" spans="1:10" x14ac:dyDescent="0.25">
      <c r="A14790"/>
      <c r="B14790"/>
      <c r="I14790" s="33"/>
      <c r="J14790" s="21"/>
    </row>
    <row r="14791" spans="1:10" x14ac:dyDescent="0.25">
      <c r="A14791"/>
      <c r="B14791"/>
      <c r="I14791" s="33"/>
      <c r="J14791" s="21"/>
    </row>
    <row r="14792" spans="1:10" x14ac:dyDescent="0.25">
      <c r="A14792"/>
      <c r="B14792"/>
      <c r="I14792" s="33"/>
      <c r="J14792" s="21"/>
    </row>
    <row r="14793" spans="1:10" x14ac:dyDescent="0.25">
      <c r="A14793"/>
      <c r="B14793"/>
      <c r="I14793" s="33"/>
      <c r="J14793" s="21"/>
    </row>
    <row r="14794" spans="1:10" x14ac:dyDescent="0.25">
      <c r="A14794"/>
      <c r="B14794"/>
      <c r="I14794" s="33"/>
      <c r="J14794" s="21"/>
    </row>
    <row r="14795" spans="1:10" x14ac:dyDescent="0.25">
      <c r="A14795"/>
      <c r="B14795"/>
      <c r="I14795" s="33"/>
      <c r="J14795" s="21"/>
    </row>
    <row r="14796" spans="1:10" x14ac:dyDescent="0.25">
      <c r="A14796"/>
      <c r="B14796"/>
      <c r="I14796" s="33"/>
      <c r="J14796" s="21"/>
    </row>
    <row r="14797" spans="1:10" x14ac:dyDescent="0.25">
      <c r="A14797"/>
      <c r="B14797"/>
      <c r="I14797" s="33"/>
      <c r="J14797" s="21"/>
    </row>
    <row r="14798" spans="1:10" x14ac:dyDescent="0.25">
      <c r="A14798"/>
      <c r="B14798"/>
      <c r="I14798" s="33"/>
      <c r="J14798" s="21"/>
    </row>
    <row r="14799" spans="1:10" x14ac:dyDescent="0.25">
      <c r="A14799"/>
      <c r="B14799"/>
      <c r="I14799" s="33"/>
      <c r="J14799" s="21"/>
    </row>
    <row r="14800" spans="1:10" x14ac:dyDescent="0.25">
      <c r="A14800"/>
      <c r="B14800"/>
      <c r="I14800" s="33"/>
      <c r="J14800" s="21"/>
    </row>
    <row r="14801" spans="1:10" x14ac:dyDescent="0.25">
      <c r="A14801"/>
      <c r="B14801"/>
      <c r="I14801" s="33"/>
      <c r="J14801" s="21"/>
    </row>
    <row r="14802" spans="1:10" x14ac:dyDescent="0.25">
      <c r="A14802"/>
      <c r="B14802"/>
      <c r="I14802" s="33"/>
      <c r="J14802" s="21"/>
    </row>
    <row r="14803" spans="1:10" x14ac:dyDescent="0.25">
      <c r="A14803"/>
      <c r="B14803"/>
      <c r="I14803" s="33"/>
      <c r="J14803" s="21"/>
    </row>
    <row r="14804" spans="1:10" x14ac:dyDescent="0.25">
      <c r="A14804"/>
      <c r="B14804"/>
      <c r="I14804" s="33"/>
      <c r="J14804" s="21"/>
    </row>
    <row r="14805" spans="1:10" x14ac:dyDescent="0.25">
      <c r="A14805"/>
      <c r="B14805"/>
      <c r="I14805" s="33"/>
      <c r="J14805" s="21"/>
    </row>
    <row r="14806" spans="1:10" x14ac:dyDescent="0.25">
      <c r="A14806"/>
      <c r="B14806"/>
      <c r="I14806" s="33"/>
      <c r="J14806" s="21"/>
    </row>
    <row r="14807" spans="1:10" x14ac:dyDescent="0.25">
      <c r="A14807"/>
      <c r="B14807"/>
      <c r="I14807" s="33"/>
      <c r="J14807" s="21"/>
    </row>
    <row r="14808" spans="1:10" x14ac:dyDescent="0.25">
      <c r="A14808"/>
      <c r="B14808"/>
      <c r="I14808" s="33"/>
      <c r="J14808" s="21"/>
    </row>
    <row r="14809" spans="1:10" x14ac:dyDescent="0.25">
      <c r="A14809"/>
      <c r="B14809"/>
      <c r="I14809" s="33"/>
      <c r="J14809" s="21"/>
    </row>
    <row r="14810" spans="1:10" x14ac:dyDescent="0.25">
      <c r="A14810"/>
      <c r="B14810"/>
      <c r="I14810" s="33"/>
      <c r="J14810" s="21"/>
    </row>
    <row r="14811" spans="1:10" x14ac:dyDescent="0.25">
      <c r="A14811"/>
      <c r="B14811"/>
      <c r="I14811" s="33"/>
      <c r="J14811" s="21"/>
    </row>
    <row r="14812" spans="1:10" x14ac:dyDescent="0.25">
      <c r="A14812"/>
      <c r="B14812"/>
      <c r="I14812" s="33"/>
      <c r="J14812" s="21"/>
    </row>
    <row r="14813" spans="1:10" x14ac:dyDescent="0.25">
      <c r="A14813"/>
      <c r="B14813"/>
      <c r="I14813" s="33"/>
      <c r="J14813" s="21"/>
    </row>
    <row r="14814" spans="1:10" x14ac:dyDescent="0.25">
      <c r="A14814"/>
      <c r="B14814"/>
      <c r="I14814" s="33"/>
      <c r="J14814" s="21"/>
    </row>
    <row r="14815" spans="1:10" x14ac:dyDescent="0.25">
      <c r="A14815"/>
      <c r="B14815"/>
      <c r="I14815" s="33"/>
      <c r="J14815" s="21"/>
    </row>
    <row r="14816" spans="1:10" x14ac:dyDescent="0.25">
      <c r="A14816"/>
      <c r="B14816"/>
      <c r="I14816" s="33"/>
      <c r="J14816" s="21"/>
    </row>
    <row r="14817" spans="1:10" x14ac:dyDescent="0.25">
      <c r="A14817"/>
      <c r="B14817"/>
      <c r="I14817" s="33"/>
      <c r="J14817" s="21"/>
    </row>
    <row r="14818" spans="1:10" x14ac:dyDescent="0.25">
      <c r="A14818"/>
      <c r="B14818"/>
      <c r="I14818" s="33"/>
      <c r="J14818" s="21"/>
    </row>
    <row r="14819" spans="1:10" x14ac:dyDescent="0.25">
      <c r="A14819"/>
      <c r="B14819"/>
      <c r="I14819" s="33"/>
      <c r="J14819" s="21"/>
    </row>
    <row r="14820" spans="1:10" x14ac:dyDescent="0.25">
      <c r="A14820"/>
      <c r="B14820"/>
      <c r="I14820" s="33"/>
      <c r="J14820" s="21"/>
    </row>
    <row r="14821" spans="1:10" x14ac:dyDescent="0.25">
      <c r="A14821"/>
      <c r="B14821"/>
      <c r="I14821" s="33"/>
      <c r="J14821" s="21"/>
    </row>
    <row r="14822" spans="1:10" x14ac:dyDescent="0.25">
      <c r="A14822"/>
      <c r="B14822"/>
      <c r="I14822" s="33"/>
      <c r="J14822" s="21"/>
    </row>
    <row r="14823" spans="1:10" x14ac:dyDescent="0.25">
      <c r="A14823"/>
      <c r="B14823"/>
      <c r="I14823" s="33"/>
      <c r="J14823" s="21"/>
    </row>
    <row r="14824" spans="1:10" x14ac:dyDescent="0.25">
      <c r="A14824"/>
      <c r="B14824"/>
      <c r="I14824" s="33"/>
      <c r="J14824" s="21"/>
    </row>
    <row r="14825" spans="1:10" x14ac:dyDescent="0.25">
      <c r="A14825"/>
      <c r="B14825"/>
      <c r="I14825" s="33"/>
      <c r="J14825" s="21"/>
    </row>
    <row r="14826" spans="1:10" x14ac:dyDescent="0.25">
      <c r="A14826"/>
      <c r="B14826"/>
      <c r="I14826" s="33"/>
      <c r="J14826" s="21"/>
    </row>
    <row r="14827" spans="1:10" x14ac:dyDescent="0.25">
      <c r="A14827"/>
      <c r="B14827"/>
      <c r="I14827" s="33"/>
      <c r="J14827" s="21"/>
    </row>
    <row r="14828" spans="1:10" x14ac:dyDescent="0.25">
      <c r="A14828"/>
      <c r="B14828"/>
      <c r="I14828" s="33"/>
      <c r="J14828" s="21"/>
    </row>
    <row r="14829" spans="1:10" x14ac:dyDescent="0.25">
      <c r="A14829"/>
      <c r="B14829"/>
      <c r="I14829" s="33"/>
      <c r="J14829" s="21"/>
    </row>
    <row r="14830" spans="1:10" x14ac:dyDescent="0.25">
      <c r="A14830"/>
      <c r="B14830"/>
      <c r="I14830" s="33"/>
      <c r="J14830" s="21"/>
    </row>
    <row r="14831" spans="1:10" x14ac:dyDescent="0.25">
      <c r="A14831"/>
      <c r="B14831"/>
      <c r="I14831" s="33"/>
      <c r="J14831" s="21"/>
    </row>
    <row r="14832" spans="1:10" x14ac:dyDescent="0.25">
      <c r="A14832"/>
      <c r="B14832"/>
      <c r="I14832" s="33"/>
      <c r="J14832" s="21"/>
    </row>
    <row r="14833" spans="1:10" x14ac:dyDescent="0.25">
      <c r="A14833"/>
      <c r="B14833"/>
      <c r="I14833" s="33"/>
      <c r="J14833" s="21"/>
    </row>
    <row r="14834" spans="1:10" x14ac:dyDescent="0.25">
      <c r="A14834"/>
      <c r="B14834"/>
      <c r="I14834" s="33"/>
      <c r="J14834" s="21"/>
    </row>
    <row r="14835" spans="1:10" x14ac:dyDescent="0.25">
      <c r="A14835"/>
      <c r="B14835"/>
      <c r="I14835" s="33"/>
      <c r="J14835" s="21"/>
    </row>
    <row r="14836" spans="1:10" x14ac:dyDescent="0.25">
      <c r="A14836"/>
      <c r="B14836"/>
      <c r="I14836" s="33"/>
      <c r="J14836" s="21"/>
    </row>
    <row r="14837" spans="1:10" x14ac:dyDescent="0.25">
      <c r="A14837"/>
      <c r="B14837"/>
      <c r="I14837" s="33"/>
      <c r="J14837" s="21"/>
    </row>
    <row r="14838" spans="1:10" x14ac:dyDescent="0.25">
      <c r="A14838"/>
      <c r="B14838"/>
      <c r="I14838" s="33"/>
      <c r="J14838" s="21"/>
    </row>
    <row r="14839" spans="1:10" x14ac:dyDescent="0.25">
      <c r="A14839"/>
      <c r="B14839"/>
      <c r="I14839" s="33"/>
      <c r="J14839" s="21"/>
    </row>
    <row r="14840" spans="1:10" x14ac:dyDescent="0.25">
      <c r="A14840"/>
      <c r="B14840"/>
      <c r="I14840" s="33"/>
      <c r="J14840" s="21"/>
    </row>
    <row r="14841" spans="1:10" x14ac:dyDescent="0.25">
      <c r="A14841"/>
      <c r="B14841"/>
      <c r="I14841" s="33"/>
      <c r="J14841" s="21"/>
    </row>
    <row r="14842" spans="1:10" x14ac:dyDescent="0.25">
      <c r="A14842"/>
      <c r="B14842"/>
      <c r="I14842" s="33"/>
      <c r="J14842" s="21"/>
    </row>
    <row r="14843" spans="1:10" x14ac:dyDescent="0.25">
      <c r="A14843"/>
      <c r="B14843"/>
      <c r="I14843" s="33"/>
      <c r="J14843" s="21"/>
    </row>
    <row r="14844" spans="1:10" x14ac:dyDescent="0.25">
      <c r="A14844"/>
      <c r="B14844"/>
      <c r="I14844" s="33"/>
      <c r="J14844" s="21"/>
    </row>
    <row r="14845" spans="1:10" x14ac:dyDescent="0.25">
      <c r="A14845"/>
      <c r="B14845"/>
      <c r="I14845" s="33"/>
      <c r="J14845" s="21"/>
    </row>
    <row r="14846" spans="1:10" x14ac:dyDescent="0.25">
      <c r="A14846"/>
      <c r="B14846"/>
      <c r="I14846" s="33"/>
      <c r="J14846" s="21"/>
    </row>
    <row r="14847" spans="1:10" x14ac:dyDescent="0.25">
      <c r="A14847"/>
      <c r="B14847"/>
      <c r="I14847" s="33"/>
      <c r="J14847" s="21"/>
    </row>
    <row r="14848" spans="1:10" x14ac:dyDescent="0.25">
      <c r="A14848"/>
      <c r="B14848"/>
      <c r="I14848" s="33"/>
      <c r="J14848" s="21"/>
    </row>
    <row r="14849" spans="1:10" x14ac:dyDescent="0.25">
      <c r="A14849"/>
      <c r="B14849"/>
      <c r="I14849" s="33"/>
      <c r="J14849" s="21"/>
    </row>
    <row r="14850" spans="1:10" x14ac:dyDescent="0.25">
      <c r="A14850"/>
      <c r="B14850"/>
      <c r="I14850" s="33"/>
      <c r="J14850" s="21"/>
    </row>
    <row r="14851" spans="1:10" x14ac:dyDescent="0.25">
      <c r="A14851"/>
      <c r="B14851"/>
      <c r="I14851" s="33"/>
      <c r="J14851" s="21"/>
    </row>
    <row r="14852" spans="1:10" x14ac:dyDescent="0.25">
      <c r="A14852"/>
      <c r="B14852"/>
      <c r="I14852" s="33"/>
      <c r="J14852" s="21"/>
    </row>
    <row r="14853" spans="1:10" x14ac:dyDescent="0.25">
      <c r="A14853"/>
      <c r="B14853"/>
      <c r="I14853" s="33"/>
      <c r="J14853" s="21"/>
    </row>
    <row r="14854" spans="1:10" x14ac:dyDescent="0.25">
      <c r="A14854"/>
      <c r="B14854"/>
      <c r="I14854" s="33"/>
      <c r="J14854" s="21"/>
    </row>
    <row r="14855" spans="1:10" x14ac:dyDescent="0.25">
      <c r="A14855"/>
      <c r="B14855"/>
      <c r="I14855" s="33"/>
      <c r="J14855" s="21"/>
    </row>
    <row r="14856" spans="1:10" x14ac:dyDescent="0.25">
      <c r="A14856"/>
      <c r="B14856"/>
      <c r="I14856" s="33"/>
      <c r="J14856" s="21"/>
    </row>
    <row r="14857" spans="1:10" x14ac:dyDescent="0.25">
      <c r="A14857"/>
      <c r="B14857"/>
      <c r="I14857" s="33"/>
      <c r="J14857" s="21"/>
    </row>
    <row r="14858" spans="1:10" x14ac:dyDescent="0.25">
      <c r="A14858"/>
      <c r="B14858"/>
      <c r="I14858" s="33"/>
      <c r="J14858" s="21"/>
    </row>
    <row r="14859" spans="1:10" x14ac:dyDescent="0.25">
      <c r="A14859"/>
      <c r="B14859"/>
      <c r="I14859" s="33"/>
      <c r="J14859" s="21"/>
    </row>
    <row r="14860" spans="1:10" x14ac:dyDescent="0.25">
      <c r="A14860"/>
      <c r="B14860"/>
      <c r="I14860" s="33"/>
      <c r="J14860" s="21"/>
    </row>
    <row r="14861" spans="1:10" x14ac:dyDescent="0.25">
      <c r="A14861"/>
      <c r="B14861"/>
      <c r="I14861" s="33"/>
      <c r="J14861" s="21"/>
    </row>
    <row r="14862" spans="1:10" x14ac:dyDescent="0.25">
      <c r="A14862"/>
      <c r="B14862"/>
      <c r="I14862" s="33"/>
      <c r="J14862" s="21"/>
    </row>
    <row r="14863" spans="1:10" x14ac:dyDescent="0.25">
      <c r="A14863"/>
      <c r="B14863"/>
      <c r="I14863" s="33"/>
      <c r="J14863" s="21"/>
    </row>
    <row r="14864" spans="1:10" x14ac:dyDescent="0.25">
      <c r="A14864"/>
      <c r="B14864"/>
      <c r="I14864" s="33"/>
      <c r="J14864" s="21"/>
    </row>
    <row r="14865" spans="1:10" x14ac:dyDescent="0.25">
      <c r="A14865"/>
      <c r="B14865"/>
      <c r="I14865" s="33"/>
      <c r="J14865" s="21"/>
    </row>
    <row r="14866" spans="1:10" x14ac:dyDescent="0.25">
      <c r="A14866"/>
      <c r="B14866"/>
      <c r="I14866" s="33"/>
      <c r="J14866" s="21"/>
    </row>
    <row r="14867" spans="1:10" x14ac:dyDescent="0.25">
      <c r="A14867"/>
      <c r="B14867"/>
      <c r="I14867" s="33"/>
      <c r="J14867" s="21"/>
    </row>
    <row r="14868" spans="1:10" x14ac:dyDescent="0.25">
      <c r="A14868"/>
      <c r="B14868"/>
      <c r="I14868" s="33"/>
      <c r="J14868" s="21"/>
    </row>
    <row r="14869" spans="1:10" x14ac:dyDescent="0.25">
      <c r="A14869"/>
      <c r="B14869"/>
      <c r="I14869" s="33"/>
      <c r="J14869" s="21"/>
    </row>
    <row r="14870" spans="1:10" x14ac:dyDescent="0.25">
      <c r="A14870"/>
      <c r="B14870"/>
      <c r="I14870" s="33"/>
      <c r="J14870" s="21"/>
    </row>
    <row r="14871" spans="1:10" x14ac:dyDescent="0.25">
      <c r="A14871"/>
      <c r="B14871"/>
      <c r="I14871" s="33"/>
      <c r="J14871" s="21"/>
    </row>
    <row r="14872" spans="1:10" x14ac:dyDescent="0.25">
      <c r="A14872"/>
      <c r="B14872"/>
      <c r="I14872" s="33"/>
      <c r="J14872" s="21"/>
    </row>
    <row r="14873" spans="1:10" x14ac:dyDescent="0.25">
      <c r="A14873"/>
      <c r="B14873"/>
      <c r="I14873" s="33"/>
      <c r="J14873" s="21"/>
    </row>
    <row r="14874" spans="1:10" x14ac:dyDescent="0.25">
      <c r="A14874"/>
      <c r="B14874"/>
      <c r="I14874" s="33"/>
      <c r="J14874" s="21"/>
    </row>
    <row r="14875" spans="1:10" x14ac:dyDescent="0.25">
      <c r="A14875"/>
      <c r="B14875"/>
      <c r="I14875" s="33"/>
      <c r="J14875" s="21"/>
    </row>
    <row r="14876" spans="1:10" x14ac:dyDescent="0.25">
      <c r="A14876"/>
      <c r="B14876"/>
      <c r="I14876" s="33"/>
      <c r="J14876" s="21"/>
    </row>
    <row r="14877" spans="1:10" x14ac:dyDescent="0.25">
      <c r="A14877"/>
      <c r="B14877"/>
      <c r="I14877" s="33"/>
      <c r="J14877" s="21"/>
    </row>
    <row r="14878" spans="1:10" x14ac:dyDescent="0.25">
      <c r="A14878"/>
      <c r="B14878"/>
      <c r="I14878" s="33"/>
      <c r="J14878" s="21"/>
    </row>
    <row r="14879" spans="1:10" x14ac:dyDescent="0.25">
      <c r="A14879"/>
      <c r="B14879"/>
      <c r="I14879" s="33"/>
      <c r="J14879" s="21"/>
    </row>
    <row r="14880" spans="1:10" x14ac:dyDescent="0.25">
      <c r="A14880"/>
      <c r="B14880"/>
      <c r="I14880" s="33"/>
      <c r="J14880" s="21"/>
    </row>
    <row r="14881" spans="1:10" x14ac:dyDescent="0.25">
      <c r="A14881"/>
      <c r="B14881"/>
      <c r="I14881" s="33"/>
      <c r="J14881" s="21"/>
    </row>
    <row r="14882" spans="1:10" x14ac:dyDescent="0.25">
      <c r="A14882"/>
      <c r="B14882"/>
      <c r="I14882" s="33"/>
      <c r="J14882" s="21"/>
    </row>
    <row r="14883" spans="1:10" x14ac:dyDescent="0.25">
      <c r="A14883"/>
      <c r="B14883"/>
      <c r="I14883" s="33"/>
      <c r="J14883" s="21"/>
    </row>
    <row r="14884" spans="1:10" x14ac:dyDescent="0.25">
      <c r="A14884"/>
      <c r="B14884"/>
      <c r="I14884" s="33"/>
      <c r="J14884" s="21"/>
    </row>
    <row r="14885" spans="1:10" x14ac:dyDescent="0.25">
      <c r="A14885"/>
      <c r="B14885"/>
      <c r="I14885" s="33"/>
      <c r="J14885" s="21"/>
    </row>
    <row r="14886" spans="1:10" x14ac:dyDescent="0.25">
      <c r="A14886"/>
      <c r="B14886"/>
      <c r="I14886" s="33"/>
      <c r="J14886" s="21"/>
    </row>
    <row r="14887" spans="1:10" x14ac:dyDescent="0.25">
      <c r="A14887"/>
      <c r="B14887"/>
      <c r="I14887" s="33"/>
      <c r="J14887" s="21"/>
    </row>
    <row r="14888" spans="1:10" x14ac:dyDescent="0.25">
      <c r="A14888"/>
      <c r="B14888"/>
      <c r="I14888" s="33"/>
      <c r="J14888" s="21"/>
    </row>
    <row r="14889" spans="1:10" x14ac:dyDescent="0.25">
      <c r="A14889"/>
      <c r="B14889"/>
      <c r="I14889" s="33"/>
      <c r="J14889" s="21"/>
    </row>
    <row r="14890" spans="1:10" x14ac:dyDescent="0.25">
      <c r="A14890"/>
      <c r="B14890"/>
      <c r="I14890" s="33"/>
      <c r="J14890" s="21"/>
    </row>
    <row r="14891" spans="1:10" x14ac:dyDescent="0.25">
      <c r="A14891"/>
      <c r="B14891"/>
      <c r="I14891" s="33"/>
      <c r="J14891" s="21"/>
    </row>
    <row r="14892" spans="1:10" x14ac:dyDescent="0.25">
      <c r="A14892"/>
      <c r="B14892"/>
      <c r="I14892" s="33"/>
      <c r="J14892" s="21"/>
    </row>
    <row r="14893" spans="1:10" x14ac:dyDescent="0.25">
      <c r="A14893"/>
      <c r="B14893"/>
      <c r="I14893" s="33"/>
      <c r="J14893" s="21"/>
    </row>
    <row r="14894" spans="1:10" x14ac:dyDescent="0.25">
      <c r="A14894"/>
      <c r="B14894"/>
      <c r="I14894" s="33"/>
      <c r="J14894" s="21"/>
    </row>
    <row r="14895" spans="1:10" x14ac:dyDescent="0.25">
      <c r="A14895"/>
      <c r="B14895"/>
      <c r="I14895" s="33"/>
      <c r="J14895" s="21"/>
    </row>
    <row r="14896" spans="1:10" x14ac:dyDescent="0.25">
      <c r="A14896"/>
      <c r="B14896"/>
      <c r="I14896" s="33"/>
      <c r="J14896" s="21"/>
    </row>
    <row r="14897" spans="1:10" x14ac:dyDescent="0.25">
      <c r="A14897"/>
      <c r="B14897"/>
      <c r="I14897" s="33"/>
      <c r="J14897" s="21"/>
    </row>
    <row r="14898" spans="1:10" x14ac:dyDescent="0.25">
      <c r="A14898"/>
      <c r="B14898"/>
      <c r="I14898" s="33"/>
      <c r="J14898" s="21"/>
    </row>
    <row r="14899" spans="1:10" x14ac:dyDescent="0.25">
      <c r="A14899"/>
      <c r="B14899"/>
      <c r="I14899" s="33"/>
      <c r="J14899" s="21"/>
    </row>
    <row r="14900" spans="1:10" x14ac:dyDescent="0.25">
      <c r="A14900"/>
      <c r="B14900"/>
      <c r="I14900" s="33"/>
      <c r="J14900" s="21"/>
    </row>
    <row r="14901" spans="1:10" x14ac:dyDescent="0.25">
      <c r="A14901"/>
      <c r="B14901"/>
      <c r="I14901" s="33"/>
      <c r="J14901" s="21"/>
    </row>
    <row r="14902" spans="1:10" x14ac:dyDescent="0.25">
      <c r="A14902"/>
      <c r="B14902"/>
      <c r="I14902" s="33"/>
      <c r="J14902" s="21"/>
    </row>
    <row r="14903" spans="1:10" x14ac:dyDescent="0.25">
      <c r="A14903"/>
      <c r="B14903"/>
      <c r="I14903" s="33"/>
      <c r="J14903" s="21"/>
    </row>
    <row r="14904" spans="1:10" x14ac:dyDescent="0.25">
      <c r="A14904"/>
      <c r="B14904"/>
      <c r="I14904" s="33"/>
      <c r="J14904" s="21"/>
    </row>
    <row r="14905" spans="1:10" x14ac:dyDescent="0.25">
      <c r="A14905"/>
      <c r="B14905"/>
      <c r="I14905" s="33"/>
      <c r="J14905" s="21"/>
    </row>
    <row r="14906" spans="1:10" x14ac:dyDescent="0.25">
      <c r="A14906"/>
      <c r="B14906"/>
      <c r="I14906" s="33"/>
      <c r="J14906" s="21"/>
    </row>
    <row r="14907" spans="1:10" x14ac:dyDescent="0.25">
      <c r="A14907"/>
      <c r="B14907"/>
      <c r="I14907" s="33"/>
      <c r="J14907" s="21"/>
    </row>
    <row r="14908" spans="1:10" x14ac:dyDescent="0.25">
      <c r="A14908"/>
      <c r="B14908"/>
      <c r="I14908" s="33"/>
      <c r="J14908" s="21"/>
    </row>
    <row r="14909" spans="1:10" x14ac:dyDescent="0.25">
      <c r="A14909"/>
      <c r="B14909"/>
      <c r="I14909" s="33"/>
      <c r="J14909" s="21"/>
    </row>
    <row r="14910" spans="1:10" x14ac:dyDescent="0.25">
      <c r="A14910"/>
      <c r="B14910"/>
      <c r="I14910" s="33"/>
      <c r="J14910" s="21"/>
    </row>
    <row r="14911" spans="1:10" x14ac:dyDescent="0.25">
      <c r="A14911"/>
      <c r="B14911"/>
      <c r="I14911" s="33"/>
      <c r="J14911" s="21"/>
    </row>
    <row r="14912" spans="1:10" x14ac:dyDescent="0.25">
      <c r="A14912"/>
      <c r="B14912"/>
      <c r="I14912" s="33"/>
      <c r="J14912" s="21"/>
    </row>
    <row r="14913" spans="1:10" x14ac:dyDescent="0.25">
      <c r="A14913"/>
      <c r="B14913"/>
      <c r="I14913" s="33"/>
      <c r="J14913" s="21"/>
    </row>
    <row r="14914" spans="1:10" x14ac:dyDescent="0.25">
      <c r="A14914"/>
      <c r="B14914"/>
      <c r="I14914" s="33"/>
      <c r="J14914" s="21"/>
    </row>
    <row r="14915" spans="1:10" x14ac:dyDescent="0.25">
      <c r="A14915"/>
      <c r="B14915"/>
      <c r="I14915" s="33"/>
      <c r="J14915" s="21"/>
    </row>
    <row r="14916" spans="1:10" x14ac:dyDescent="0.25">
      <c r="A14916"/>
      <c r="B14916"/>
      <c r="I14916" s="33"/>
      <c r="J14916" s="21"/>
    </row>
    <row r="14917" spans="1:10" x14ac:dyDescent="0.25">
      <c r="A14917"/>
      <c r="B14917"/>
      <c r="I14917" s="33"/>
      <c r="J14917" s="21"/>
    </row>
    <row r="14918" spans="1:10" x14ac:dyDescent="0.25">
      <c r="A14918"/>
      <c r="B14918"/>
      <c r="I14918" s="33"/>
      <c r="J14918" s="21"/>
    </row>
    <row r="14919" spans="1:10" x14ac:dyDescent="0.25">
      <c r="A14919"/>
      <c r="B14919"/>
      <c r="I14919" s="33"/>
      <c r="J14919" s="21"/>
    </row>
    <row r="14920" spans="1:10" x14ac:dyDescent="0.25">
      <c r="A14920"/>
      <c r="B14920"/>
      <c r="I14920" s="33"/>
      <c r="J14920" s="21"/>
    </row>
    <row r="14921" spans="1:10" x14ac:dyDescent="0.25">
      <c r="A14921"/>
      <c r="B14921"/>
      <c r="I14921" s="33"/>
      <c r="J14921" s="21"/>
    </row>
    <row r="14922" spans="1:10" x14ac:dyDescent="0.25">
      <c r="A14922"/>
      <c r="B14922"/>
      <c r="I14922" s="33"/>
      <c r="J14922" s="21"/>
    </row>
    <row r="14923" spans="1:10" x14ac:dyDescent="0.25">
      <c r="A14923"/>
      <c r="B14923"/>
      <c r="I14923" s="33"/>
      <c r="J14923" s="21"/>
    </row>
    <row r="14924" spans="1:10" x14ac:dyDescent="0.25">
      <c r="A14924"/>
      <c r="B14924"/>
      <c r="I14924" s="33"/>
      <c r="J14924" s="21"/>
    </row>
    <row r="14925" spans="1:10" x14ac:dyDescent="0.25">
      <c r="A14925"/>
      <c r="B14925"/>
      <c r="I14925" s="33"/>
      <c r="J14925" s="21"/>
    </row>
    <row r="14926" spans="1:10" x14ac:dyDescent="0.25">
      <c r="A14926"/>
      <c r="B14926"/>
      <c r="I14926" s="33"/>
      <c r="J14926" s="21"/>
    </row>
    <row r="14927" spans="1:10" x14ac:dyDescent="0.25">
      <c r="A14927"/>
      <c r="B14927"/>
      <c r="I14927" s="33"/>
      <c r="J14927" s="21"/>
    </row>
    <row r="14928" spans="1:10" x14ac:dyDescent="0.25">
      <c r="A14928"/>
      <c r="B14928"/>
      <c r="I14928" s="33"/>
      <c r="J14928" s="21"/>
    </row>
    <row r="14929" spans="1:10" x14ac:dyDescent="0.25">
      <c r="A14929"/>
      <c r="B14929"/>
      <c r="I14929" s="33"/>
      <c r="J14929" s="21"/>
    </row>
    <row r="14930" spans="1:10" x14ac:dyDescent="0.25">
      <c r="A14930"/>
      <c r="B14930"/>
      <c r="I14930" s="33"/>
      <c r="J14930" s="21"/>
    </row>
    <row r="14931" spans="1:10" x14ac:dyDescent="0.25">
      <c r="A14931"/>
      <c r="B14931"/>
      <c r="I14931" s="33"/>
      <c r="J14931" s="21"/>
    </row>
    <row r="14932" spans="1:10" x14ac:dyDescent="0.25">
      <c r="A14932"/>
      <c r="B14932"/>
      <c r="I14932" s="33"/>
      <c r="J14932" s="21"/>
    </row>
    <row r="14933" spans="1:10" x14ac:dyDescent="0.25">
      <c r="A14933"/>
      <c r="B14933"/>
      <c r="I14933" s="33"/>
      <c r="J14933" s="21"/>
    </row>
    <row r="14934" spans="1:10" x14ac:dyDescent="0.25">
      <c r="A14934"/>
      <c r="B14934"/>
      <c r="I14934" s="33"/>
      <c r="J14934" s="21"/>
    </row>
    <row r="14935" spans="1:10" x14ac:dyDescent="0.25">
      <c r="A14935"/>
      <c r="B14935"/>
      <c r="I14935" s="33"/>
      <c r="J14935" s="21"/>
    </row>
    <row r="14936" spans="1:10" x14ac:dyDescent="0.25">
      <c r="A14936"/>
      <c r="B14936"/>
      <c r="I14936" s="33"/>
      <c r="J14936" s="21"/>
    </row>
    <row r="14937" spans="1:10" x14ac:dyDescent="0.25">
      <c r="A14937"/>
      <c r="B14937"/>
      <c r="I14937" s="33"/>
      <c r="J14937" s="21"/>
    </row>
    <row r="14938" spans="1:10" x14ac:dyDescent="0.25">
      <c r="A14938"/>
      <c r="B14938"/>
      <c r="I14938" s="33"/>
      <c r="J14938" s="21"/>
    </row>
    <row r="14939" spans="1:10" x14ac:dyDescent="0.25">
      <c r="A14939"/>
      <c r="B14939"/>
      <c r="I14939" s="33"/>
      <c r="J14939" s="21"/>
    </row>
    <row r="14940" spans="1:10" x14ac:dyDescent="0.25">
      <c r="A14940"/>
      <c r="B14940"/>
      <c r="I14940" s="33"/>
      <c r="J14940" s="21"/>
    </row>
    <row r="14941" spans="1:10" x14ac:dyDescent="0.25">
      <c r="A14941"/>
      <c r="B14941"/>
      <c r="I14941" s="33"/>
      <c r="J14941" s="21"/>
    </row>
    <row r="14942" spans="1:10" x14ac:dyDescent="0.25">
      <c r="A14942"/>
      <c r="B14942"/>
      <c r="I14942" s="33"/>
      <c r="J14942" s="21"/>
    </row>
    <row r="14943" spans="1:10" x14ac:dyDescent="0.25">
      <c r="A14943"/>
      <c r="B14943"/>
      <c r="I14943" s="33"/>
      <c r="J14943" s="21"/>
    </row>
    <row r="14944" spans="1:10" x14ac:dyDescent="0.25">
      <c r="A14944"/>
      <c r="B14944"/>
      <c r="I14944" s="33"/>
      <c r="J14944" s="21"/>
    </row>
    <row r="14945" spans="1:10" x14ac:dyDescent="0.25">
      <c r="A14945"/>
      <c r="B14945"/>
      <c r="I14945" s="33"/>
      <c r="J14945" s="21"/>
    </row>
    <row r="14946" spans="1:10" x14ac:dyDescent="0.25">
      <c r="A14946"/>
      <c r="B14946"/>
      <c r="I14946" s="33"/>
      <c r="J14946" s="21"/>
    </row>
    <row r="14947" spans="1:10" x14ac:dyDescent="0.25">
      <c r="A14947"/>
      <c r="B14947"/>
      <c r="I14947" s="33"/>
      <c r="J14947" s="21"/>
    </row>
    <row r="14948" spans="1:10" x14ac:dyDescent="0.25">
      <c r="A14948"/>
      <c r="B14948"/>
      <c r="I14948" s="33"/>
      <c r="J14948" s="21"/>
    </row>
    <row r="14949" spans="1:10" x14ac:dyDescent="0.25">
      <c r="A14949"/>
      <c r="B14949"/>
      <c r="I14949" s="33"/>
      <c r="J14949" s="21"/>
    </row>
    <row r="14950" spans="1:10" x14ac:dyDescent="0.25">
      <c r="A14950"/>
      <c r="B14950"/>
      <c r="I14950" s="33"/>
      <c r="J14950" s="21"/>
    </row>
    <row r="14951" spans="1:10" x14ac:dyDescent="0.25">
      <c r="A14951"/>
      <c r="B14951"/>
      <c r="I14951" s="33"/>
      <c r="J14951" s="21"/>
    </row>
    <row r="14952" spans="1:10" x14ac:dyDescent="0.25">
      <c r="A14952"/>
      <c r="B14952"/>
      <c r="I14952" s="33"/>
      <c r="J14952" s="21"/>
    </row>
    <row r="14953" spans="1:10" x14ac:dyDescent="0.25">
      <c r="A14953"/>
      <c r="B14953"/>
      <c r="I14953" s="33"/>
      <c r="J14953" s="21"/>
    </row>
    <row r="14954" spans="1:10" x14ac:dyDescent="0.25">
      <c r="A14954"/>
      <c r="B14954"/>
      <c r="I14954" s="33"/>
      <c r="J14954" s="21"/>
    </row>
    <row r="14955" spans="1:10" x14ac:dyDescent="0.25">
      <c r="A14955"/>
      <c r="B14955"/>
      <c r="I14955" s="33"/>
      <c r="J14955" s="21"/>
    </row>
    <row r="14956" spans="1:10" x14ac:dyDescent="0.25">
      <c r="A14956"/>
      <c r="B14956"/>
      <c r="I14956" s="33"/>
      <c r="J14956" s="21"/>
    </row>
    <row r="14957" spans="1:10" x14ac:dyDescent="0.25">
      <c r="A14957"/>
      <c r="B14957"/>
      <c r="I14957" s="33"/>
      <c r="J14957" s="21"/>
    </row>
    <row r="14958" spans="1:10" x14ac:dyDescent="0.25">
      <c r="A14958"/>
      <c r="B14958"/>
      <c r="I14958" s="33"/>
      <c r="J14958" s="21"/>
    </row>
    <row r="14959" spans="1:10" x14ac:dyDescent="0.25">
      <c r="A14959"/>
      <c r="B14959"/>
      <c r="I14959" s="33"/>
      <c r="J14959" s="21"/>
    </row>
    <row r="14960" spans="1:10" x14ac:dyDescent="0.25">
      <c r="A14960"/>
      <c r="B14960"/>
      <c r="I14960" s="33"/>
      <c r="J14960" s="21"/>
    </row>
    <row r="14961" spans="1:10" x14ac:dyDescent="0.25">
      <c r="A14961"/>
      <c r="B14961"/>
      <c r="I14961" s="33"/>
      <c r="J14961" s="21"/>
    </row>
    <row r="14962" spans="1:10" x14ac:dyDescent="0.25">
      <c r="A14962"/>
      <c r="B14962"/>
      <c r="I14962" s="33"/>
      <c r="J14962" s="21"/>
    </row>
    <row r="14963" spans="1:10" x14ac:dyDescent="0.25">
      <c r="A14963"/>
      <c r="B14963"/>
      <c r="I14963" s="33"/>
      <c r="J14963" s="21"/>
    </row>
    <row r="14964" spans="1:10" x14ac:dyDescent="0.25">
      <c r="A14964"/>
      <c r="B14964"/>
      <c r="I14964" s="33"/>
      <c r="J14964" s="21"/>
    </row>
    <row r="14965" spans="1:10" x14ac:dyDescent="0.25">
      <c r="A14965"/>
      <c r="B14965"/>
      <c r="I14965" s="33"/>
      <c r="J14965" s="21"/>
    </row>
    <row r="14966" spans="1:10" x14ac:dyDescent="0.25">
      <c r="A14966"/>
      <c r="B14966"/>
      <c r="I14966" s="33"/>
      <c r="J14966" s="21"/>
    </row>
    <row r="14967" spans="1:10" x14ac:dyDescent="0.25">
      <c r="A14967"/>
      <c r="B14967"/>
      <c r="I14967" s="33"/>
      <c r="J14967" s="21"/>
    </row>
    <row r="14968" spans="1:10" x14ac:dyDescent="0.25">
      <c r="A14968"/>
      <c r="B14968"/>
      <c r="I14968" s="33"/>
      <c r="J14968" s="21"/>
    </row>
    <row r="14969" spans="1:10" x14ac:dyDescent="0.25">
      <c r="A14969"/>
      <c r="B14969"/>
      <c r="I14969" s="33"/>
      <c r="J14969" s="21"/>
    </row>
    <row r="14970" spans="1:10" x14ac:dyDescent="0.25">
      <c r="A14970"/>
      <c r="B14970"/>
      <c r="I14970" s="33"/>
      <c r="J14970" s="21"/>
    </row>
    <row r="14971" spans="1:10" x14ac:dyDescent="0.25">
      <c r="A14971"/>
      <c r="B14971"/>
      <c r="I14971" s="33"/>
      <c r="J14971" s="21"/>
    </row>
    <row r="14972" spans="1:10" x14ac:dyDescent="0.25">
      <c r="A14972"/>
      <c r="B14972"/>
      <c r="I14972" s="33"/>
      <c r="J14972" s="21"/>
    </row>
    <row r="14973" spans="1:10" x14ac:dyDescent="0.25">
      <c r="A14973"/>
      <c r="B14973"/>
      <c r="I14973" s="33"/>
      <c r="J14973" s="21"/>
    </row>
    <row r="14974" spans="1:10" x14ac:dyDescent="0.25">
      <c r="A14974"/>
      <c r="B14974"/>
      <c r="I14974" s="33"/>
      <c r="J14974" s="21"/>
    </row>
    <row r="14975" spans="1:10" x14ac:dyDescent="0.25">
      <c r="A14975"/>
      <c r="B14975"/>
      <c r="I14975" s="33"/>
      <c r="J14975" s="21"/>
    </row>
    <row r="14976" spans="1:10" x14ac:dyDescent="0.25">
      <c r="A14976"/>
      <c r="B14976"/>
      <c r="I14976" s="33"/>
      <c r="J14976" s="21"/>
    </row>
    <row r="14977" spans="1:10" x14ac:dyDescent="0.25">
      <c r="A14977"/>
      <c r="B14977"/>
      <c r="I14977" s="33"/>
      <c r="J14977" s="21"/>
    </row>
    <row r="14978" spans="1:10" x14ac:dyDescent="0.25">
      <c r="A14978"/>
      <c r="B14978"/>
      <c r="I14978" s="33"/>
      <c r="J14978" s="21"/>
    </row>
    <row r="14979" spans="1:10" x14ac:dyDescent="0.25">
      <c r="A14979"/>
      <c r="B14979"/>
      <c r="I14979" s="33"/>
      <c r="J14979" s="21"/>
    </row>
    <row r="14980" spans="1:10" x14ac:dyDescent="0.25">
      <c r="A14980"/>
      <c r="B14980"/>
      <c r="I14980" s="33"/>
      <c r="J14980" s="21"/>
    </row>
    <row r="14981" spans="1:10" x14ac:dyDescent="0.25">
      <c r="A14981"/>
      <c r="B14981"/>
      <c r="I14981" s="33"/>
      <c r="J14981" s="21"/>
    </row>
    <row r="14982" spans="1:10" x14ac:dyDescent="0.25">
      <c r="A14982"/>
      <c r="B14982"/>
      <c r="I14982" s="33"/>
      <c r="J14982" s="21"/>
    </row>
    <row r="14983" spans="1:10" x14ac:dyDescent="0.25">
      <c r="A14983"/>
      <c r="B14983"/>
      <c r="I14983" s="33"/>
      <c r="J14983" s="21"/>
    </row>
    <row r="14984" spans="1:10" x14ac:dyDescent="0.25">
      <c r="A14984"/>
      <c r="B14984"/>
      <c r="I14984" s="33"/>
      <c r="J14984" s="21"/>
    </row>
    <row r="14985" spans="1:10" x14ac:dyDescent="0.25">
      <c r="A14985"/>
      <c r="B14985"/>
      <c r="I14985" s="33"/>
      <c r="J14985" s="21"/>
    </row>
    <row r="14986" spans="1:10" x14ac:dyDescent="0.25">
      <c r="A14986"/>
      <c r="B14986"/>
      <c r="I14986" s="33"/>
      <c r="J14986" s="21"/>
    </row>
    <row r="14987" spans="1:10" x14ac:dyDescent="0.25">
      <c r="A14987"/>
      <c r="B14987"/>
      <c r="I14987" s="33"/>
      <c r="J14987" s="21"/>
    </row>
    <row r="14988" spans="1:10" x14ac:dyDescent="0.25">
      <c r="A14988"/>
      <c r="B14988"/>
      <c r="I14988" s="33"/>
      <c r="J14988" s="21"/>
    </row>
    <row r="14989" spans="1:10" x14ac:dyDescent="0.25">
      <c r="A14989"/>
      <c r="B14989"/>
      <c r="I14989" s="33"/>
      <c r="J14989" s="21"/>
    </row>
    <row r="14990" spans="1:10" x14ac:dyDescent="0.25">
      <c r="A14990"/>
      <c r="B14990"/>
      <c r="I14990" s="33"/>
      <c r="J14990" s="21"/>
    </row>
    <row r="14991" spans="1:10" x14ac:dyDescent="0.25">
      <c r="A14991"/>
      <c r="B14991"/>
      <c r="I14991" s="33"/>
      <c r="J14991" s="21"/>
    </row>
    <row r="14992" spans="1:10" x14ac:dyDescent="0.25">
      <c r="A14992"/>
      <c r="B14992"/>
      <c r="I14992" s="33"/>
      <c r="J14992" s="21"/>
    </row>
    <row r="14993" spans="1:10" x14ac:dyDescent="0.25">
      <c r="A14993"/>
      <c r="B14993"/>
      <c r="I14993" s="33"/>
      <c r="J14993" s="21"/>
    </row>
    <row r="14994" spans="1:10" x14ac:dyDescent="0.25">
      <c r="A14994"/>
      <c r="B14994"/>
      <c r="I14994" s="33"/>
      <c r="J14994" s="21"/>
    </row>
    <row r="14995" spans="1:10" x14ac:dyDescent="0.25">
      <c r="A14995"/>
      <c r="B14995"/>
      <c r="I14995" s="33"/>
      <c r="J14995" s="21"/>
    </row>
    <row r="14996" spans="1:10" x14ac:dyDescent="0.25">
      <c r="A14996"/>
      <c r="B14996"/>
      <c r="I14996" s="33"/>
      <c r="J14996" s="21"/>
    </row>
    <row r="14997" spans="1:10" x14ac:dyDescent="0.25">
      <c r="A14997"/>
      <c r="B14997"/>
      <c r="I14997" s="33"/>
      <c r="J14997" s="21"/>
    </row>
    <row r="14998" spans="1:10" x14ac:dyDescent="0.25">
      <c r="A14998"/>
      <c r="B14998"/>
      <c r="I14998" s="33"/>
      <c r="J14998" s="21"/>
    </row>
    <row r="14999" spans="1:10" x14ac:dyDescent="0.25">
      <c r="A14999"/>
      <c r="B14999"/>
      <c r="I14999" s="33"/>
      <c r="J14999" s="21"/>
    </row>
    <row r="15000" spans="1:10" x14ac:dyDescent="0.25">
      <c r="A15000"/>
      <c r="B15000"/>
      <c r="I15000" s="33"/>
      <c r="J15000" s="21"/>
    </row>
    <row r="15001" spans="1:10" x14ac:dyDescent="0.25">
      <c r="A15001"/>
      <c r="B15001"/>
      <c r="I15001" s="33"/>
      <c r="J15001" s="21"/>
    </row>
    <row r="15002" spans="1:10" x14ac:dyDescent="0.25">
      <c r="A15002"/>
      <c r="B15002"/>
      <c r="I15002" s="33"/>
      <c r="J15002" s="21"/>
    </row>
    <row r="15003" spans="1:10" x14ac:dyDescent="0.25">
      <c r="A15003"/>
      <c r="B15003"/>
      <c r="I15003" s="33"/>
      <c r="J15003" s="21"/>
    </row>
    <row r="15004" spans="1:10" x14ac:dyDescent="0.25">
      <c r="A15004"/>
      <c r="B15004"/>
      <c r="I15004" s="33"/>
      <c r="J15004" s="21"/>
    </row>
    <row r="15005" spans="1:10" x14ac:dyDescent="0.25">
      <c r="A15005"/>
      <c r="B15005"/>
      <c r="I15005" s="33"/>
      <c r="J15005" s="21"/>
    </row>
    <row r="15006" spans="1:10" x14ac:dyDescent="0.25">
      <c r="A15006"/>
      <c r="B15006"/>
      <c r="I15006" s="33"/>
      <c r="J15006" s="21"/>
    </row>
    <row r="15007" spans="1:10" x14ac:dyDescent="0.25">
      <c r="A15007"/>
      <c r="B15007"/>
      <c r="I15007" s="33"/>
      <c r="J15007" s="21"/>
    </row>
    <row r="15008" spans="1:10" x14ac:dyDescent="0.25">
      <c r="A15008"/>
      <c r="B15008"/>
      <c r="I15008" s="33"/>
      <c r="J15008" s="21"/>
    </row>
    <row r="15009" spans="1:10" x14ac:dyDescent="0.25">
      <c r="A15009"/>
      <c r="B15009"/>
      <c r="I15009" s="33"/>
      <c r="J15009" s="21"/>
    </row>
    <row r="15010" spans="1:10" x14ac:dyDescent="0.25">
      <c r="A15010"/>
      <c r="B15010"/>
      <c r="I15010" s="33"/>
      <c r="J15010" s="21"/>
    </row>
    <row r="15011" spans="1:10" x14ac:dyDescent="0.25">
      <c r="A15011"/>
      <c r="B15011"/>
      <c r="I15011" s="33"/>
      <c r="J15011" s="21"/>
    </row>
    <row r="15012" spans="1:10" x14ac:dyDescent="0.25">
      <c r="A15012"/>
      <c r="B15012"/>
      <c r="I15012" s="33"/>
      <c r="J15012" s="21"/>
    </row>
    <row r="15013" spans="1:10" x14ac:dyDescent="0.25">
      <c r="A15013"/>
      <c r="B15013"/>
      <c r="I15013" s="33"/>
      <c r="J15013" s="21"/>
    </row>
    <row r="15014" spans="1:10" x14ac:dyDescent="0.25">
      <c r="A15014"/>
      <c r="B15014"/>
      <c r="I15014" s="33"/>
      <c r="J15014" s="21"/>
    </row>
    <row r="15015" spans="1:10" x14ac:dyDescent="0.25">
      <c r="A15015"/>
      <c r="B15015"/>
      <c r="I15015" s="33"/>
      <c r="J15015" s="21"/>
    </row>
    <row r="15016" spans="1:10" x14ac:dyDescent="0.25">
      <c r="A15016"/>
      <c r="B15016"/>
      <c r="I15016" s="33"/>
      <c r="J15016" s="21"/>
    </row>
    <row r="15017" spans="1:10" x14ac:dyDescent="0.25">
      <c r="A15017"/>
      <c r="B15017"/>
      <c r="I15017" s="33"/>
      <c r="J15017" s="21"/>
    </row>
    <row r="15018" spans="1:10" x14ac:dyDescent="0.25">
      <c r="A15018"/>
      <c r="B15018"/>
      <c r="I15018" s="33"/>
      <c r="J15018" s="21"/>
    </row>
    <row r="15019" spans="1:10" x14ac:dyDescent="0.25">
      <c r="A15019"/>
      <c r="B15019"/>
      <c r="I15019" s="33"/>
      <c r="J15019" s="21"/>
    </row>
    <row r="15020" spans="1:10" x14ac:dyDescent="0.25">
      <c r="A15020"/>
      <c r="B15020"/>
      <c r="I15020" s="33"/>
      <c r="J15020" s="21"/>
    </row>
    <row r="15021" spans="1:10" x14ac:dyDescent="0.25">
      <c r="A15021"/>
      <c r="B15021"/>
      <c r="I15021" s="33"/>
      <c r="J15021" s="21"/>
    </row>
    <row r="15022" spans="1:10" x14ac:dyDescent="0.25">
      <c r="A15022"/>
      <c r="B15022"/>
      <c r="I15022" s="33"/>
      <c r="J15022" s="21"/>
    </row>
    <row r="15023" spans="1:10" x14ac:dyDescent="0.25">
      <c r="A15023"/>
      <c r="B15023"/>
      <c r="I15023" s="33"/>
      <c r="J15023" s="21"/>
    </row>
    <row r="15024" spans="1:10" x14ac:dyDescent="0.25">
      <c r="A15024"/>
      <c r="B15024"/>
      <c r="I15024" s="33"/>
      <c r="J15024" s="21"/>
    </row>
    <row r="15025" spans="1:10" x14ac:dyDescent="0.25">
      <c r="A15025"/>
      <c r="B15025"/>
      <c r="I15025" s="33"/>
      <c r="J15025" s="21"/>
    </row>
    <row r="15026" spans="1:10" x14ac:dyDescent="0.25">
      <c r="A15026"/>
      <c r="B15026"/>
      <c r="I15026" s="33"/>
      <c r="J15026" s="21"/>
    </row>
    <row r="15027" spans="1:10" x14ac:dyDescent="0.25">
      <c r="A15027"/>
      <c r="B15027"/>
      <c r="I15027" s="33"/>
      <c r="J15027" s="21"/>
    </row>
    <row r="15028" spans="1:10" x14ac:dyDescent="0.25">
      <c r="A15028"/>
      <c r="B15028"/>
      <c r="I15028" s="33"/>
      <c r="J15028" s="21"/>
    </row>
    <row r="15029" spans="1:10" x14ac:dyDescent="0.25">
      <c r="A15029"/>
      <c r="B15029"/>
      <c r="I15029" s="33"/>
      <c r="J15029" s="21"/>
    </row>
    <row r="15030" spans="1:10" x14ac:dyDescent="0.25">
      <c r="A15030"/>
      <c r="B15030"/>
      <c r="I15030" s="33"/>
      <c r="J15030" s="21"/>
    </row>
    <row r="15031" spans="1:10" x14ac:dyDescent="0.25">
      <c r="A15031"/>
      <c r="B15031"/>
      <c r="I15031" s="33"/>
      <c r="J15031" s="21"/>
    </row>
    <row r="15032" spans="1:10" x14ac:dyDescent="0.25">
      <c r="A15032"/>
      <c r="B15032"/>
      <c r="I15032" s="33"/>
      <c r="J15032" s="21"/>
    </row>
    <row r="15033" spans="1:10" x14ac:dyDescent="0.25">
      <c r="A15033"/>
      <c r="B15033"/>
      <c r="I15033" s="33"/>
      <c r="J15033" s="21"/>
    </row>
    <row r="15034" spans="1:10" x14ac:dyDescent="0.25">
      <c r="A15034"/>
      <c r="B15034"/>
      <c r="I15034" s="33"/>
      <c r="J15034" s="21"/>
    </row>
    <row r="15035" spans="1:10" x14ac:dyDescent="0.25">
      <c r="A15035"/>
      <c r="B15035"/>
      <c r="I15035" s="33"/>
      <c r="J15035" s="21"/>
    </row>
    <row r="15036" spans="1:10" x14ac:dyDescent="0.25">
      <c r="A15036"/>
      <c r="B15036"/>
      <c r="I15036" s="33"/>
      <c r="J15036" s="21"/>
    </row>
    <row r="15037" spans="1:10" x14ac:dyDescent="0.25">
      <c r="A15037"/>
      <c r="B15037"/>
      <c r="I15037" s="33"/>
      <c r="J15037" s="21"/>
    </row>
    <row r="15038" spans="1:10" x14ac:dyDescent="0.25">
      <c r="A15038"/>
      <c r="B15038"/>
      <c r="I15038" s="33"/>
      <c r="J15038" s="21"/>
    </row>
    <row r="15039" spans="1:10" x14ac:dyDescent="0.25">
      <c r="A15039"/>
      <c r="B15039"/>
      <c r="I15039" s="33"/>
      <c r="J15039" s="21"/>
    </row>
    <row r="15040" spans="1:10" x14ac:dyDescent="0.25">
      <c r="A15040"/>
      <c r="B15040"/>
      <c r="I15040" s="33"/>
      <c r="J15040" s="21"/>
    </row>
    <row r="15041" spans="1:10" x14ac:dyDescent="0.25">
      <c r="A15041"/>
      <c r="B15041"/>
      <c r="I15041" s="33"/>
      <c r="J15041" s="21"/>
    </row>
    <row r="15042" spans="1:10" x14ac:dyDescent="0.25">
      <c r="A15042"/>
      <c r="B15042"/>
      <c r="I15042" s="33"/>
      <c r="J15042" s="21"/>
    </row>
    <row r="15043" spans="1:10" x14ac:dyDescent="0.25">
      <c r="A15043"/>
      <c r="B15043"/>
      <c r="I15043" s="33"/>
      <c r="J15043" s="21"/>
    </row>
    <row r="15044" spans="1:10" x14ac:dyDescent="0.25">
      <c r="A15044"/>
      <c r="B15044"/>
      <c r="I15044" s="33"/>
      <c r="J15044" s="21"/>
    </row>
    <row r="15045" spans="1:10" x14ac:dyDescent="0.25">
      <c r="A15045"/>
      <c r="B15045"/>
      <c r="I15045" s="33"/>
      <c r="J15045" s="21"/>
    </row>
    <row r="15046" spans="1:10" x14ac:dyDescent="0.25">
      <c r="A15046"/>
      <c r="B15046"/>
      <c r="I15046" s="33"/>
      <c r="J15046" s="21"/>
    </row>
    <row r="15047" spans="1:10" x14ac:dyDescent="0.25">
      <c r="A15047"/>
      <c r="B15047"/>
      <c r="I15047" s="33"/>
      <c r="J15047" s="21"/>
    </row>
    <row r="15048" spans="1:10" x14ac:dyDescent="0.25">
      <c r="A15048"/>
      <c r="B15048"/>
      <c r="I15048" s="33"/>
      <c r="J15048" s="21"/>
    </row>
    <row r="15049" spans="1:10" x14ac:dyDescent="0.25">
      <c r="A15049"/>
      <c r="B15049"/>
      <c r="I15049" s="33"/>
      <c r="J15049" s="21"/>
    </row>
    <row r="15050" spans="1:10" x14ac:dyDescent="0.25">
      <c r="A15050"/>
      <c r="B15050"/>
      <c r="I15050" s="33"/>
      <c r="J15050" s="21"/>
    </row>
    <row r="15051" spans="1:10" x14ac:dyDescent="0.25">
      <c r="A15051"/>
      <c r="B15051"/>
      <c r="I15051" s="33"/>
      <c r="J15051" s="21"/>
    </row>
    <row r="15052" spans="1:10" x14ac:dyDescent="0.25">
      <c r="A15052"/>
      <c r="B15052"/>
      <c r="I15052" s="33"/>
      <c r="J15052" s="21"/>
    </row>
    <row r="15053" spans="1:10" x14ac:dyDescent="0.25">
      <c r="A15053"/>
      <c r="B15053"/>
      <c r="I15053" s="33"/>
      <c r="J15053" s="21"/>
    </row>
    <row r="15054" spans="1:10" x14ac:dyDescent="0.25">
      <c r="A15054"/>
      <c r="B15054"/>
      <c r="I15054" s="33"/>
      <c r="J15054" s="21"/>
    </row>
    <row r="15055" spans="1:10" x14ac:dyDescent="0.25">
      <c r="A15055"/>
      <c r="B15055"/>
      <c r="I15055" s="33"/>
      <c r="J15055" s="21"/>
    </row>
    <row r="15056" spans="1:10" x14ac:dyDescent="0.25">
      <c r="A15056"/>
      <c r="B15056"/>
      <c r="I15056" s="33"/>
      <c r="J15056" s="21"/>
    </row>
    <row r="15057" spans="1:10" x14ac:dyDescent="0.25">
      <c r="A15057"/>
      <c r="B15057"/>
      <c r="I15057" s="33"/>
      <c r="J15057" s="21"/>
    </row>
    <row r="15058" spans="1:10" x14ac:dyDescent="0.25">
      <c r="A15058"/>
      <c r="B15058"/>
      <c r="I15058" s="33"/>
      <c r="J15058" s="21"/>
    </row>
    <row r="15059" spans="1:10" x14ac:dyDescent="0.25">
      <c r="A15059"/>
      <c r="B15059"/>
      <c r="I15059" s="33"/>
      <c r="J15059" s="21"/>
    </row>
    <row r="15060" spans="1:10" x14ac:dyDescent="0.25">
      <c r="A15060"/>
      <c r="B15060"/>
      <c r="I15060" s="33"/>
      <c r="J15060" s="21"/>
    </row>
    <row r="15061" spans="1:10" x14ac:dyDescent="0.25">
      <c r="A15061"/>
      <c r="B15061"/>
      <c r="I15061" s="33"/>
      <c r="J15061" s="21"/>
    </row>
    <row r="15062" spans="1:10" x14ac:dyDescent="0.25">
      <c r="A15062"/>
      <c r="B15062"/>
      <c r="I15062" s="33"/>
      <c r="J15062" s="21"/>
    </row>
    <row r="15063" spans="1:10" x14ac:dyDescent="0.25">
      <c r="A15063"/>
      <c r="B15063"/>
      <c r="I15063" s="33"/>
      <c r="J15063" s="21"/>
    </row>
    <row r="15064" spans="1:10" x14ac:dyDescent="0.25">
      <c r="A15064"/>
      <c r="B15064"/>
      <c r="I15064" s="33"/>
      <c r="J15064" s="21"/>
    </row>
    <row r="15065" spans="1:10" x14ac:dyDescent="0.25">
      <c r="A15065"/>
      <c r="B15065"/>
      <c r="I15065" s="33"/>
      <c r="J15065" s="21"/>
    </row>
    <row r="15066" spans="1:10" x14ac:dyDescent="0.25">
      <c r="A15066"/>
      <c r="B15066"/>
      <c r="I15066" s="33"/>
      <c r="J15066" s="21"/>
    </row>
    <row r="15067" spans="1:10" x14ac:dyDescent="0.25">
      <c r="A15067"/>
      <c r="B15067"/>
      <c r="I15067" s="33"/>
      <c r="J15067" s="21"/>
    </row>
    <row r="15068" spans="1:10" x14ac:dyDescent="0.25">
      <c r="A15068"/>
      <c r="B15068"/>
      <c r="I15068" s="33"/>
      <c r="J15068" s="21"/>
    </row>
    <row r="15069" spans="1:10" x14ac:dyDescent="0.25">
      <c r="A15069"/>
      <c r="B15069"/>
      <c r="I15069" s="33"/>
      <c r="J15069" s="21"/>
    </row>
    <row r="15070" spans="1:10" x14ac:dyDescent="0.25">
      <c r="A15070"/>
      <c r="B15070"/>
      <c r="I15070" s="33"/>
      <c r="J15070" s="21"/>
    </row>
    <row r="15071" spans="1:10" x14ac:dyDescent="0.25">
      <c r="A15071"/>
      <c r="B15071"/>
      <c r="I15071" s="33"/>
      <c r="J15071" s="21"/>
    </row>
    <row r="15072" spans="1:10" x14ac:dyDescent="0.25">
      <c r="A15072"/>
      <c r="B15072"/>
      <c r="I15072" s="33"/>
      <c r="J15072" s="21"/>
    </row>
    <row r="15073" spans="1:10" x14ac:dyDescent="0.25">
      <c r="A15073"/>
      <c r="B15073"/>
      <c r="I15073" s="33"/>
      <c r="J15073" s="21"/>
    </row>
    <row r="15074" spans="1:10" x14ac:dyDescent="0.25">
      <c r="A15074"/>
      <c r="B15074"/>
      <c r="I15074" s="33"/>
      <c r="J15074" s="21"/>
    </row>
    <row r="15075" spans="1:10" x14ac:dyDescent="0.25">
      <c r="A15075"/>
      <c r="B15075"/>
      <c r="I15075" s="33"/>
      <c r="J15075" s="21"/>
    </row>
    <row r="15076" spans="1:10" x14ac:dyDescent="0.25">
      <c r="A15076"/>
      <c r="B15076"/>
      <c r="I15076" s="33"/>
      <c r="J15076" s="21"/>
    </row>
    <row r="15077" spans="1:10" x14ac:dyDescent="0.25">
      <c r="A15077"/>
      <c r="B15077"/>
      <c r="I15077" s="33"/>
      <c r="J15077" s="21"/>
    </row>
    <row r="15078" spans="1:10" x14ac:dyDescent="0.25">
      <c r="A15078"/>
      <c r="B15078"/>
      <c r="I15078" s="33"/>
      <c r="J15078" s="21"/>
    </row>
    <row r="15079" spans="1:10" x14ac:dyDescent="0.25">
      <c r="A15079"/>
      <c r="B15079"/>
      <c r="I15079" s="33"/>
      <c r="J15079" s="21"/>
    </row>
    <row r="15080" spans="1:10" x14ac:dyDescent="0.25">
      <c r="A15080"/>
      <c r="B15080"/>
      <c r="I15080" s="33"/>
      <c r="J15080" s="21"/>
    </row>
    <row r="15081" spans="1:10" x14ac:dyDescent="0.25">
      <c r="A15081"/>
      <c r="B15081"/>
      <c r="I15081" s="33"/>
      <c r="J15081" s="21"/>
    </row>
    <row r="15082" spans="1:10" x14ac:dyDescent="0.25">
      <c r="A15082"/>
      <c r="B15082"/>
      <c r="I15082" s="33"/>
      <c r="J15082" s="21"/>
    </row>
    <row r="15083" spans="1:10" x14ac:dyDescent="0.25">
      <c r="A15083"/>
      <c r="B15083"/>
      <c r="I15083" s="33"/>
      <c r="J15083" s="21"/>
    </row>
    <row r="15084" spans="1:10" x14ac:dyDescent="0.25">
      <c r="A15084"/>
      <c r="B15084"/>
      <c r="I15084" s="33"/>
      <c r="J15084" s="21"/>
    </row>
    <row r="15085" spans="1:10" x14ac:dyDescent="0.25">
      <c r="A15085"/>
      <c r="B15085"/>
      <c r="I15085" s="33"/>
      <c r="J15085" s="21"/>
    </row>
    <row r="15086" spans="1:10" x14ac:dyDescent="0.25">
      <c r="A15086"/>
      <c r="B15086"/>
      <c r="I15086" s="33"/>
      <c r="J15086" s="21"/>
    </row>
    <row r="15087" spans="1:10" x14ac:dyDescent="0.25">
      <c r="A15087"/>
      <c r="B15087"/>
      <c r="I15087" s="33"/>
      <c r="J15087" s="21"/>
    </row>
    <row r="15088" spans="1:10" x14ac:dyDescent="0.25">
      <c r="A15088"/>
      <c r="B15088"/>
      <c r="I15088" s="33"/>
      <c r="J15088" s="21"/>
    </row>
    <row r="15089" spans="1:10" x14ac:dyDescent="0.25">
      <c r="A15089"/>
      <c r="B15089"/>
      <c r="I15089" s="33"/>
      <c r="J15089" s="21"/>
    </row>
    <row r="15090" spans="1:10" x14ac:dyDescent="0.25">
      <c r="A15090"/>
      <c r="B15090"/>
      <c r="I15090" s="33"/>
      <c r="J15090" s="21"/>
    </row>
    <row r="15091" spans="1:10" x14ac:dyDescent="0.25">
      <c r="A15091"/>
      <c r="B15091"/>
      <c r="I15091" s="33"/>
      <c r="J15091" s="21"/>
    </row>
    <row r="15092" spans="1:10" x14ac:dyDescent="0.25">
      <c r="A15092"/>
      <c r="B15092"/>
      <c r="I15092" s="33"/>
      <c r="J15092" s="21"/>
    </row>
    <row r="15093" spans="1:10" x14ac:dyDescent="0.25">
      <c r="A15093"/>
      <c r="B15093"/>
      <c r="I15093" s="33"/>
      <c r="J15093" s="21"/>
    </row>
    <row r="15094" spans="1:10" x14ac:dyDescent="0.25">
      <c r="A15094"/>
      <c r="B15094"/>
      <c r="I15094" s="33"/>
      <c r="J15094" s="21"/>
    </row>
    <row r="15095" spans="1:10" x14ac:dyDescent="0.25">
      <c r="A15095"/>
      <c r="B15095"/>
      <c r="I15095" s="33"/>
      <c r="J15095" s="21"/>
    </row>
    <row r="15096" spans="1:10" x14ac:dyDescent="0.25">
      <c r="A15096"/>
      <c r="B15096"/>
      <c r="I15096" s="33"/>
      <c r="J15096" s="21"/>
    </row>
    <row r="15097" spans="1:10" x14ac:dyDescent="0.25">
      <c r="A15097"/>
      <c r="B15097"/>
      <c r="I15097" s="33"/>
      <c r="J15097" s="21"/>
    </row>
    <row r="15098" spans="1:10" x14ac:dyDescent="0.25">
      <c r="A15098"/>
      <c r="B15098"/>
      <c r="I15098" s="33"/>
      <c r="J15098" s="21"/>
    </row>
    <row r="15099" spans="1:10" x14ac:dyDescent="0.25">
      <c r="A15099"/>
      <c r="B15099"/>
      <c r="I15099" s="33"/>
      <c r="J15099" s="21"/>
    </row>
    <row r="15100" spans="1:10" x14ac:dyDescent="0.25">
      <c r="A15100"/>
      <c r="B15100"/>
      <c r="I15100" s="33"/>
      <c r="J15100" s="21"/>
    </row>
    <row r="15101" spans="1:10" x14ac:dyDescent="0.25">
      <c r="A15101"/>
      <c r="B15101"/>
      <c r="I15101" s="33"/>
      <c r="J15101" s="21"/>
    </row>
    <row r="15102" spans="1:10" x14ac:dyDescent="0.25">
      <c r="A15102"/>
      <c r="B15102"/>
      <c r="I15102" s="33"/>
      <c r="J15102" s="21"/>
    </row>
    <row r="15103" spans="1:10" x14ac:dyDescent="0.25">
      <c r="A15103"/>
      <c r="B15103"/>
      <c r="I15103" s="33"/>
      <c r="J15103" s="21"/>
    </row>
    <row r="15104" spans="1:10" x14ac:dyDescent="0.25">
      <c r="A15104"/>
      <c r="B15104"/>
      <c r="I15104" s="33"/>
      <c r="J15104" s="21"/>
    </row>
    <row r="15105" spans="1:10" x14ac:dyDescent="0.25">
      <c r="A15105"/>
      <c r="B15105"/>
      <c r="I15105" s="33"/>
      <c r="J15105" s="21"/>
    </row>
    <row r="15106" spans="1:10" x14ac:dyDescent="0.25">
      <c r="A15106"/>
      <c r="B15106"/>
      <c r="I15106" s="33"/>
      <c r="J15106" s="21"/>
    </row>
    <row r="15107" spans="1:10" x14ac:dyDescent="0.25">
      <c r="A15107"/>
      <c r="B15107"/>
      <c r="I15107" s="33"/>
      <c r="J15107" s="21"/>
    </row>
    <row r="15108" spans="1:10" x14ac:dyDescent="0.25">
      <c r="A15108"/>
      <c r="B15108"/>
      <c r="I15108" s="33"/>
      <c r="J15108" s="21"/>
    </row>
    <row r="15109" spans="1:10" x14ac:dyDescent="0.25">
      <c r="A15109"/>
      <c r="B15109"/>
      <c r="I15109" s="33"/>
      <c r="J15109" s="21"/>
    </row>
    <row r="15110" spans="1:10" x14ac:dyDescent="0.25">
      <c r="A15110"/>
      <c r="B15110"/>
      <c r="I15110" s="33"/>
      <c r="J15110" s="21"/>
    </row>
    <row r="15111" spans="1:10" x14ac:dyDescent="0.25">
      <c r="A15111"/>
      <c r="B15111"/>
      <c r="I15111" s="33"/>
      <c r="J15111" s="21"/>
    </row>
    <row r="15112" spans="1:10" x14ac:dyDescent="0.25">
      <c r="A15112"/>
      <c r="B15112"/>
      <c r="I15112" s="33"/>
      <c r="J15112" s="21"/>
    </row>
    <row r="15113" spans="1:10" x14ac:dyDescent="0.25">
      <c r="A15113"/>
      <c r="B15113"/>
      <c r="I15113" s="33"/>
      <c r="J15113" s="21"/>
    </row>
    <row r="15114" spans="1:10" x14ac:dyDescent="0.25">
      <c r="A15114"/>
      <c r="B15114"/>
      <c r="I15114" s="33"/>
      <c r="J15114" s="21"/>
    </row>
    <row r="15115" spans="1:10" x14ac:dyDescent="0.25">
      <c r="A15115"/>
      <c r="B15115"/>
      <c r="I15115" s="33"/>
      <c r="J15115" s="21"/>
    </row>
    <row r="15116" spans="1:10" x14ac:dyDescent="0.25">
      <c r="A15116"/>
      <c r="B15116"/>
      <c r="I15116" s="33"/>
      <c r="J15116" s="21"/>
    </row>
    <row r="15117" spans="1:10" x14ac:dyDescent="0.25">
      <c r="A15117"/>
      <c r="B15117"/>
      <c r="I15117" s="33"/>
      <c r="J15117" s="21"/>
    </row>
    <row r="15118" spans="1:10" x14ac:dyDescent="0.25">
      <c r="A15118"/>
      <c r="B15118"/>
      <c r="I15118" s="33"/>
      <c r="J15118" s="21"/>
    </row>
    <row r="15119" spans="1:10" x14ac:dyDescent="0.25">
      <c r="A15119"/>
      <c r="B15119"/>
      <c r="I15119" s="33"/>
      <c r="J15119" s="21"/>
    </row>
    <row r="15120" spans="1:10" x14ac:dyDescent="0.25">
      <c r="A15120"/>
      <c r="B15120"/>
      <c r="I15120" s="33"/>
      <c r="J15120" s="21"/>
    </row>
    <row r="15121" spans="1:10" x14ac:dyDescent="0.25">
      <c r="A15121"/>
      <c r="B15121"/>
      <c r="I15121" s="33"/>
      <c r="J15121" s="21"/>
    </row>
    <row r="15122" spans="1:10" x14ac:dyDescent="0.25">
      <c r="A15122"/>
      <c r="B15122"/>
      <c r="I15122" s="33"/>
      <c r="J15122" s="21"/>
    </row>
    <row r="15123" spans="1:10" x14ac:dyDescent="0.25">
      <c r="A15123"/>
      <c r="B15123"/>
      <c r="I15123" s="33"/>
      <c r="J15123" s="21"/>
    </row>
    <row r="15124" spans="1:10" x14ac:dyDescent="0.25">
      <c r="A15124"/>
      <c r="B15124"/>
      <c r="I15124" s="33"/>
      <c r="J15124" s="21"/>
    </row>
    <row r="15125" spans="1:10" x14ac:dyDescent="0.25">
      <c r="A15125"/>
      <c r="B15125"/>
      <c r="I15125" s="33"/>
      <c r="J15125" s="21"/>
    </row>
    <row r="15126" spans="1:10" x14ac:dyDescent="0.25">
      <c r="A15126"/>
      <c r="B15126"/>
      <c r="I15126" s="33"/>
      <c r="J15126" s="21"/>
    </row>
    <row r="15127" spans="1:10" x14ac:dyDescent="0.25">
      <c r="A15127"/>
      <c r="B15127"/>
      <c r="I15127" s="33"/>
      <c r="J15127" s="21"/>
    </row>
    <row r="15128" spans="1:10" x14ac:dyDescent="0.25">
      <c r="A15128"/>
      <c r="B15128"/>
      <c r="I15128" s="33"/>
      <c r="J15128" s="21"/>
    </row>
    <row r="15129" spans="1:10" x14ac:dyDescent="0.25">
      <c r="A15129"/>
      <c r="B15129"/>
      <c r="I15129" s="33"/>
      <c r="J15129" s="21"/>
    </row>
    <row r="15130" spans="1:10" x14ac:dyDescent="0.25">
      <c r="A15130"/>
      <c r="B15130"/>
      <c r="I15130" s="33"/>
      <c r="J15130" s="21"/>
    </row>
    <row r="15131" spans="1:10" x14ac:dyDescent="0.25">
      <c r="A15131"/>
      <c r="B15131"/>
      <c r="I15131" s="33"/>
      <c r="J15131" s="21"/>
    </row>
    <row r="15132" spans="1:10" x14ac:dyDescent="0.25">
      <c r="A15132"/>
      <c r="B15132"/>
      <c r="I15132" s="33"/>
      <c r="J15132" s="21"/>
    </row>
    <row r="15133" spans="1:10" x14ac:dyDescent="0.25">
      <c r="A15133"/>
      <c r="B15133"/>
      <c r="I15133" s="33"/>
      <c r="J15133" s="21"/>
    </row>
    <row r="15134" spans="1:10" x14ac:dyDescent="0.25">
      <c r="A15134"/>
      <c r="B15134"/>
      <c r="I15134" s="33"/>
      <c r="J15134" s="21"/>
    </row>
    <row r="15135" spans="1:10" x14ac:dyDescent="0.25">
      <c r="A15135"/>
      <c r="B15135"/>
      <c r="I15135" s="33"/>
      <c r="J15135" s="21"/>
    </row>
    <row r="15136" spans="1:10" x14ac:dyDescent="0.25">
      <c r="A15136"/>
      <c r="B15136"/>
      <c r="I15136" s="33"/>
      <c r="J15136" s="21"/>
    </row>
    <row r="15137" spans="1:10" x14ac:dyDescent="0.25">
      <c r="A15137"/>
      <c r="B15137"/>
      <c r="I15137" s="33"/>
      <c r="J15137" s="21"/>
    </row>
    <row r="15138" spans="1:10" x14ac:dyDescent="0.25">
      <c r="A15138"/>
      <c r="B15138"/>
      <c r="I15138" s="33"/>
      <c r="J15138" s="21"/>
    </row>
    <row r="15139" spans="1:10" x14ac:dyDescent="0.25">
      <c r="A15139"/>
      <c r="B15139"/>
      <c r="I15139" s="33"/>
      <c r="J15139" s="21"/>
    </row>
    <row r="15140" spans="1:10" x14ac:dyDescent="0.25">
      <c r="A15140"/>
      <c r="B15140"/>
      <c r="I15140" s="33"/>
      <c r="J15140" s="21"/>
    </row>
    <row r="15141" spans="1:10" x14ac:dyDescent="0.25">
      <c r="A15141"/>
      <c r="B15141"/>
      <c r="I15141" s="33"/>
      <c r="J15141" s="21"/>
    </row>
    <row r="15142" spans="1:10" x14ac:dyDescent="0.25">
      <c r="A15142"/>
      <c r="B15142"/>
      <c r="I15142" s="33"/>
      <c r="J15142" s="21"/>
    </row>
    <row r="15143" spans="1:10" x14ac:dyDescent="0.25">
      <c r="A15143"/>
      <c r="B15143"/>
      <c r="I15143" s="33"/>
      <c r="J15143" s="21"/>
    </row>
    <row r="15144" spans="1:10" x14ac:dyDescent="0.25">
      <c r="A15144"/>
      <c r="B15144"/>
      <c r="I15144" s="33"/>
      <c r="J15144" s="21"/>
    </row>
    <row r="15145" spans="1:10" x14ac:dyDescent="0.25">
      <c r="A15145"/>
      <c r="B15145"/>
      <c r="I15145" s="33"/>
      <c r="J15145" s="21"/>
    </row>
    <row r="15146" spans="1:10" x14ac:dyDescent="0.25">
      <c r="A15146"/>
      <c r="B15146"/>
      <c r="I15146" s="33"/>
      <c r="J15146" s="21"/>
    </row>
    <row r="15147" spans="1:10" x14ac:dyDescent="0.25">
      <c r="A15147"/>
      <c r="B15147"/>
      <c r="I15147" s="33"/>
      <c r="J15147" s="21"/>
    </row>
    <row r="15148" spans="1:10" x14ac:dyDescent="0.25">
      <c r="A15148"/>
      <c r="B15148"/>
      <c r="I15148" s="33"/>
      <c r="J15148" s="21"/>
    </row>
    <row r="15149" spans="1:10" x14ac:dyDescent="0.25">
      <c r="A15149"/>
      <c r="B15149"/>
      <c r="I15149" s="33"/>
      <c r="J15149" s="21"/>
    </row>
    <row r="15150" spans="1:10" x14ac:dyDescent="0.25">
      <c r="A15150"/>
      <c r="B15150"/>
      <c r="I15150" s="33"/>
      <c r="J15150" s="21"/>
    </row>
    <row r="15151" spans="1:10" x14ac:dyDescent="0.25">
      <c r="A15151"/>
      <c r="B15151"/>
      <c r="I15151" s="33"/>
      <c r="J15151" s="21"/>
    </row>
    <row r="15152" spans="1:10" x14ac:dyDescent="0.25">
      <c r="A15152"/>
      <c r="B15152"/>
      <c r="I15152" s="33"/>
      <c r="J15152" s="21"/>
    </row>
    <row r="15153" spans="1:10" x14ac:dyDescent="0.25">
      <c r="A15153"/>
      <c r="B15153"/>
      <c r="I15153" s="33"/>
      <c r="J15153" s="21"/>
    </row>
    <row r="15154" spans="1:10" x14ac:dyDescent="0.25">
      <c r="A15154"/>
      <c r="B15154"/>
      <c r="I15154" s="33"/>
      <c r="J15154" s="21"/>
    </row>
    <row r="15155" spans="1:10" x14ac:dyDescent="0.25">
      <c r="A15155"/>
      <c r="B15155"/>
      <c r="I15155" s="33"/>
      <c r="J15155" s="21"/>
    </row>
    <row r="15156" spans="1:10" x14ac:dyDescent="0.25">
      <c r="A15156"/>
      <c r="B15156"/>
      <c r="I15156" s="33"/>
      <c r="J15156" s="21"/>
    </row>
    <row r="15157" spans="1:10" x14ac:dyDescent="0.25">
      <c r="A15157"/>
      <c r="B15157"/>
      <c r="I15157" s="33"/>
      <c r="J15157" s="21"/>
    </row>
    <row r="15158" spans="1:10" x14ac:dyDescent="0.25">
      <c r="A15158"/>
      <c r="B15158"/>
      <c r="I15158" s="33"/>
      <c r="J15158" s="21"/>
    </row>
    <row r="15159" spans="1:10" x14ac:dyDescent="0.25">
      <c r="A15159"/>
      <c r="B15159"/>
      <c r="I15159" s="33"/>
      <c r="J15159" s="21"/>
    </row>
    <row r="15160" spans="1:10" x14ac:dyDescent="0.25">
      <c r="A15160"/>
      <c r="B15160"/>
      <c r="I15160" s="33"/>
      <c r="J15160" s="21"/>
    </row>
    <row r="15161" spans="1:10" x14ac:dyDescent="0.25">
      <c r="A15161"/>
      <c r="B15161"/>
      <c r="I15161" s="33"/>
      <c r="J15161" s="21"/>
    </row>
    <row r="15162" spans="1:10" x14ac:dyDescent="0.25">
      <c r="A15162"/>
      <c r="B15162"/>
      <c r="I15162" s="33"/>
      <c r="J15162" s="21"/>
    </row>
    <row r="15163" spans="1:10" x14ac:dyDescent="0.25">
      <c r="A15163"/>
      <c r="B15163"/>
      <c r="I15163" s="33"/>
      <c r="J15163" s="21"/>
    </row>
    <row r="15164" spans="1:10" x14ac:dyDescent="0.25">
      <c r="A15164"/>
      <c r="B15164"/>
      <c r="I15164" s="33"/>
      <c r="J15164" s="21"/>
    </row>
    <row r="15165" spans="1:10" x14ac:dyDescent="0.25">
      <c r="A15165"/>
      <c r="B15165"/>
      <c r="I15165" s="33"/>
      <c r="J15165" s="21"/>
    </row>
    <row r="15166" spans="1:10" x14ac:dyDescent="0.25">
      <c r="A15166"/>
      <c r="B15166"/>
      <c r="I15166" s="33"/>
      <c r="J15166" s="21"/>
    </row>
    <row r="15167" spans="1:10" x14ac:dyDescent="0.25">
      <c r="A15167"/>
      <c r="B15167"/>
      <c r="I15167" s="33"/>
      <c r="J15167" s="21"/>
    </row>
    <row r="15168" spans="1:10" x14ac:dyDescent="0.25">
      <c r="A15168"/>
      <c r="B15168"/>
      <c r="I15168" s="33"/>
      <c r="J15168" s="21"/>
    </row>
    <row r="15169" spans="1:10" x14ac:dyDescent="0.25">
      <c r="A15169"/>
      <c r="B15169"/>
      <c r="I15169" s="33"/>
      <c r="J15169" s="21"/>
    </row>
    <row r="15170" spans="1:10" x14ac:dyDescent="0.25">
      <c r="A15170"/>
      <c r="B15170"/>
      <c r="I15170" s="33"/>
      <c r="J15170" s="21"/>
    </row>
    <row r="15171" spans="1:10" x14ac:dyDescent="0.25">
      <c r="A15171"/>
      <c r="B15171"/>
      <c r="I15171" s="33"/>
      <c r="J15171" s="21"/>
    </row>
    <row r="15172" spans="1:10" x14ac:dyDescent="0.25">
      <c r="A15172"/>
      <c r="B15172"/>
      <c r="I15172" s="33"/>
      <c r="J15172" s="21"/>
    </row>
    <row r="15173" spans="1:10" x14ac:dyDescent="0.25">
      <c r="A15173"/>
      <c r="B15173"/>
      <c r="I15173" s="33"/>
      <c r="J15173" s="21"/>
    </row>
    <row r="15174" spans="1:10" x14ac:dyDescent="0.25">
      <c r="A15174"/>
      <c r="B15174"/>
      <c r="I15174" s="33"/>
      <c r="J15174" s="21"/>
    </row>
    <row r="15175" spans="1:10" x14ac:dyDescent="0.25">
      <c r="A15175"/>
      <c r="B15175"/>
      <c r="I15175" s="33"/>
      <c r="J15175" s="21"/>
    </row>
    <row r="15176" spans="1:10" x14ac:dyDescent="0.25">
      <c r="A15176"/>
      <c r="B15176"/>
      <c r="I15176" s="33"/>
      <c r="J15176" s="21"/>
    </row>
    <row r="15177" spans="1:10" x14ac:dyDescent="0.25">
      <c r="A15177"/>
      <c r="B15177"/>
      <c r="I15177" s="33"/>
      <c r="J15177" s="21"/>
    </row>
    <row r="15178" spans="1:10" x14ac:dyDescent="0.25">
      <c r="A15178"/>
      <c r="B15178"/>
      <c r="I15178" s="33"/>
      <c r="J15178" s="21"/>
    </row>
    <row r="15179" spans="1:10" x14ac:dyDescent="0.25">
      <c r="A15179"/>
      <c r="B15179"/>
      <c r="I15179" s="33"/>
      <c r="J15179" s="21"/>
    </row>
    <row r="15180" spans="1:10" x14ac:dyDescent="0.25">
      <c r="A15180"/>
      <c r="B15180"/>
      <c r="I15180" s="33"/>
      <c r="J15180" s="21"/>
    </row>
    <row r="15181" spans="1:10" x14ac:dyDescent="0.25">
      <c r="A15181"/>
      <c r="B15181"/>
      <c r="I15181" s="33"/>
      <c r="J15181" s="21"/>
    </row>
    <row r="15182" spans="1:10" x14ac:dyDescent="0.25">
      <c r="A15182"/>
      <c r="B15182"/>
      <c r="I15182" s="33"/>
      <c r="J15182" s="21"/>
    </row>
    <row r="15183" spans="1:10" x14ac:dyDescent="0.25">
      <c r="A15183"/>
      <c r="B15183"/>
      <c r="I15183" s="33"/>
      <c r="J15183" s="21"/>
    </row>
    <row r="15184" spans="1:10" x14ac:dyDescent="0.25">
      <c r="A15184"/>
      <c r="B15184"/>
      <c r="I15184" s="33"/>
      <c r="J15184" s="21"/>
    </row>
    <row r="15185" spans="1:10" x14ac:dyDescent="0.25">
      <c r="A15185"/>
      <c r="B15185"/>
      <c r="I15185" s="33"/>
      <c r="J15185" s="21"/>
    </row>
    <row r="15186" spans="1:10" x14ac:dyDescent="0.25">
      <c r="A15186"/>
      <c r="B15186"/>
      <c r="I15186" s="33"/>
      <c r="J15186" s="21"/>
    </row>
    <row r="15187" spans="1:10" x14ac:dyDescent="0.25">
      <c r="A15187"/>
      <c r="B15187"/>
      <c r="I15187" s="33"/>
      <c r="J15187" s="21"/>
    </row>
    <row r="15188" spans="1:10" x14ac:dyDescent="0.25">
      <c r="A15188"/>
      <c r="B15188"/>
      <c r="I15188" s="33"/>
      <c r="J15188" s="21"/>
    </row>
    <row r="15189" spans="1:10" x14ac:dyDescent="0.25">
      <c r="A15189"/>
      <c r="B15189"/>
      <c r="I15189" s="33"/>
      <c r="J15189" s="21"/>
    </row>
    <row r="15190" spans="1:10" x14ac:dyDescent="0.25">
      <c r="A15190"/>
      <c r="B15190"/>
      <c r="I15190" s="33"/>
      <c r="J15190" s="21"/>
    </row>
    <row r="15191" spans="1:10" x14ac:dyDescent="0.25">
      <c r="A15191"/>
      <c r="B15191"/>
      <c r="I15191" s="33"/>
      <c r="J15191" s="21"/>
    </row>
    <row r="15192" spans="1:10" x14ac:dyDescent="0.25">
      <c r="A15192"/>
      <c r="B15192"/>
      <c r="I15192" s="33"/>
      <c r="J15192" s="21"/>
    </row>
    <row r="15193" spans="1:10" x14ac:dyDescent="0.25">
      <c r="A15193"/>
      <c r="B15193"/>
      <c r="I15193" s="33"/>
      <c r="J15193" s="21"/>
    </row>
    <row r="15194" spans="1:10" x14ac:dyDescent="0.25">
      <c r="A15194"/>
      <c r="B15194"/>
      <c r="I15194" s="33"/>
      <c r="J15194" s="21"/>
    </row>
    <row r="15195" spans="1:10" x14ac:dyDescent="0.25">
      <c r="A15195"/>
      <c r="B15195"/>
      <c r="I15195" s="33"/>
      <c r="J15195" s="21"/>
    </row>
    <row r="15196" spans="1:10" x14ac:dyDescent="0.25">
      <c r="A15196"/>
      <c r="B15196"/>
      <c r="I15196" s="33"/>
      <c r="J15196" s="21"/>
    </row>
    <row r="15197" spans="1:10" x14ac:dyDescent="0.25">
      <c r="A15197"/>
      <c r="B15197"/>
      <c r="I15197" s="33"/>
      <c r="J15197" s="21"/>
    </row>
    <row r="15198" spans="1:10" x14ac:dyDescent="0.25">
      <c r="A15198"/>
      <c r="B15198"/>
      <c r="I15198" s="33"/>
      <c r="J15198" s="21"/>
    </row>
    <row r="15199" spans="1:10" x14ac:dyDescent="0.25">
      <c r="A15199"/>
      <c r="B15199"/>
      <c r="I15199" s="33"/>
      <c r="J15199" s="21"/>
    </row>
    <row r="15200" spans="1:10" x14ac:dyDescent="0.25">
      <c r="A15200"/>
      <c r="B15200"/>
      <c r="I15200" s="33"/>
      <c r="J15200" s="21"/>
    </row>
    <row r="15201" spans="1:10" x14ac:dyDescent="0.25">
      <c r="A15201"/>
      <c r="B15201"/>
      <c r="I15201" s="33"/>
      <c r="J15201" s="21"/>
    </row>
    <row r="15202" spans="1:10" x14ac:dyDescent="0.25">
      <c r="A15202"/>
      <c r="B15202"/>
      <c r="I15202" s="33"/>
      <c r="J15202" s="21"/>
    </row>
    <row r="15203" spans="1:10" x14ac:dyDescent="0.25">
      <c r="A15203"/>
      <c r="B15203"/>
      <c r="I15203" s="33"/>
      <c r="J15203" s="21"/>
    </row>
    <row r="15204" spans="1:10" x14ac:dyDescent="0.25">
      <c r="A15204"/>
      <c r="B15204"/>
      <c r="I15204" s="33"/>
      <c r="J15204" s="21"/>
    </row>
    <row r="15205" spans="1:10" x14ac:dyDescent="0.25">
      <c r="A15205"/>
      <c r="B15205"/>
      <c r="I15205" s="33"/>
      <c r="J15205" s="21"/>
    </row>
    <row r="15206" spans="1:10" x14ac:dyDescent="0.25">
      <c r="A15206"/>
      <c r="B15206"/>
      <c r="I15206" s="33"/>
      <c r="J15206" s="21"/>
    </row>
    <row r="15207" spans="1:10" x14ac:dyDescent="0.25">
      <c r="A15207"/>
      <c r="B15207"/>
      <c r="I15207" s="33"/>
      <c r="J15207" s="21"/>
    </row>
    <row r="15208" spans="1:10" x14ac:dyDescent="0.25">
      <c r="A15208"/>
      <c r="B15208"/>
      <c r="I15208" s="33"/>
      <c r="J15208" s="21"/>
    </row>
    <row r="15209" spans="1:10" x14ac:dyDescent="0.25">
      <c r="A15209"/>
      <c r="B15209"/>
      <c r="I15209" s="33"/>
      <c r="J15209" s="21"/>
    </row>
    <row r="15210" spans="1:10" x14ac:dyDescent="0.25">
      <c r="A15210"/>
      <c r="B15210"/>
      <c r="I15210" s="33"/>
      <c r="J15210" s="21"/>
    </row>
    <row r="15211" spans="1:10" x14ac:dyDescent="0.25">
      <c r="A15211"/>
      <c r="B15211"/>
      <c r="I15211" s="33"/>
      <c r="J15211" s="21"/>
    </row>
    <row r="15212" spans="1:10" x14ac:dyDescent="0.25">
      <c r="A15212"/>
      <c r="B15212"/>
      <c r="I15212" s="33"/>
      <c r="J15212" s="21"/>
    </row>
    <row r="15213" spans="1:10" x14ac:dyDescent="0.25">
      <c r="A15213"/>
      <c r="B15213"/>
      <c r="I15213" s="33"/>
      <c r="J15213" s="21"/>
    </row>
    <row r="15214" spans="1:10" x14ac:dyDescent="0.25">
      <c r="A15214"/>
      <c r="B15214"/>
      <c r="I15214" s="33"/>
      <c r="J15214" s="21"/>
    </row>
    <row r="15215" spans="1:10" x14ac:dyDescent="0.25">
      <c r="A15215"/>
      <c r="B15215"/>
      <c r="I15215" s="33"/>
      <c r="J15215" s="21"/>
    </row>
    <row r="15216" spans="1:10" x14ac:dyDescent="0.25">
      <c r="A15216"/>
      <c r="B15216"/>
      <c r="I15216" s="33"/>
      <c r="J15216" s="21"/>
    </row>
    <row r="15217" spans="1:10" x14ac:dyDescent="0.25">
      <c r="A15217"/>
      <c r="B15217"/>
      <c r="I15217" s="33"/>
      <c r="J15217" s="21"/>
    </row>
    <row r="15218" spans="1:10" x14ac:dyDescent="0.25">
      <c r="A15218"/>
      <c r="B15218"/>
      <c r="I15218" s="33"/>
      <c r="J15218" s="21"/>
    </row>
    <row r="15219" spans="1:10" x14ac:dyDescent="0.25">
      <c r="A15219"/>
      <c r="B15219"/>
      <c r="I15219" s="33"/>
      <c r="J15219" s="21"/>
    </row>
    <row r="15220" spans="1:10" x14ac:dyDescent="0.25">
      <c r="A15220"/>
      <c r="B15220"/>
      <c r="I15220" s="33"/>
      <c r="J15220" s="21"/>
    </row>
    <row r="15221" spans="1:10" x14ac:dyDescent="0.25">
      <c r="A15221"/>
      <c r="B15221"/>
      <c r="I15221" s="33"/>
      <c r="J15221" s="21"/>
    </row>
    <row r="15222" spans="1:10" x14ac:dyDescent="0.25">
      <c r="A15222"/>
      <c r="B15222"/>
      <c r="I15222" s="33"/>
      <c r="J15222" s="21"/>
    </row>
    <row r="15223" spans="1:10" x14ac:dyDescent="0.25">
      <c r="A15223"/>
      <c r="B15223"/>
      <c r="I15223" s="33"/>
      <c r="J15223" s="21"/>
    </row>
    <row r="15224" spans="1:10" x14ac:dyDescent="0.25">
      <c r="A15224"/>
      <c r="B15224"/>
      <c r="I15224" s="33"/>
      <c r="J15224" s="21"/>
    </row>
    <row r="15225" spans="1:10" x14ac:dyDescent="0.25">
      <c r="A15225"/>
      <c r="B15225"/>
      <c r="I15225" s="33"/>
      <c r="J15225" s="21"/>
    </row>
    <row r="15226" spans="1:10" x14ac:dyDescent="0.25">
      <c r="A15226"/>
      <c r="B15226"/>
      <c r="I15226" s="33"/>
      <c r="J15226" s="21"/>
    </row>
    <row r="15227" spans="1:10" x14ac:dyDescent="0.25">
      <c r="A15227"/>
      <c r="B15227"/>
      <c r="I15227" s="33"/>
      <c r="J15227" s="21"/>
    </row>
    <row r="15228" spans="1:10" x14ac:dyDescent="0.25">
      <c r="A15228"/>
      <c r="B15228"/>
      <c r="I15228" s="33"/>
      <c r="J15228" s="21"/>
    </row>
    <row r="15229" spans="1:10" x14ac:dyDescent="0.25">
      <c r="A15229"/>
      <c r="B15229"/>
      <c r="I15229" s="33"/>
      <c r="J15229" s="21"/>
    </row>
    <row r="15230" spans="1:10" x14ac:dyDescent="0.25">
      <c r="A15230"/>
      <c r="B15230"/>
      <c r="I15230" s="33"/>
      <c r="J15230" s="21"/>
    </row>
    <row r="15231" spans="1:10" x14ac:dyDescent="0.25">
      <c r="A15231"/>
      <c r="B15231"/>
      <c r="I15231" s="33"/>
      <c r="J15231" s="21"/>
    </row>
    <row r="15232" spans="1:10" x14ac:dyDescent="0.25">
      <c r="A15232"/>
      <c r="B15232"/>
      <c r="I15232" s="33"/>
      <c r="J15232" s="21"/>
    </row>
    <row r="15233" spans="1:10" x14ac:dyDescent="0.25">
      <c r="A15233"/>
      <c r="B15233"/>
      <c r="I15233" s="33"/>
      <c r="J15233" s="21"/>
    </row>
    <row r="15234" spans="1:10" x14ac:dyDescent="0.25">
      <c r="A15234"/>
      <c r="B15234"/>
      <c r="I15234" s="33"/>
      <c r="J15234" s="21"/>
    </row>
    <row r="15235" spans="1:10" x14ac:dyDescent="0.25">
      <c r="A15235"/>
      <c r="B15235"/>
      <c r="I15235" s="33"/>
      <c r="J15235" s="21"/>
    </row>
    <row r="15236" spans="1:10" x14ac:dyDescent="0.25">
      <c r="A15236"/>
      <c r="B15236"/>
      <c r="I15236" s="33"/>
      <c r="J15236" s="21"/>
    </row>
    <row r="15237" spans="1:10" x14ac:dyDescent="0.25">
      <c r="A15237"/>
      <c r="B15237"/>
      <c r="I15237" s="33"/>
      <c r="J15237" s="21"/>
    </row>
    <row r="15238" spans="1:10" x14ac:dyDescent="0.25">
      <c r="A15238"/>
      <c r="B15238"/>
      <c r="I15238" s="33"/>
      <c r="J15238" s="21"/>
    </row>
    <row r="15239" spans="1:10" x14ac:dyDescent="0.25">
      <c r="A15239"/>
      <c r="B15239"/>
      <c r="I15239" s="33"/>
      <c r="J15239" s="21"/>
    </row>
    <row r="15240" spans="1:10" x14ac:dyDescent="0.25">
      <c r="A15240"/>
      <c r="B15240"/>
      <c r="I15240" s="33"/>
      <c r="J15240" s="21"/>
    </row>
    <row r="15241" spans="1:10" x14ac:dyDescent="0.25">
      <c r="A15241"/>
      <c r="B15241"/>
      <c r="I15241" s="33"/>
      <c r="J15241" s="21"/>
    </row>
    <row r="15242" spans="1:10" x14ac:dyDescent="0.25">
      <c r="A15242"/>
      <c r="B15242"/>
      <c r="I15242" s="33"/>
      <c r="J15242" s="21"/>
    </row>
    <row r="15243" spans="1:10" x14ac:dyDescent="0.25">
      <c r="A15243"/>
      <c r="B15243"/>
      <c r="I15243" s="33"/>
      <c r="J15243" s="21"/>
    </row>
    <row r="15244" spans="1:10" x14ac:dyDescent="0.25">
      <c r="A15244"/>
      <c r="B15244"/>
      <c r="I15244" s="33"/>
      <c r="J15244" s="21"/>
    </row>
    <row r="15245" spans="1:10" x14ac:dyDescent="0.25">
      <c r="A15245"/>
      <c r="B15245"/>
      <c r="I15245" s="33"/>
      <c r="J15245" s="21"/>
    </row>
    <row r="15246" spans="1:10" x14ac:dyDescent="0.25">
      <c r="A15246"/>
      <c r="B15246"/>
      <c r="I15246" s="33"/>
      <c r="J15246" s="21"/>
    </row>
    <row r="15247" spans="1:10" x14ac:dyDescent="0.25">
      <c r="A15247"/>
      <c r="B15247"/>
      <c r="I15247" s="33"/>
      <c r="J15247" s="21"/>
    </row>
    <row r="15248" spans="1:10" x14ac:dyDescent="0.25">
      <c r="A15248"/>
      <c r="B15248"/>
      <c r="I15248" s="33"/>
      <c r="J15248" s="21"/>
    </row>
    <row r="15249" spans="1:10" x14ac:dyDescent="0.25">
      <c r="A15249"/>
      <c r="B15249"/>
      <c r="I15249" s="33"/>
      <c r="J15249" s="21"/>
    </row>
    <row r="15250" spans="1:10" x14ac:dyDescent="0.25">
      <c r="A15250"/>
      <c r="B15250"/>
      <c r="I15250" s="33"/>
      <c r="J15250" s="21"/>
    </row>
    <row r="15251" spans="1:10" x14ac:dyDescent="0.25">
      <c r="A15251"/>
      <c r="B15251"/>
      <c r="I15251" s="33"/>
      <c r="J15251" s="21"/>
    </row>
    <row r="15252" spans="1:10" x14ac:dyDescent="0.25">
      <c r="A15252"/>
      <c r="B15252"/>
      <c r="I15252" s="33"/>
      <c r="J15252" s="21"/>
    </row>
    <row r="15253" spans="1:10" x14ac:dyDescent="0.25">
      <c r="A15253"/>
      <c r="B15253"/>
      <c r="I15253" s="33"/>
      <c r="J15253" s="21"/>
    </row>
    <row r="15254" spans="1:10" x14ac:dyDescent="0.25">
      <c r="A15254"/>
      <c r="B15254"/>
      <c r="I15254" s="33"/>
      <c r="J15254" s="21"/>
    </row>
    <row r="15255" spans="1:10" x14ac:dyDescent="0.25">
      <c r="A15255"/>
      <c r="B15255"/>
      <c r="I15255" s="33"/>
      <c r="J15255" s="21"/>
    </row>
    <row r="15256" spans="1:10" x14ac:dyDescent="0.25">
      <c r="A15256"/>
      <c r="B15256"/>
      <c r="I15256" s="33"/>
      <c r="J15256" s="21"/>
    </row>
    <row r="15257" spans="1:10" x14ac:dyDescent="0.25">
      <c r="A15257"/>
      <c r="B15257"/>
      <c r="I15257" s="33"/>
      <c r="J15257" s="21"/>
    </row>
    <row r="15258" spans="1:10" x14ac:dyDescent="0.25">
      <c r="A15258"/>
      <c r="B15258"/>
      <c r="I15258" s="33"/>
      <c r="J15258" s="21"/>
    </row>
    <row r="15259" spans="1:10" x14ac:dyDescent="0.25">
      <c r="A15259"/>
      <c r="B15259"/>
      <c r="I15259" s="33"/>
      <c r="J15259" s="21"/>
    </row>
    <row r="15260" spans="1:10" x14ac:dyDescent="0.25">
      <c r="A15260"/>
      <c r="B15260"/>
      <c r="I15260" s="33"/>
      <c r="J15260" s="21"/>
    </row>
    <row r="15261" spans="1:10" x14ac:dyDescent="0.25">
      <c r="A15261"/>
      <c r="B15261"/>
      <c r="I15261" s="33"/>
      <c r="J15261" s="21"/>
    </row>
    <row r="15262" spans="1:10" x14ac:dyDescent="0.25">
      <c r="A15262"/>
      <c r="B15262"/>
      <c r="I15262" s="33"/>
      <c r="J15262" s="21"/>
    </row>
    <row r="15263" spans="1:10" x14ac:dyDescent="0.25">
      <c r="A15263"/>
      <c r="B15263"/>
      <c r="I15263" s="33"/>
      <c r="J15263" s="21"/>
    </row>
    <row r="15264" spans="1:10" x14ac:dyDescent="0.25">
      <c r="A15264"/>
      <c r="B15264"/>
      <c r="I15264" s="33"/>
      <c r="J15264" s="21"/>
    </row>
    <row r="15265" spans="1:10" x14ac:dyDescent="0.25">
      <c r="A15265"/>
      <c r="B15265"/>
      <c r="I15265" s="33"/>
      <c r="J15265" s="21"/>
    </row>
    <row r="15266" spans="1:10" x14ac:dyDescent="0.25">
      <c r="A15266"/>
      <c r="B15266"/>
      <c r="I15266" s="33"/>
      <c r="J15266" s="21"/>
    </row>
    <row r="15267" spans="1:10" x14ac:dyDescent="0.25">
      <c r="A15267"/>
      <c r="B15267"/>
      <c r="I15267" s="33"/>
      <c r="J15267" s="21"/>
    </row>
    <row r="15268" spans="1:10" x14ac:dyDescent="0.25">
      <c r="A15268"/>
      <c r="B15268"/>
      <c r="I15268" s="33"/>
      <c r="J15268" s="21"/>
    </row>
    <row r="15269" spans="1:10" x14ac:dyDescent="0.25">
      <c r="A15269"/>
      <c r="B15269"/>
      <c r="I15269" s="33"/>
      <c r="J15269" s="21"/>
    </row>
    <row r="15270" spans="1:10" x14ac:dyDescent="0.25">
      <c r="A15270"/>
      <c r="B15270"/>
      <c r="I15270" s="33"/>
      <c r="J15270" s="21"/>
    </row>
    <row r="15271" spans="1:10" x14ac:dyDescent="0.25">
      <c r="A15271"/>
      <c r="B15271"/>
      <c r="I15271" s="33"/>
      <c r="J15271" s="21"/>
    </row>
    <row r="15272" spans="1:10" x14ac:dyDescent="0.25">
      <c r="A15272"/>
      <c r="B15272"/>
      <c r="I15272" s="33"/>
      <c r="J15272" s="21"/>
    </row>
    <row r="15273" spans="1:10" x14ac:dyDescent="0.25">
      <c r="A15273"/>
      <c r="B15273"/>
      <c r="I15273" s="33"/>
      <c r="J15273" s="21"/>
    </row>
    <row r="15274" spans="1:10" x14ac:dyDescent="0.25">
      <c r="A15274"/>
      <c r="B15274"/>
      <c r="I15274" s="33"/>
      <c r="J15274" s="21"/>
    </row>
    <row r="15275" spans="1:10" x14ac:dyDescent="0.25">
      <c r="A15275"/>
      <c r="B15275"/>
      <c r="I15275" s="33"/>
      <c r="J15275" s="21"/>
    </row>
    <row r="15276" spans="1:10" x14ac:dyDescent="0.25">
      <c r="A15276"/>
      <c r="B15276"/>
      <c r="I15276" s="33"/>
      <c r="J15276" s="21"/>
    </row>
    <row r="15277" spans="1:10" x14ac:dyDescent="0.25">
      <c r="A15277"/>
      <c r="B15277"/>
      <c r="I15277" s="33"/>
      <c r="J15277" s="21"/>
    </row>
    <row r="15278" spans="1:10" x14ac:dyDescent="0.25">
      <c r="A15278"/>
      <c r="B15278"/>
      <c r="I15278" s="33"/>
      <c r="J15278" s="21"/>
    </row>
    <row r="15279" spans="1:10" x14ac:dyDescent="0.25">
      <c r="A15279"/>
      <c r="B15279"/>
      <c r="I15279" s="33"/>
      <c r="J15279" s="21"/>
    </row>
    <row r="15280" spans="1:10" x14ac:dyDescent="0.25">
      <c r="A15280"/>
      <c r="B15280"/>
      <c r="I15280" s="33"/>
      <c r="J15280" s="21"/>
    </row>
    <row r="15281" spans="1:10" x14ac:dyDescent="0.25">
      <c r="A15281"/>
      <c r="B15281"/>
      <c r="I15281" s="33"/>
      <c r="J15281" s="21"/>
    </row>
    <row r="15282" spans="1:10" x14ac:dyDescent="0.25">
      <c r="A15282"/>
      <c r="B15282"/>
      <c r="I15282" s="33"/>
      <c r="J15282" s="21"/>
    </row>
    <row r="15283" spans="1:10" x14ac:dyDescent="0.25">
      <c r="A15283"/>
      <c r="B15283"/>
      <c r="I15283" s="33"/>
      <c r="J15283" s="21"/>
    </row>
    <row r="15284" spans="1:10" x14ac:dyDescent="0.25">
      <c r="A15284"/>
      <c r="B15284"/>
      <c r="I15284" s="33"/>
      <c r="J15284" s="21"/>
    </row>
    <row r="15285" spans="1:10" x14ac:dyDescent="0.25">
      <c r="A15285"/>
      <c r="B15285"/>
      <c r="I15285" s="33"/>
      <c r="J15285" s="21"/>
    </row>
    <row r="15286" spans="1:10" x14ac:dyDescent="0.25">
      <c r="A15286"/>
      <c r="B15286"/>
      <c r="I15286" s="33"/>
      <c r="J15286" s="21"/>
    </row>
    <row r="15287" spans="1:10" x14ac:dyDescent="0.25">
      <c r="A15287"/>
      <c r="B15287"/>
      <c r="I15287" s="33"/>
      <c r="J15287" s="21"/>
    </row>
    <row r="15288" spans="1:10" x14ac:dyDescent="0.25">
      <c r="A15288"/>
      <c r="B15288"/>
      <c r="I15288" s="33"/>
      <c r="J15288" s="21"/>
    </row>
    <row r="15289" spans="1:10" x14ac:dyDescent="0.25">
      <c r="A15289"/>
      <c r="B15289"/>
      <c r="I15289" s="33"/>
      <c r="J15289" s="21"/>
    </row>
    <row r="15290" spans="1:10" x14ac:dyDescent="0.25">
      <c r="A15290"/>
      <c r="B15290"/>
      <c r="I15290" s="33"/>
      <c r="J15290" s="21"/>
    </row>
    <row r="15291" spans="1:10" x14ac:dyDescent="0.25">
      <c r="A15291"/>
      <c r="B15291"/>
      <c r="I15291" s="33"/>
      <c r="J15291" s="21"/>
    </row>
    <row r="15292" spans="1:10" x14ac:dyDescent="0.25">
      <c r="A15292"/>
      <c r="B15292"/>
      <c r="I15292" s="33"/>
      <c r="J15292" s="21"/>
    </row>
    <row r="15293" spans="1:10" x14ac:dyDescent="0.25">
      <c r="A15293"/>
      <c r="B15293"/>
      <c r="I15293" s="33"/>
      <c r="J15293" s="21"/>
    </row>
    <row r="15294" spans="1:10" x14ac:dyDescent="0.25">
      <c r="A15294"/>
      <c r="B15294"/>
      <c r="I15294" s="33"/>
      <c r="J15294" s="21"/>
    </row>
    <row r="15295" spans="1:10" x14ac:dyDescent="0.25">
      <c r="A15295"/>
      <c r="B15295"/>
      <c r="I15295" s="33"/>
      <c r="J15295" s="21"/>
    </row>
    <row r="15296" spans="1:10" x14ac:dyDescent="0.25">
      <c r="A15296"/>
      <c r="B15296"/>
      <c r="I15296" s="33"/>
      <c r="J15296" s="21"/>
    </row>
    <row r="15297" spans="1:10" x14ac:dyDescent="0.25">
      <c r="A15297"/>
      <c r="B15297"/>
      <c r="I15297" s="33"/>
      <c r="J15297" s="21"/>
    </row>
    <row r="15298" spans="1:10" x14ac:dyDescent="0.25">
      <c r="A15298"/>
      <c r="B15298"/>
      <c r="I15298" s="33"/>
      <c r="J15298" s="21"/>
    </row>
    <row r="15299" spans="1:10" x14ac:dyDescent="0.25">
      <c r="A15299"/>
      <c r="B15299"/>
      <c r="I15299" s="33"/>
      <c r="J15299" s="21"/>
    </row>
    <row r="15300" spans="1:10" x14ac:dyDescent="0.25">
      <c r="A15300"/>
      <c r="B15300"/>
      <c r="I15300" s="33"/>
      <c r="J15300" s="21"/>
    </row>
    <row r="15301" spans="1:10" x14ac:dyDescent="0.25">
      <c r="A15301"/>
      <c r="B15301"/>
      <c r="I15301" s="33"/>
      <c r="J15301" s="21"/>
    </row>
    <row r="15302" spans="1:10" x14ac:dyDescent="0.25">
      <c r="A15302"/>
      <c r="B15302"/>
      <c r="I15302" s="33"/>
      <c r="J15302" s="21"/>
    </row>
    <row r="15303" spans="1:10" x14ac:dyDescent="0.25">
      <c r="A15303"/>
      <c r="B15303"/>
      <c r="I15303" s="33"/>
      <c r="J15303" s="21"/>
    </row>
    <row r="15304" spans="1:10" x14ac:dyDescent="0.25">
      <c r="A15304"/>
      <c r="B15304"/>
      <c r="I15304" s="33"/>
      <c r="J15304" s="21"/>
    </row>
    <row r="15305" spans="1:10" x14ac:dyDescent="0.25">
      <c r="A15305"/>
      <c r="B15305"/>
      <c r="I15305" s="33"/>
      <c r="J15305" s="21"/>
    </row>
    <row r="15306" spans="1:10" x14ac:dyDescent="0.25">
      <c r="A15306"/>
      <c r="B15306"/>
      <c r="I15306" s="33"/>
      <c r="J15306" s="21"/>
    </row>
    <row r="15307" spans="1:10" x14ac:dyDescent="0.25">
      <c r="A15307"/>
      <c r="B15307"/>
      <c r="I15307" s="33"/>
      <c r="J15307" s="21"/>
    </row>
    <row r="15308" spans="1:10" x14ac:dyDescent="0.25">
      <c r="A15308"/>
      <c r="B15308"/>
      <c r="I15308" s="33"/>
      <c r="J15308" s="21"/>
    </row>
    <row r="15309" spans="1:10" x14ac:dyDescent="0.25">
      <c r="A15309"/>
      <c r="B15309"/>
      <c r="I15309" s="33"/>
      <c r="J15309" s="21"/>
    </row>
    <row r="15310" spans="1:10" x14ac:dyDescent="0.25">
      <c r="A15310"/>
      <c r="B15310"/>
      <c r="I15310" s="33"/>
      <c r="J15310" s="21"/>
    </row>
    <row r="15311" spans="1:10" x14ac:dyDescent="0.25">
      <c r="A15311"/>
      <c r="B15311"/>
      <c r="I15311" s="33"/>
      <c r="J15311" s="21"/>
    </row>
    <row r="15312" spans="1:10" x14ac:dyDescent="0.25">
      <c r="A15312"/>
      <c r="B15312"/>
      <c r="I15312" s="33"/>
      <c r="J15312" s="21"/>
    </row>
    <row r="15313" spans="1:10" x14ac:dyDescent="0.25">
      <c r="A15313"/>
      <c r="B15313"/>
      <c r="I15313" s="33"/>
      <c r="J15313" s="21"/>
    </row>
    <row r="15314" spans="1:10" x14ac:dyDescent="0.25">
      <c r="A15314"/>
      <c r="B15314"/>
      <c r="I15314" s="33"/>
      <c r="J15314" s="21"/>
    </row>
    <row r="15315" spans="1:10" x14ac:dyDescent="0.25">
      <c r="A15315"/>
      <c r="B15315"/>
      <c r="I15315" s="33"/>
      <c r="J15315" s="21"/>
    </row>
    <row r="15316" spans="1:10" x14ac:dyDescent="0.25">
      <c r="A15316"/>
      <c r="B15316"/>
      <c r="I15316" s="33"/>
      <c r="J15316" s="21"/>
    </row>
    <row r="15317" spans="1:10" x14ac:dyDescent="0.25">
      <c r="A15317"/>
      <c r="B15317"/>
      <c r="I15317" s="33"/>
      <c r="J15317" s="21"/>
    </row>
    <row r="15318" spans="1:10" x14ac:dyDescent="0.25">
      <c r="A15318"/>
      <c r="B15318"/>
      <c r="I15318" s="33"/>
      <c r="J15318" s="21"/>
    </row>
    <row r="15319" spans="1:10" x14ac:dyDescent="0.25">
      <c r="A15319"/>
      <c r="B15319"/>
      <c r="I15319" s="33"/>
      <c r="J15319" s="21"/>
    </row>
    <row r="15320" spans="1:10" x14ac:dyDescent="0.25">
      <c r="A15320"/>
      <c r="B15320"/>
      <c r="I15320" s="33"/>
      <c r="J15320" s="21"/>
    </row>
    <row r="15321" spans="1:10" x14ac:dyDescent="0.25">
      <c r="A15321"/>
      <c r="B15321"/>
      <c r="I15321" s="33"/>
      <c r="J15321" s="21"/>
    </row>
    <row r="15322" spans="1:10" x14ac:dyDescent="0.25">
      <c r="A15322"/>
      <c r="B15322"/>
      <c r="I15322" s="33"/>
      <c r="J15322" s="21"/>
    </row>
    <row r="15323" spans="1:10" x14ac:dyDescent="0.25">
      <c r="A15323"/>
      <c r="B15323"/>
      <c r="I15323" s="33"/>
      <c r="J15323" s="21"/>
    </row>
    <row r="15324" spans="1:10" x14ac:dyDescent="0.25">
      <c r="A15324"/>
      <c r="B15324"/>
      <c r="I15324" s="33"/>
      <c r="J15324" s="21"/>
    </row>
    <row r="15325" spans="1:10" x14ac:dyDescent="0.25">
      <c r="A15325"/>
      <c r="B15325"/>
      <c r="I15325" s="33"/>
      <c r="J15325" s="21"/>
    </row>
    <row r="15326" spans="1:10" x14ac:dyDescent="0.25">
      <c r="A15326"/>
      <c r="B15326"/>
      <c r="I15326" s="33"/>
      <c r="J15326" s="21"/>
    </row>
    <row r="15327" spans="1:10" x14ac:dyDescent="0.25">
      <c r="A15327"/>
      <c r="B15327"/>
      <c r="I15327" s="33"/>
      <c r="J15327" s="21"/>
    </row>
    <row r="15328" spans="1:10" x14ac:dyDescent="0.25">
      <c r="A15328"/>
      <c r="B15328"/>
      <c r="I15328" s="33"/>
      <c r="J15328" s="21"/>
    </row>
    <row r="15329" spans="1:10" x14ac:dyDescent="0.25">
      <c r="A15329"/>
      <c r="B15329"/>
      <c r="I15329" s="33"/>
      <c r="J15329" s="21"/>
    </row>
    <row r="15330" spans="1:10" x14ac:dyDescent="0.25">
      <c r="A15330"/>
      <c r="B15330"/>
      <c r="I15330" s="33"/>
      <c r="J15330" s="21"/>
    </row>
    <row r="15331" spans="1:10" x14ac:dyDescent="0.25">
      <c r="A15331"/>
      <c r="B15331"/>
      <c r="I15331" s="33"/>
      <c r="J15331" s="21"/>
    </row>
    <row r="15332" spans="1:10" x14ac:dyDescent="0.25">
      <c r="A15332"/>
      <c r="B15332"/>
      <c r="I15332" s="33"/>
      <c r="J15332" s="21"/>
    </row>
    <row r="15333" spans="1:10" x14ac:dyDescent="0.25">
      <c r="A15333"/>
      <c r="B15333"/>
      <c r="I15333" s="33"/>
      <c r="J15333" s="21"/>
    </row>
    <row r="15334" spans="1:10" x14ac:dyDescent="0.25">
      <c r="A15334"/>
      <c r="B15334"/>
      <c r="I15334" s="33"/>
      <c r="J15334" s="21"/>
    </row>
    <row r="15335" spans="1:10" x14ac:dyDescent="0.25">
      <c r="A15335"/>
      <c r="B15335"/>
      <c r="I15335" s="33"/>
      <c r="J15335" s="21"/>
    </row>
    <row r="15336" spans="1:10" x14ac:dyDescent="0.25">
      <c r="A15336"/>
      <c r="B15336"/>
      <c r="I15336" s="33"/>
      <c r="J15336" s="21"/>
    </row>
    <row r="15337" spans="1:10" x14ac:dyDescent="0.25">
      <c r="A15337"/>
      <c r="B15337"/>
      <c r="I15337" s="33"/>
      <c r="J15337" s="21"/>
    </row>
    <row r="15338" spans="1:10" x14ac:dyDescent="0.25">
      <c r="A15338"/>
      <c r="B15338"/>
      <c r="I15338" s="33"/>
      <c r="J15338" s="21"/>
    </row>
    <row r="15339" spans="1:10" x14ac:dyDescent="0.25">
      <c r="A15339"/>
      <c r="B15339"/>
      <c r="I15339" s="33"/>
      <c r="J15339" s="21"/>
    </row>
    <row r="15340" spans="1:10" x14ac:dyDescent="0.25">
      <c r="A15340"/>
      <c r="B15340"/>
      <c r="I15340" s="33"/>
      <c r="J15340" s="21"/>
    </row>
    <row r="15341" spans="1:10" x14ac:dyDescent="0.25">
      <c r="A15341"/>
      <c r="B15341"/>
      <c r="I15341" s="33"/>
      <c r="J15341" s="21"/>
    </row>
    <row r="15342" spans="1:10" x14ac:dyDescent="0.25">
      <c r="A15342"/>
      <c r="B15342"/>
      <c r="I15342" s="33"/>
      <c r="J15342" s="21"/>
    </row>
    <row r="15343" spans="1:10" x14ac:dyDescent="0.25">
      <c r="A15343"/>
      <c r="B15343"/>
      <c r="I15343" s="33"/>
      <c r="J15343" s="21"/>
    </row>
    <row r="15344" spans="1:10" x14ac:dyDescent="0.25">
      <c r="A15344"/>
      <c r="B15344"/>
      <c r="I15344" s="33"/>
      <c r="J15344" s="21"/>
    </row>
    <row r="15345" spans="1:10" x14ac:dyDescent="0.25">
      <c r="A15345"/>
      <c r="B15345"/>
      <c r="I15345" s="33"/>
      <c r="J15345" s="21"/>
    </row>
    <row r="15346" spans="1:10" x14ac:dyDescent="0.25">
      <c r="A15346"/>
      <c r="B15346"/>
      <c r="I15346" s="33"/>
      <c r="J15346" s="21"/>
    </row>
    <row r="15347" spans="1:10" x14ac:dyDescent="0.25">
      <c r="A15347"/>
      <c r="B15347"/>
      <c r="I15347" s="33"/>
      <c r="J15347" s="21"/>
    </row>
    <row r="15348" spans="1:10" x14ac:dyDescent="0.25">
      <c r="A15348"/>
      <c r="B15348"/>
      <c r="I15348" s="33"/>
      <c r="J15348" s="21"/>
    </row>
    <row r="15349" spans="1:10" x14ac:dyDescent="0.25">
      <c r="A15349"/>
      <c r="B15349"/>
      <c r="I15349" s="33"/>
      <c r="J15349" s="21"/>
    </row>
    <row r="15350" spans="1:10" x14ac:dyDescent="0.25">
      <c r="A15350"/>
      <c r="B15350"/>
      <c r="I15350" s="33"/>
      <c r="J15350" s="21"/>
    </row>
    <row r="15351" spans="1:10" x14ac:dyDescent="0.25">
      <c r="A15351"/>
      <c r="B15351"/>
      <c r="I15351" s="33"/>
      <c r="J15351" s="21"/>
    </row>
    <row r="15352" spans="1:10" x14ac:dyDescent="0.25">
      <c r="A15352"/>
      <c r="B15352"/>
      <c r="I15352" s="33"/>
      <c r="J15352" s="21"/>
    </row>
    <row r="15353" spans="1:10" x14ac:dyDescent="0.25">
      <c r="A15353"/>
      <c r="B15353"/>
      <c r="I15353" s="33"/>
      <c r="J15353" s="21"/>
    </row>
    <row r="15354" spans="1:10" x14ac:dyDescent="0.25">
      <c r="A15354"/>
      <c r="B15354"/>
      <c r="I15354" s="33"/>
      <c r="J15354" s="21"/>
    </row>
    <row r="15355" spans="1:10" x14ac:dyDescent="0.25">
      <c r="A15355"/>
      <c r="B15355"/>
      <c r="I15355" s="33"/>
      <c r="J15355" s="21"/>
    </row>
    <row r="15356" spans="1:10" x14ac:dyDescent="0.25">
      <c r="A15356"/>
      <c r="B15356"/>
      <c r="I15356" s="33"/>
      <c r="J15356" s="21"/>
    </row>
    <row r="15357" spans="1:10" x14ac:dyDescent="0.25">
      <c r="A15357"/>
      <c r="B15357"/>
      <c r="I15357" s="33"/>
      <c r="J15357" s="21"/>
    </row>
    <row r="15358" spans="1:10" x14ac:dyDescent="0.25">
      <c r="A15358"/>
      <c r="B15358"/>
      <c r="I15358" s="33"/>
      <c r="J15358" s="21"/>
    </row>
    <row r="15359" spans="1:10" x14ac:dyDescent="0.25">
      <c r="A15359"/>
      <c r="B15359"/>
      <c r="I15359" s="33"/>
      <c r="J15359" s="21"/>
    </row>
    <row r="15360" spans="1:10" x14ac:dyDescent="0.25">
      <c r="A15360"/>
      <c r="B15360"/>
      <c r="I15360" s="33"/>
      <c r="J15360" s="21"/>
    </row>
    <row r="15361" spans="1:10" x14ac:dyDescent="0.25">
      <c r="A15361"/>
      <c r="B15361"/>
      <c r="I15361" s="33"/>
      <c r="J15361" s="21"/>
    </row>
    <row r="15362" spans="1:10" x14ac:dyDescent="0.25">
      <c r="A15362"/>
      <c r="B15362"/>
      <c r="I15362" s="33"/>
      <c r="J15362" s="21"/>
    </row>
    <row r="15363" spans="1:10" x14ac:dyDescent="0.25">
      <c r="A15363"/>
      <c r="B15363"/>
      <c r="I15363" s="33"/>
      <c r="J15363" s="21"/>
    </row>
    <row r="15364" spans="1:10" x14ac:dyDescent="0.25">
      <c r="A15364"/>
      <c r="B15364"/>
      <c r="I15364" s="33"/>
      <c r="J15364" s="21"/>
    </row>
    <row r="15365" spans="1:10" x14ac:dyDescent="0.25">
      <c r="A15365"/>
      <c r="B15365"/>
      <c r="I15365" s="33"/>
      <c r="J15365" s="21"/>
    </row>
    <row r="15366" spans="1:10" x14ac:dyDescent="0.25">
      <c r="A15366"/>
      <c r="B15366"/>
      <c r="I15366" s="33"/>
      <c r="J15366" s="21"/>
    </row>
    <row r="15367" spans="1:10" x14ac:dyDescent="0.25">
      <c r="A15367"/>
      <c r="B15367"/>
      <c r="I15367" s="33"/>
      <c r="J15367" s="21"/>
    </row>
    <row r="15368" spans="1:10" x14ac:dyDescent="0.25">
      <c r="A15368"/>
      <c r="B15368"/>
      <c r="I15368" s="33"/>
      <c r="J15368" s="21"/>
    </row>
    <row r="15369" spans="1:10" x14ac:dyDescent="0.25">
      <c r="A15369"/>
      <c r="B15369"/>
      <c r="I15369" s="33"/>
      <c r="J15369" s="21"/>
    </row>
    <row r="15370" spans="1:10" x14ac:dyDescent="0.25">
      <c r="A15370"/>
      <c r="B15370"/>
      <c r="I15370" s="33"/>
      <c r="J15370" s="21"/>
    </row>
    <row r="15371" spans="1:10" x14ac:dyDescent="0.25">
      <c r="A15371"/>
      <c r="B15371"/>
      <c r="I15371" s="33"/>
      <c r="J15371" s="21"/>
    </row>
    <row r="15372" spans="1:10" x14ac:dyDescent="0.25">
      <c r="A15372"/>
      <c r="B15372"/>
      <c r="I15372" s="33"/>
      <c r="J15372" s="21"/>
    </row>
    <row r="15373" spans="1:10" x14ac:dyDescent="0.25">
      <c r="A15373"/>
      <c r="B15373"/>
      <c r="I15373" s="33"/>
      <c r="J15373" s="21"/>
    </row>
    <row r="15374" spans="1:10" x14ac:dyDescent="0.25">
      <c r="A15374"/>
      <c r="B15374"/>
      <c r="I15374" s="33"/>
      <c r="J15374" s="21"/>
    </row>
    <row r="15375" spans="1:10" x14ac:dyDescent="0.25">
      <c r="A15375"/>
      <c r="B15375"/>
      <c r="I15375" s="33"/>
      <c r="J15375" s="21"/>
    </row>
    <row r="15376" spans="1:10" x14ac:dyDescent="0.25">
      <c r="A15376"/>
      <c r="B15376"/>
      <c r="I15376" s="33"/>
      <c r="J15376" s="21"/>
    </row>
    <row r="15377" spans="1:10" x14ac:dyDescent="0.25">
      <c r="A15377"/>
      <c r="B15377"/>
      <c r="I15377" s="33"/>
      <c r="J15377" s="21"/>
    </row>
    <row r="15378" spans="1:10" x14ac:dyDescent="0.25">
      <c r="A15378"/>
      <c r="B15378"/>
      <c r="I15378" s="33"/>
      <c r="J15378" s="21"/>
    </row>
    <row r="15379" spans="1:10" x14ac:dyDescent="0.25">
      <c r="A15379"/>
      <c r="B15379"/>
      <c r="I15379" s="33"/>
      <c r="J15379" s="21"/>
    </row>
    <row r="15380" spans="1:10" x14ac:dyDescent="0.25">
      <c r="A15380"/>
      <c r="B15380"/>
      <c r="I15380" s="33"/>
      <c r="J15380" s="21"/>
    </row>
    <row r="15381" spans="1:10" x14ac:dyDescent="0.25">
      <c r="A15381"/>
      <c r="B15381"/>
      <c r="I15381" s="33"/>
      <c r="J15381" s="21"/>
    </row>
    <row r="15382" spans="1:10" x14ac:dyDescent="0.25">
      <c r="A15382"/>
      <c r="B15382"/>
      <c r="I15382" s="33"/>
      <c r="J15382" s="21"/>
    </row>
    <row r="15383" spans="1:10" x14ac:dyDescent="0.25">
      <c r="A15383"/>
      <c r="B15383"/>
      <c r="I15383" s="33"/>
      <c r="J15383" s="21"/>
    </row>
    <row r="15384" spans="1:10" x14ac:dyDescent="0.25">
      <c r="A15384"/>
      <c r="B15384"/>
      <c r="I15384" s="33"/>
      <c r="J15384" s="21"/>
    </row>
    <row r="15385" spans="1:10" x14ac:dyDescent="0.25">
      <c r="A15385"/>
      <c r="B15385"/>
      <c r="I15385" s="33"/>
      <c r="J15385" s="21"/>
    </row>
    <row r="15386" spans="1:10" x14ac:dyDescent="0.25">
      <c r="A15386"/>
      <c r="B15386"/>
      <c r="I15386" s="33"/>
      <c r="J15386" s="21"/>
    </row>
    <row r="15387" spans="1:10" x14ac:dyDescent="0.25">
      <c r="A15387"/>
      <c r="B15387"/>
      <c r="I15387" s="33"/>
      <c r="J15387" s="21"/>
    </row>
    <row r="15388" spans="1:10" x14ac:dyDescent="0.25">
      <c r="A15388"/>
      <c r="B15388"/>
      <c r="I15388" s="33"/>
      <c r="J15388" s="21"/>
    </row>
    <row r="15389" spans="1:10" x14ac:dyDescent="0.25">
      <c r="A15389"/>
      <c r="B15389"/>
      <c r="I15389" s="33"/>
      <c r="J15389" s="21"/>
    </row>
    <row r="15390" spans="1:10" x14ac:dyDescent="0.25">
      <c r="A15390"/>
      <c r="B15390"/>
      <c r="I15390" s="33"/>
      <c r="J15390" s="21"/>
    </row>
    <row r="15391" spans="1:10" x14ac:dyDescent="0.25">
      <c r="A15391"/>
      <c r="B15391"/>
      <c r="I15391" s="33"/>
      <c r="J15391" s="21"/>
    </row>
    <row r="15392" spans="1:10" x14ac:dyDescent="0.25">
      <c r="A15392"/>
      <c r="B15392"/>
      <c r="I15392" s="33"/>
      <c r="J15392" s="21"/>
    </row>
    <row r="15393" spans="1:10" x14ac:dyDescent="0.25">
      <c r="A15393"/>
      <c r="B15393"/>
      <c r="I15393" s="33"/>
      <c r="J15393" s="21"/>
    </row>
    <row r="15394" spans="1:10" x14ac:dyDescent="0.25">
      <c r="A15394"/>
      <c r="B15394"/>
      <c r="I15394" s="33"/>
      <c r="J15394" s="21"/>
    </row>
    <row r="15395" spans="1:10" x14ac:dyDescent="0.25">
      <c r="A15395"/>
      <c r="B15395"/>
      <c r="I15395" s="33"/>
      <c r="J15395" s="21"/>
    </row>
    <row r="15396" spans="1:10" x14ac:dyDescent="0.25">
      <c r="A15396"/>
      <c r="B15396"/>
      <c r="I15396" s="33"/>
      <c r="J15396" s="21"/>
    </row>
    <row r="15397" spans="1:10" x14ac:dyDescent="0.25">
      <c r="A15397"/>
      <c r="B15397"/>
      <c r="I15397" s="33"/>
      <c r="J15397" s="21"/>
    </row>
    <row r="15398" spans="1:10" x14ac:dyDescent="0.25">
      <c r="A15398"/>
      <c r="B15398"/>
      <c r="I15398" s="33"/>
      <c r="J15398" s="21"/>
    </row>
    <row r="15399" spans="1:10" x14ac:dyDescent="0.25">
      <c r="A15399"/>
      <c r="B15399"/>
      <c r="I15399" s="33"/>
      <c r="J15399" s="21"/>
    </row>
    <row r="15400" spans="1:10" x14ac:dyDescent="0.25">
      <c r="A15400"/>
      <c r="B15400"/>
      <c r="I15400" s="33"/>
      <c r="J15400" s="21"/>
    </row>
    <row r="15401" spans="1:10" x14ac:dyDescent="0.25">
      <c r="A15401"/>
      <c r="B15401"/>
      <c r="I15401" s="33"/>
      <c r="J15401" s="21"/>
    </row>
    <row r="15402" spans="1:10" x14ac:dyDescent="0.25">
      <c r="A15402"/>
      <c r="B15402"/>
      <c r="I15402" s="33"/>
      <c r="J15402" s="21"/>
    </row>
    <row r="15403" spans="1:10" x14ac:dyDescent="0.25">
      <c r="A15403"/>
      <c r="B15403"/>
      <c r="I15403" s="33"/>
      <c r="J15403" s="21"/>
    </row>
    <row r="15404" spans="1:10" x14ac:dyDescent="0.25">
      <c r="A15404"/>
      <c r="B15404"/>
      <c r="I15404" s="33"/>
      <c r="J15404" s="21"/>
    </row>
    <row r="15405" spans="1:10" x14ac:dyDescent="0.25">
      <c r="A15405"/>
      <c r="B15405"/>
      <c r="I15405" s="33"/>
      <c r="J15405" s="21"/>
    </row>
    <row r="15406" spans="1:10" x14ac:dyDescent="0.25">
      <c r="A15406"/>
      <c r="B15406"/>
      <c r="I15406" s="33"/>
      <c r="J15406" s="21"/>
    </row>
    <row r="15407" spans="1:10" x14ac:dyDescent="0.25">
      <c r="A15407"/>
      <c r="B15407"/>
      <c r="I15407" s="33"/>
      <c r="J15407" s="21"/>
    </row>
    <row r="15408" spans="1:10" x14ac:dyDescent="0.25">
      <c r="A15408"/>
      <c r="B15408"/>
      <c r="I15408" s="33"/>
      <c r="J15408" s="21"/>
    </row>
    <row r="15409" spans="1:10" x14ac:dyDescent="0.25">
      <c r="A15409"/>
      <c r="B15409"/>
      <c r="I15409" s="33"/>
      <c r="J15409" s="21"/>
    </row>
    <row r="15410" spans="1:10" x14ac:dyDescent="0.25">
      <c r="A15410"/>
      <c r="B15410"/>
      <c r="I15410" s="33"/>
      <c r="J15410" s="21"/>
    </row>
    <row r="15411" spans="1:10" x14ac:dyDescent="0.25">
      <c r="A15411"/>
      <c r="B15411"/>
      <c r="I15411" s="33"/>
      <c r="J15411" s="21"/>
    </row>
    <row r="15412" spans="1:10" x14ac:dyDescent="0.25">
      <c r="A15412"/>
      <c r="B15412"/>
      <c r="I15412" s="33"/>
      <c r="J15412" s="21"/>
    </row>
    <row r="15413" spans="1:10" x14ac:dyDescent="0.25">
      <c r="A15413"/>
      <c r="B15413"/>
      <c r="I15413" s="33"/>
      <c r="J15413" s="21"/>
    </row>
    <row r="15414" spans="1:10" x14ac:dyDescent="0.25">
      <c r="A15414"/>
      <c r="B15414"/>
      <c r="I15414" s="33"/>
      <c r="J15414" s="21"/>
    </row>
    <row r="15415" spans="1:10" x14ac:dyDescent="0.25">
      <c r="A15415"/>
      <c r="B15415"/>
      <c r="I15415" s="33"/>
      <c r="J15415" s="21"/>
    </row>
    <row r="15416" spans="1:10" x14ac:dyDescent="0.25">
      <c r="A15416"/>
      <c r="B15416"/>
      <c r="I15416" s="33"/>
      <c r="J15416" s="21"/>
    </row>
    <row r="15417" spans="1:10" x14ac:dyDescent="0.25">
      <c r="A15417"/>
      <c r="B15417"/>
      <c r="I15417" s="33"/>
      <c r="J15417" s="21"/>
    </row>
    <row r="15418" spans="1:10" x14ac:dyDescent="0.25">
      <c r="A15418"/>
      <c r="B15418"/>
      <c r="I15418" s="33"/>
      <c r="J15418" s="21"/>
    </row>
    <row r="15419" spans="1:10" x14ac:dyDescent="0.25">
      <c r="A15419"/>
      <c r="B15419"/>
      <c r="I15419" s="33"/>
      <c r="J15419" s="21"/>
    </row>
    <row r="15420" spans="1:10" x14ac:dyDescent="0.25">
      <c r="A15420"/>
      <c r="B15420"/>
      <c r="I15420" s="33"/>
      <c r="J15420" s="21"/>
    </row>
    <row r="15421" spans="1:10" x14ac:dyDescent="0.25">
      <c r="A15421"/>
      <c r="B15421"/>
      <c r="I15421" s="33"/>
      <c r="J15421" s="21"/>
    </row>
    <row r="15422" spans="1:10" x14ac:dyDescent="0.25">
      <c r="A15422"/>
      <c r="B15422"/>
      <c r="I15422" s="33"/>
      <c r="J15422" s="21"/>
    </row>
    <row r="15423" spans="1:10" x14ac:dyDescent="0.25">
      <c r="A15423"/>
      <c r="B15423"/>
      <c r="I15423" s="33"/>
      <c r="J15423" s="21"/>
    </row>
    <row r="15424" spans="1:10" x14ac:dyDescent="0.25">
      <c r="A15424"/>
      <c r="B15424"/>
      <c r="I15424" s="33"/>
      <c r="J15424" s="21"/>
    </row>
    <row r="15425" spans="1:10" x14ac:dyDescent="0.25">
      <c r="A15425"/>
      <c r="B15425"/>
      <c r="I15425" s="33"/>
      <c r="J15425" s="21"/>
    </row>
    <row r="15426" spans="1:10" x14ac:dyDescent="0.25">
      <c r="A15426"/>
      <c r="B15426"/>
      <c r="I15426" s="33"/>
      <c r="J15426" s="21"/>
    </row>
    <row r="15427" spans="1:10" x14ac:dyDescent="0.25">
      <c r="A15427"/>
      <c r="B15427"/>
      <c r="I15427" s="33"/>
      <c r="J15427" s="21"/>
    </row>
    <row r="15428" spans="1:10" x14ac:dyDescent="0.25">
      <c r="A15428"/>
      <c r="B15428"/>
      <c r="I15428" s="33"/>
      <c r="J15428" s="21"/>
    </row>
    <row r="15429" spans="1:10" x14ac:dyDescent="0.25">
      <c r="A15429"/>
      <c r="B15429"/>
      <c r="I15429" s="33"/>
      <c r="J15429" s="21"/>
    </row>
    <row r="15430" spans="1:10" x14ac:dyDescent="0.25">
      <c r="A15430"/>
      <c r="B15430"/>
      <c r="I15430" s="33"/>
      <c r="J15430" s="21"/>
    </row>
    <row r="15431" spans="1:10" x14ac:dyDescent="0.25">
      <c r="A15431"/>
      <c r="B15431"/>
      <c r="I15431" s="33"/>
      <c r="J15431" s="21"/>
    </row>
    <row r="15432" spans="1:10" x14ac:dyDescent="0.25">
      <c r="A15432"/>
      <c r="B15432"/>
      <c r="I15432" s="33"/>
      <c r="J15432" s="21"/>
    </row>
    <row r="15433" spans="1:10" x14ac:dyDescent="0.25">
      <c r="A15433"/>
      <c r="B15433"/>
      <c r="I15433" s="33"/>
      <c r="J15433" s="21"/>
    </row>
    <row r="15434" spans="1:10" x14ac:dyDescent="0.25">
      <c r="A15434"/>
      <c r="B15434"/>
      <c r="I15434" s="33"/>
      <c r="J15434" s="21"/>
    </row>
    <row r="15435" spans="1:10" x14ac:dyDescent="0.25">
      <c r="A15435"/>
      <c r="B15435"/>
      <c r="I15435" s="33"/>
      <c r="J15435" s="21"/>
    </row>
    <row r="15436" spans="1:10" x14ac:dyDescent="0.25">
      <c r="A15436"/>
      <c r="B15436"/>
      <c r="I15436" s="33"/>
      <c r="J15436" s="21"/>
    </row>
    <row r="15437" spans="1:10" x14ac:dyDescent="0.25">
      <c r="A15437"/>
      <c r="B15437"/>
      <c r="I15437" s="33"/>
      <c r="J15437" s="21"/>
    </row>
    <row r="15438" spans="1:10" x14ac:dyDescent="0.25">
      <c r="A15438"/>
      <c r="B15438"/>
      <c r="I15438" s="33"/>
      <c r="J15438" s="21"/>
    </row>
    <row r="15439" spans="1:10" x14ac:dyDescent="0.25">
      <c r="A15439"/>
      <c r="B15439"/>
      <c r="I15439" s="33"/>
      <c r="J15439" s="21"/>
    </row>
    <row r="15440" spans="1:10" x14ac:dyDescent="0.25">
      <c r="A15440"/>
      <c r="B15440"/>
      <c r="I15440" s="33"/>
      <c r="J15440" s="21"/>
    </row>
    <row r="15441" spans="1:10" x14ac:dyDescent="0.25">
      <c r="A15441"/>
      <c r="B15441"/>
      <c r="I15441" s="33"/>
      <c r="J15441" s="21"/>
    </row>
    <row r="15442" spans="1:10" x14ac:dyDescent="0.25">
      <c r="A15442"/>
      <c r="B15442"/>
      <c r="I15442" s="33"/>
      <c r="J15442" s="21"/>
    </row>
    <row r="15443" spans="1:10" x14ac:dyDescent="0.25">
      <c r="A15443"/>
      <c r="B15443"/>
      <c r="I15443" s="33"/>
      <c r="J15443" s="21"/>
    </row>
    <row r="15444" spans="1:10" x14ac:dyDescent="0.25">
      <c r="A15444"/>
      <c r="B15444"/>
      <c r="I15444" s="33"/>
      <c r="J15444" s="21"/>
    </row>
    <row r="15445" spans="1:10" x14ac:dyDescent="0.25">
      <c r="A15445"/>
      <c r="B15445"/>
      <c r="I15445" s="33"/>
      <c r="J15445" s="21"/>
    </row>
    <row r="15446" spans="1:10" x14ac:dyDescent="0.25">
      <c r="A15446"/>
      <c r="B15446"/>
      <c r="I15446" s="33"/>
      <c r="J15446" s="21"/>
    </row>
    <row r="15447" spans="1:10" x14ac:dyDescent="0.25">
      <c r="A15447"/>
      <c r="B15447"/>
      <c r="I15447" s="33"/>
      <c r="J15447" s="21"/>
    </row>
    <row r="15448" spans="1:10" x14ac:dyDescent="0.25">
      <c r="A15448"/>
      <c r="B15448"/>
      <c r="I15448" s="33"/>
      <c r="J15448" s="21"/>
    </row>
    <row r="15449" spans="1:10" x14ac:dyDescent="0.25">
      <c r="A15449"/>
      <c r="B15449"/>
      <c r="I15449" s="33"/>
      <c r="J15449" s="21"/>
    </row>
    <row r="15450" spans="1:10" x14ac:dyDescent="0.25">
      <c r="A15450"/>
      <c r="B15450"/>
      <c r="I15450" s="33"/>
      <c r="J15450" s="21"/>
    </row>
    <row r="15451" spans="1:10" x14ac:dyDescent="0.25">
      <c r="A15451"/>
      <c r="B15451"/>
      <c r="I15451" s="33"/>
      <c r="J15451" s="21"/>
    </row>
    <row r="15452" spans="1:10" x14ac:dyDescent="0.25">
      <c r="A15452"/>
      <c r="B15452"/>
      <c r="I15452" s="33"/>
      <c r="J15452" s="21"/>
    </row>
    <row r="15453" spans="1:10" x14ac:dyDescent="0.25">
      <c r="A15453"/>
      <c r="B15453"/>
      <c r="I15453" s="33"/>
      <c r="J15453" s="21"/>
    </row>
    <row r="15454" spans="1:10" x14ac:dyDescent="0.25">
      <c r="A15454"/>
      <c r="B15454"/>
      <c r="I15454" s="33"/>
      <c r="J15454" s="21"/>
    </row>
    <row r="15455" spans="1:10" x14ac:dyDescent="0.25">
      <c r="A15455"/>
      <c r="B15455"/>
      <c r="I15455" s="33"/>
      <c r="J15455" s="21"/>
    </row>
    <row r="15456" spans="1:10" x14ac:dyDescent="0.25">
      <c r="A15456"/>
      <c r="B15456"/>
      <c r="I15456" s="33"/>
      <c r="J15456" s="21"/>
    </row>
    <row r="15457" spans="1:10" x14ac:dyDescent="0.25">
      <c r="A15457"/>
      <c r="B15457"/>
      <c r="I15457" s="33"/>
      <c r="J15457" s="21"/>
    </row>
    <row r="15458" spans="1:10" x14ac:dyDescent="0.25">
      <c r="A15458"/>
      <c r="B15458"/>
      <c r="I15458" s="33"/>
      <c r="J15458" s="21"/>
    </row>
    <row r="15459" spans="1:10" x14ac:dyDescent="0.25">
      <c r="A15459"/>
      <c r="B15459"/>
      <c r="I15459" s="33"/>
      <c r="J15459" s="21"/>
    </row>
    <row r="15460" spans="1:10" x14ac:dyDescent="0.25">
      <c r="A15460"/>
      <c r="B15460"/>
      <c r="I15460" s="33"/>
      <c r="J15460" s="21"/>
    </row>
    <row r="15461" spans="1:10" x14ac:dyDescent="0.25">
      <c r="A15461"/>
      <c r="B15461"/>
      <c r="I15461" s="33"/>
      <c r="J15461" s="21"/>
    </row>
    <row r="15462" spans="1:10" x14ac:dyDescent="0.25">
      <c r="A15462"/>
      <c r="B15462"/>
      <c r="I15462" s="33"/>
      <c r="J15462" s="21"/>
    </row>
    <row r="15463" spans="1:10" x14ac:dyDescent="0.25">
      <c r="A15463"/>
      <c r="B15463"/>
      <c r="I15463" s="33"/>
      <c r="J15463" s="21"/>
    </row>
    <row r="15464" spans="1:10" x14ac:dyDescent="0.25">
      <c r="A15464"/>
      <c r="B15464"/>
      <c r="I15464" s="33"/>
      <c r="J15464" s="21"/>
    </row>
    <row r="15465" spans="1:10" x14ac:dyDescent="0.25">
      <c r="A15465"/>
      <c r="B15465"/>
      <c r="I15465" s="33"/>
      <c r="J15465" s="21"/>
    </row>
    <row r="15466" spans="1:10" x14ac:dyDescent="0.25">
      <c r="A15466"/>
      <c r="B15466"/>
      <c r="I15466" s="33"/>
      <c r="J15466" s="21"/>
    </row>
    <row r="15467" spans="1:10" x14ac:dyDescent="0.25">
      <c r="A15467"/>
      <c r="B15467"/>
      <c r="I15467" s="33"/>
      <c r="J15467" s="21"/>
    </row>
    <row r="15468" spans="1:10" x14ac:dyDescent="0.25">
      <c r="A15468"/>
      <c r="B15468"/>
      <c r="I15468" s="33"/>
      <c r="J15468" s="21"/>
    </row>
    <row r="15469" spans="1:10" x14ac:dyDescent="0.25">
      <c r="A15469"/>
      <c r="B15469"/>
      <c r="I15469" s="33"/>
      <c r="J15469" s="21"/>
    </row>
    <row r="15470" spans="1:10" x14ac:dyDescent="0.25">
      <c r="A15470"/>
      <c r="B15470"/>
      <c r="I15470" s="33"/>
      <c r="J15470" s="21"/>
    </row>
    <row r="15471" spans="1:10" x14ac:dyDescent="0.25">
      <c r="A15471"/>
      <c r="B15471"/>
      <c r="I15471" s="33"/>
      <c r="J15471" s="21"/>
    </row>
    <row r="15472" spans="1:10" x14ac:dyDescent="0.25">
      <c r="A15472"/>
      <c r="B15472"/>
      <c r="I15472" s="33"/>
      <c r="J15472" s="21"/>
    </row>
    <row r="15473" spans="1:10" x14ac:dyDescent="0.25">
      <c r="A15473"/>
      <c r="B15473"/>
      <c r="I15473" s="33"/>
      <c r="J15473" s="21"/>
    </row>
    <row r="15474" spans="1:10" x14ac:dyDescent="0.25">
      <c r="A15474"/>
      <c r="B15474"/>
      <c r="I15474" s="33"/>
      <c r="J15474" s="21"/>
    </row>
    <row r="15475" spans="1:10" x14ac:dyDescent="0.25">
      <c r="A15475"/>
      <c r="B15475"/>
      <c r="I15475" s="33"/>
      <c r="J15475" s="21"/>
    </row>
    <row r="15476" spans="1:10" x14ac:dyDescent="0.25">
      <c r="A15476"/>
      <c r="B15476"/>
      <c r="I15476" s="33"/>
      <c r="J15476" s="21"/>
    </row>
    <row r="15477" spans="1:10" x14ac:dyDescent="0.25">
      <c r="A15477"/>
      <c r="B15477"/>
      <c r="I15477" s="33"/>
      <c r="J15477" s="21"/>
    </row>
    <row r="15478" spans="1:10" x14ac:dyDescent="0.25">
      <c r="A15478"/>
      <c r="B15478"/>
      <c r="I15478" s="33"/>
      <c r="J15478" s="21"/>
    </row>
    <row r="15479" spans="1:10" x14ac:dyDescent="0.25">
      <c r="A15479"/>
      <c r="B15479"/>
      <c r="I15479" s="33"/>
      <c r="J15479" s="21"/>
    </row>
    <row r="15480" spans="1:10" x14ac:dyDescent="0.25">
      <c r="A15480"/>
      <c r="B15480"/>
      <c r="I15480" s="33"/>
      <c r="J15480" s="21"/>
    </row>
    <row r="15481" spans="1:10" x14ac:dyDescent="0.25">
      <c r="A15481"/>
      <c r="B15481"/>
      <c r="I15481" s="33"/>
      <c r="J15481" s="21"/>
    </row>
    <row r="15482" spans="1:10" x14ac:dyDescent="0.25">
      <c r="A15482"/>
      <c r="B15482"/>
      <c r="I15482" s="33"/>
      <c r="J15482" s="21"/>
    </row>
    <row r="15483" spans="1:10" x14ac:dyDescent="0.25">
      <c r="A15483"/>
      <c r="B15483"/>
      <c r="I15483" s="33"/>
      <c r="J15483" s="21"/>
    </row>
    <row r="15484" spans="1:10" x14ac:dyDescent="0.25">
      <c r="A15484"/>
      <c r="B15484"/>
      <c r="I15484" s="33"/>
      <c r="J15484" s="21"/>
    </row>
    <row r="15485" spans="1:10" x14ac:dyDescent="0.25">
      <c r="A15485"/>
      <c r="B15485"/>
      <c r="I15485" s="33"/>
      <c r="J15485" s="21"/>
    </row>
    <row r="15486" spans="1:10" x14ac:dyDescent="0.25">
      <c r="A15486"/>
      <c r="B15486"/>
      <c r="I15486" s="33"/>
      <c r="J15486" s="21"/>
    </row>
    <row r="15487" spans="1:10" x14ac:dyDescent="0.25">
      <c r="A15487"/>
      <c r="B15487"/>
      <c r="I15487" s="33"/>
      <c r="J15487" s="21"/>
    </row>
    <row r="15488" spans="1:10" x14ac:dyDescent="0.25">
      <c r="A15488"/>
      <c r="B15488"/>
      <c r="I15488" s="33"/>
      <c r="J15488" s="21"/>
    </row>
    <row r="15489" spans="1:10" x14ac:dyDescent="0.25">
      <c r="A15489"/>
      <c r="B15489"/>
      <c r="I15489" s="33"/>
      <c r="J15489" s="21"/>
    </row>
    <row r="15490" spans="1:10" x14ac:dyDescent="0.25">
      <c r="A15490"/>
      <c r="B15490"/>
      <c r="I15490" s="33"/>
      <c r="J15490" s="21"/>
    </row>
    <row r="15491" spans="1:10" x14ac:dyDescent="0.25">
      <c r="A15491"/>
      <c r="B15491"/>
      <c r="I15491" s="33"/>
      <c r="J15491" s="21"/>
    </row>
    <row r="15492" spans="1:10" x14ac:dyDescent="0.25">
      <c r="A15492"/>
      <c r="B15492"/>
      <c r="I15492" s="33"/>
      <c r="J15492" s="21"/>
    </row>
    <row r="15493" spans="1:10" x14ac:dyDescent="0.25">
      <c r="A15493"/>
      <c r="B15493"/>
      <c r="I15493" s="33"/>
      <c r="J15493" s="21"/>
    </row>
    <row r="15494" spans="1:10" x14ac:dyDescent="0.25">
      <c r="A15494"/>
      <c r="B15494"/>
      <c r="I15494" s="33"/>
      <c r="J15494" s="21"/>
    </row>
    <row r="15495" spans="1:10" x14ac:dyDescent="0.25">
      <c r="A15495"/>
      <c r="B15495"/>
      <c r="I15495" s="33"/>
      <c r="J15495" s="21"/>
    </row>
    <row r="15496" spans="1:10" x14ac:dyDescent="0.25">
      <c r="A15496"/>
      <c r="B15496"/>
      <c r="I15496" s="33"/>
      <c r="J15496" s="21"/>
    </row>
    <row r="15497" spans="1:10" x14ac:dyDescent="0.25">
      <c r="A15497"/>
      <c r="B15497"/>
      <c r="I15497" s="33"/>
      <c r="J15497" s="21"/>
    </row>
    <row r="15498" spans="1:10" x14ac:dyDescent="0.25">
      <c r="A15498"/>
      <c r="B15498"/>
      <c r="I15498" s="33"/>
      <c r="J15498" s="21"/>
    </row>
    <row r="15499" spans="1:10" x14ac:dyDescent="0.25">
      <c r="A15499"/>
      <c r="B15499"/>
      <c r="I15499" s="33"/>
      <c r="J15499" s="21"/>
    </row>
    <row r="15500" spans="1:10" x14ac:dyDescent="0.25">
      <c r="A15500"/>
      <c r="B15500"/>
      <c r="I15500" s="33"/>
      <c r="J15500" s="21"/>
    </row>
    <row r="15501" spans="1:10" x14ac:dyDescent="0.25">
      <c r="A15501"/>
      <c r="B15501"/>
      <c r="I15501" s="33"/>
      <c r="J15501" s="21"/>
    </row>
    <row r="15502" spans="1:10" x14ac:dyDescent="0.25">
      <c r="A15502"/>
      <c r="B15502"/>
      <c r="I15502" s="33"/>
      <c r="J15502" s="21"/>
    </row>
    <row r="15503" spans="1:10" x14ac:dyDescent="0.25">
      <c r="A15503"/>
      <c r="B15503"/>
      <c r="I15503" s="33"/>
      <c r="J15503" s="21"/>
    </row>
    <row r="15504" spans="1:10" x14ac:dyDescent="0.25">
      <c r="A15504"/>
      <c r="B15504"/>
      <c r="I15504" s="33"/>
      <c r="J15504" s="21"/>
    </row>
    <row r="15505" spans="1:10" x14ac:dyDescent="0.25">
      <c r="A15505"/>
      <c r="B15505"/>
      <c r="I15505" s="33"/>
      <c r="J15505" s="21"/>
    </row>
    <row r="15506" spans="1:10" x14ac:dyDescent="0.25">
      <c r="A15506"/>
      <c r="B15506"/>
      <c r="I15506" s="33"/>
      <c r="J15506" s="21"/>
    </row>
    <row r="15507" spans="1:10" x14ac:dyDescent="0.25">
      <c r="A15507"/>
      <c r="B15507"/>
      <c r="I15507" s="33"/>
      <c r="J15507" s="21"/>
    </row>
    <row r="15508" spans="1:10" x14ac:dyDescent="0.25">
      <c r="A15508"/>
      <c r="B15508"/>
      <c r="I15508" s="33"/>
      <c r="J15508" s="21"/>
    </row>
    <row r="15509" spans="1:10" x14ac:dyDescent="0.25">
      <c r="A15509"/>
      <c r="B15509"/>
      <c r="I15509" s="33"/>
      <c r="J15509" s="21"/>
    </row>
    <row r="15510" spans="1:10" x14ac:dyDescent="0.25">
      <c r="A15510"/>
      <c r="B15510"/>
      <c r="I15510" s="33"/>
      <c r="J15510" s="21"/>
    </row>
    <row r="15511" spans="1:10" x14ac:dyDescent="0.25">
      <c r="A15511"/>
      <c r="B15511"/>
      <c r="I15511" s="33"/>
      <c r="J15511" s="21"/>
    </row>
    <row r="15512" spans="1:10" x14ac:dyDescent="0.25">
      <c r="A15512"/>
      <c r="B15512"/>
      <c r="I15512" s="33"/>
      <c r="J15512" s="21"/>
    </row>
    <row r="15513" spans="1:10" x14ac:dyDescent="0.25">
      <c r="A15513"/>
      <c r="B15513"/>
      <c r="I15513" s="33"/>
      <c r="J15513" s="21"/>
    </row>
    <row r="15514" spans="1:10" x14ac:dyDescent="0.25">
      <c r="A15514"/>
      <c r="B15514"/>
      <c r="I15514" s="33"/>
      <c r="J15514" s="21"/>
    </row>
    <row r="15515" spans="1:10" x14ac:dyDescent="0.25">
      <c r="A15515"/>
      <c r="B15515"/>
      <c r="I15515" s="33"/>
      <c r="J15515" s="21"/>
    </row>
    <row r="15516" spans="1:10" x14ac:dyDescent="0.25">
      <c r="A15516"/>
      <c r="B15516"/>
      <c r="I15516" s="33"/>
      <c r="J15516" s="21"/>
    </row>
    <row r="15517" spans="1:10" x14ac:dyDescent="0.25">
      <c r="A15517"/>
      <c r="B15517"/>
      <c r="I15517" s="33"/>
      <c r="J15517" s="21"/>
    </row>
    <row r="15518" spans="1:10" x14ac:dyDescent="0.25">
      <c r="A15518"/>
      <c r="B15518"/>
      <c r="I15518" s="33"/>
      <c r="J15518" s="21"/>
    </row>
    <row r="15519" spans="1:10" x14ac:dyDescent="0.25">
      <c r="A15519"/>
      <c r="B15519"/>
      <c r="I15519" s="33"/>
      <c r="J15519" s="21"/>
    </row>
    <row r="15520" spans="1:10" x14ac:dyDescent="0.25">
      <c r="A15520"/>
      <c r="B15520"/>
      <c r="I15520" s="33"/>
      <c r="J15520" s="21"/>
    </row>
    <row r="15521" spans="1:10" x14ac:dyDescent="0.25">
      <c r="A15521"/>
      <c r="B15521"/>
      <c r="I15521" s="33"/>
      <c r="J15521" s="21"/>
    </row>
    <row r="15522" spans="1:10" x14ac:dyDescent="0.25">
      <c r="A15522"/>
      <c r="B15522"/>
      <c r="I15522" s="33"/>
      <c r="J15522" s="21"/>
    </row>
    <row r="15523" spans="1:10" x14ac:dyDescent="0.25">
      <c r="A15523"/>
      <c r="B15523"/>
      <c r="I15523" s="33"/>
      <c r="J15523" s="21"/>
    </row>
    <row r="15524" spans="1:10" x14ac:dyDescent="0.25">
      <c r="A15524"/>
      <c r="B15524"/>
      <c r="I15524" s="33"/>
      <c r="J15524" s="21"/>
    </row>
    <row r="15525" spans="1:10" x14ac:dyDescent="0.25">
      <c r="A15525"/>
      <c r="B15525"/>
      <c r="I15525" s="33"/>
      <c r="J15525" s="21"/>
    </row>
    <row r="15526" spans="1:10" x14ac:dyDescent="0.25">
      <c r="A15526"/>
      <c r="B15526"/>
      <c r="I15526" s="33"/>
      <c r="J15526" s="21"/>
    </row>
    <row r="15527" spans="1:10" x14ac:dyDescent="0.25">
      <c r="A15527"/>
      <c r="B15527"/>
      <c r="I15527" s="33"/>
      <c r="J15527" s="21"/>
    </row>
    <row r="15528" spans="1:10" x14ac:dyDescent="0.25">
      <c r="A15528"/>
      <c r="B15528"/>
      <c r="I15528" s="33"/>
      <c r="J15528" s="21"/>
    </row>
    <row r="15529" spans="1:10" x14ac:dyDescent="0.25">
      <c r="A15529"/>
      <c r="B15529"/>
      <c r="I15529" s="33"/>
      <c r="J15529" s="21"/>
    </row>
    <row r="15530" spans="1:10" x14ac:dyDescent="0.25">
      <c r="A15530"/>
      <c r="B15530"/>
      <c r="I15530" s="33"/>
      <c r="J15530" s="21"/>
    </row>
    <row r="15531" spans="1:10" x14ac:dyDescent="0.25">
      <c r="A15531"/>
      <c r="B15531"/>
      <c r="I15531" s="33"/>
      <c r="J15531" s="21"/>
    </row>
    <row r="15532" spans="1:10" x14ac:dyDescent="0.25">
      <c r="A15532"/>
      <c r="B15532"/>
      <c r="I15532" s="33"/>
      <c r="J15532" s="21"/>
    </row>
    <row r="15533" spans="1:10" x14ac:dyDescent="0.25">
      <c r="A15533"/>
      <c r="B15533"/>
      <c r="I15533" s="33"/>
      <c r="J15533" s="21"/>
    </row>
    <row r="15534" spans="1:10" x14ac:dyDescent="0.25">
      <c r="A15534"/>
      <c r="B15534"/>
      <c r="I15534" s="33"/>
      <c r="J15534" s="21"/>
    </row>
    <row r="15535" spans="1:10" x14ac:dyDescent="0.25">
      <c r="A15535"/>
      <c r="B15535"/>
      <c r="I15535" s="33"/>
      <c r="J15535" s="21"/>
    </row>
    <row r="15536" spans="1:10" x14ac:dyDescent="0.25">
      <c r="A15536"/>
      <c r="B15536"/>
      <c r="I15536" s="33"/>
      <c r="J15536" s="21"/>
    </row>
    <row r="15537" spans="1:10" x14ac:dyDescent="0.25">
      <c r="A15537"/>
      <c r="B15537"/>
      <c r="I15537" s="33"/>
      <c r="J15537" s="21"/>
    </row>
    <row r="15538" spans="1:10" x14ac:dyDescent="0.25">
      <c r="A15538"/>
      <c r="B15538"/>
      <c r="I15538" s="33"/>
      <c r="J15538" s="21"/>
    </row>
    <row r="15539" spans="1:10" x14ac:dyDescent="0.25">
      <c r="A15539"/>
      <c r="B15539"/>
      <c r="I15539" s="33"/>
      <c r="J15539" s="21"/>
    </row>
    <row r="15540" spans="1:10" x14ac:dyDescent="0.25">
      <c r="A15540"/>
      <c r="B15540"/>
      <c r="I15540" s="33"/>
      <c r="J15540" s="21"/>
    </row>
    <row r="15541" spans="1:10" x14ac:dyDescent="0.25">
      <c r="A15541"/>
      <c r="B15541"/>
      <c r="I15541" s="33"/>
      <c r="J15541" s="21"/>
    </row>
    <row r="15542" spans="1:10" x14ac:dyDescent="0.25">
      <c r="A15542"/>
      <c r="B15542"/>
      <c r="I15542" s="33"/>
      <c r="J15542" s="21"/>
    </row>
    <row r="15543" spans="1:10" x14ac:dyDescent="0.25">
      <c r="A15543"/>
      <c r="B15543"/>
      <c r="I15543" s="33"/>
      <c r="J15543" s="21"/>
    </row>
    <row r="15544" spans="1:10" x14ac:dyDescent="0.25">
      <c r="A15544"/>
      <c r="B15544"/>
      <c r="I15544" s="33"/>
      <c r="J15544" s="21"/>
    </row>
    <row r="15545" spans="1:10" x14ac:dyDescent="0.25">
      <c r="A15545"/>
      <c r="B15545"/>
      <c r="I15545" s="33"/>
      <c r="J15545" s="21"/>
    </row>
    <row r="15546" spans="1:10" x14ac:dyDescent="0.25">
      <c r="A15546"/>
      <c r="B15546"/>
      <c r="I15546" s="33"/>
      <c r="J15546" s="21"/>
    </row>
    <row r="15547" spans="1:10" x14ac:dyDescent="0.25">
      <c r="A15547"/>
      <c r="B15547"/>
      <c r="I15547" s="33"/>
      <c r="J15547" s="21"/>
    </row>
    <row r="15548" spans="1:10" x14ac:dyDescent="0.25">
      <c r="A15548"/>
      <c r="B15548"/>
      <c r="I15548" s="33"/>
      <c r="J15548" s="21"/>
    </row>
    <row r="15549" spans="1:10" x14ac:dyDescent="0.25">
      <c r="A15549"/>
      <c r="B15549"/>
      <c r="I15549" s="33"/>
      <c r="J15549" s="21"/>
    </row>
    <row r="15550" spans="1:10" x14ac:dyDescent="0.25">
      <c r="A15550"/>
      <c r="B15550"/>
      <c r="I15550" s="33"/>
      <c r="J15550" s="21"/>
    </row>
    <row r="15551" spans="1:10" x14ac:dyDescent="0.25">
      <c r="A15551"/>
      <c r="B15551"/>
      <c r="I15551" s="33"/>
      <c r="J15551" s="21"/>
    </row>
    <row r="15552" spans="1:10" x14ac:dyDescent="0.25">
      <c r="A15552"/>
      <c r="B15552"/>
      <c r="I15552" s="33"/>
      <c r="J15552" s="21"/>
    </row>
    <row r="15553" spans="1:10" x14ac:dyDescent="0.25">
      <c r="A15553"/>
      <c r="B15553"/>
      <c r="I15553" s="33"/>
      <c r="J15553" s="21"/>
    </row>
    <row r="15554" spans="1:10" x14ac:dyDescent="0.25">
      <c r="A15554"/>
      <c r="B15554"/>
      <c r="I15554" s="33"/>
      <c r="J15554" s="21"/>
    </row>
    <row r="15555" spans="1:10" x14ac:dyDescent="0.25">
      <c r="A15555"/>
      <c r="B15555"/>
      <c r="I15555" s="33"/>
      <c r="J15555" s="21"/>
    </row>
    <row r="15556" spans="1:10" x14ac:dyDescent="0.25">
      <c r="A15556"/>
      <c r="B15556"/>
      <c r="I15556" s="33"/>
      <c r="J15556" s="21"/>
    </row>
    <row r="15557" spans="1:10" x14ac:dyDescent="0.25">
      <c r="A15557"/>
      <c r="B15557"/>
      <c r="I15557" s="33"/>
      <c r="J15557" s="21"/>
    </row>
    <row r="15558" spans="1:10" x14ac:dyDescent="0.25">
      <c r="A15558"/>
      <c r="B15558"/>
      <c r="I15558" s="33"/>
      <c r="J15558" s="21"/>
    </row>
    <row r="15559" spans="1:10" x14ac:dyDescent="0.25">
      <c r="A15559"/>
      <c r="B15559"/>
      <c r="I15559" s="33"/>
      <c r="J15559" s="21"/>
    </row>
    <row r="15560" spans="1:10" x14ac:dyDescent="0.25">
      <c r="A15560"/>
      <c r="B15560"/>
      <c r="I15560" s="33"/>
      <c r="J15560" s="21"/>
    </row>
    <row r="15561" spans="1:10" x14ac:dyDescent="0.25">
      <c r="A15561"/>
      <c r="B15561"/>
      <c r="I15561" s="33"/>
      <c r="J15561" s="21"/>
    </row>
    <row r="15562" spans="1:10" x14ac:dyDescent="0.25">
      <c r="A15562"/>
      <c r="B15562"/>
      <c r="I15562" s="33"/>
      <c r="J15562" s="21"/>
    </row>
    <row r="15563" spans="1:10" x14ac:dyDescent="0.25">
      <c r="A15563"/>
      <c r="B15563"/>
      <c r="I15563" s="33"/>
      <c r="J15563" s="21"/>
    </row>
    <row r="15564" spans="1:10" x14ac:dyDescent="0.25">
      <c r="A15564"/>
      <c r="B15564"/>
      <c r="I15564" s="33"/>
      <c r="J15564" s="21"/>
    </row>
    <row r="15565" spans="1:10" x14ac:dyDescent="0.25">
      <c r="A15565"/>
      <c r="B15565"/>
      <c r="I15565" s="33"/>
      <c r="J15565" s="21"/>
    </row>
    <row r="15566" spans="1:10" x14ac:dyDescent="0.25">
      <c r="A15566"/>
      <c r="B15566"/>
      <c r="I15566" s="33"/>
      <c r="J15566" s="21"/>
    </row>
    <row r="15567" spans="1:10" x14ac:dyDescent="0.25">
      <c r="A15567"/>
      <c r="B15567"/>
      <c r="I15567" s="33"/>
      <c r="J15567" s="21"/>
    </row>
    <row r="15568" spans="1:10" x14ac:dyDescent="0.25">
      <c r="A15568"/>
      <c r="B15568"/>
      <c r="I15568" s="33"/>
      <c r="J15568" s="21"/>
    </row>
    <row r="15569" spans="1:10" x14ac:dyDescent="0.25">
      <c r="A15569"/>
      <c r="B15569"/>
      <c r="I15569" s="33"/>
      <c r="J15569" s="21"/>
    </row>
    <row r="15570" spans="1:10" x14ac:dyDescent="0.25">
      <c r="A15570"/>
      <c r="B15570"/>
      <c r="I15570" s="33"/>
      <c r="J15570" s="21"/>
    </row>
    <row r="15571" spans="1:10" x14ac:dyDescent="0.25">
      <c r="A15571"/>
      <c r="B15571"/>
      <c r="I15571" s="33"/>
      <c r="J15571" s="21"/>
    </row>
    <row r="15572" spans="1:10" x14ac:dyDescent="0.25">
      <c r="A15572"/>
      <c r="B15572"/>
      <c r="I15572" s="33"/>
      <c r="J15572" s="21"/>
    </row>
    <row r="15573" spans="1:10" x14ac:dyDescent="0.25">
      <c r="A15573"/>
      <c r="B15573"/>
      <c r="I15573" s="33"/>
      <c r="J15573" s="21"/>
    </row>
    <row r="15574" spans="1:10" x14ac:dyDescent="0.25">
      <c r="A15574"/>
      <c r="B15574"/>
      <c r="I15574" s="33"/>
      <c r="J15574" s="21"/>
    </row>
    <row r="15575" spans="1:10" x14ac:dyDescent="0.25">
      <c r="A15575"/>
      <c r="B15575"/>
      <c r="I15575" s="33"/>
      <c r="J15575" s="21"/>
    </row>
    <row r="15576" spans="1:10" x14ac:dyDescent="0.25">
      <c r="A15576"/>
      <c r="B15576"/>
      <c r="I15576" s="33"/>
      <c r="J15576" s="21"/>
    </row>
    <row r="15577" spans="1:10" x14ac:dyDescent="0.25">
      <c r="A15577"/>
      <c r="B15577"/>
      <c r="I15577" s="33"/>
      <c r="J15577" s="21"/>
    </row>
    <row r="15578" spans="1:10" x14ac:dyDescent="0.25">
      <c r="A15578"/>
      <c r="B15578"/>
      <c r="I15578" s="33"/>
      <c r="J15578" s="21"/>
    </row>
    <row r="15579" spans="1:10" x14ac:dyDescent="0.25">
      <c r="A15579"/>
      <c r="B15579"/>
      <c r="I15579" s="33"/>
      <c r="J15579" s="21"/>
    </row>
    <row r="15580" spans="1:10" x14ac:dyDescent="0.25">
      <c r="A15580"/>
      <c r="B15580"/>
      <c r="I15580" s="33"/>
      <c r="J15580" s="21"/>
    </row>
    <row r="15581" spans="1:10" x14ac:dyDescent="0.25">
      <c r="A15581"/>
      <c r="B15581"/>
      <c r="I15581" s="33"/>
      <c r="J15581" s="21"/>
    </row>
    <row r="15582" spans="1:10" x14ac:dyDescent="0.25">
      <c r="A15582"/>
      <c r="B15582"/>
      <c r="I15582" s="33"/>
      <c r="J15582" s="21"/>
    </row>
    <row r="15583" spans="1:10" x14ac:dyDescent="0.25">
      <c r="A15583"/>
      <c r="B15583"/>
      <c r="I15583" s="33"/>
      <c r="J15583" s="21"/>
    </row>
    <row r="15584" spans="1:10" x14ac:dyDescent="0.25">
      <c r="A15584"/>
      <c r="B15584"/>
      <c r="I15584" s="33"/>
      <c r="J15584" s="21"/>
    </row>
    <row r="15585" spans="1:10" x14ac:dyDescent="0.25">
      <c r="A15585"/>
      <c r="B15585"/>
      <c r="I15585" s="33"/>
      <c r="J15585" s="21"/>
    </row>
    <row r="15586" spans="1:10" x14ac:dyDescent="0.25">
      <c r="A15586"/>
      <c r="B15586"/>
      <c r="I15586" s="33"/>
      <c r="J15586" s="21"/>
    </row>
    <row r="15587" spans="1:10" x14ac:dyDescent="0.25">
      <c r="A15587"/>
      <c r="B15587"/>
      <c r="I15587" s="33"/>
      <c r="J15587" s="21"/>
    </row>
    <row r="15588" spans="1:10" x14ac:dyDescent="0.25">
      <c r="A15588"/>
      <c r="B15588"/>
      <c r="I15588" s="33"/>
      <c r="J15588" s="21"/>
    </row>
    <row r="15589" spans="1:10" x14ac:dyDescent="0.25">
      <c r="A15589"/>
      <c r="B15589"/>
      <c r="I15589" s="33"/>
      <c r="J15589" s="21"/>
    </row>
    <row r="15590" spans="1:10" x14ac:dyDescent="0.25">
      <c r="A15590"/>
      <c r="B15590"/>
      <c r="I15590" s="33"/>
      <c r="J15590" s="21"/>
    </row>
    <row r="15591" spans="1:10" x14ac:dyDescent="0.25">
      <c r="A15591"/>
      <c r="B15591"/>
      <c r="I15591" s="33"/>
      <c r="J15591" s="21"/>
    </row>
    <row r="15592" spans="1:10" x14ac:dyDescent="0.25">
      <c r="A15592"/>
      <c r="B15592"/>
      <c r="I15592" s="33"/>
      <c r="J15592" s="21"/>
    </row>
    <row r="15593" spans="1:10" x14ac:dyDescent="0.25">
      <c r="A15593"/>
      <c r="B15593"/>
      <c r="I15593" s="33"/>
      <c r="J15593" s="21"/>
    </row>
    <row r="15594" spans="1:10" x14ac:dyDescent="0.25">
      <c r="A15594"/>
      <c r="B15594"/>
      <c r="I15594" s="33"/>
      <c r="J15594" s="21"/>
    </row>
    <row r="15595" spans="1:10" x14ac:dyDescent="0.25">
      <c r="A15595"/>
      <c r="B15595"/>
      <c r="I15595" s="33"/>
      <c r="J15595" s="21"/>
    </row>
    <row r="15596" spans="1:10" x14ac:dyDescent="0.25">
      <c r="A15596"/>
      <c r="B15596"/>
      <c r="I15596" s="33"/>
      <c r="J15596" s="21"/>
    </row>
    <row r="15597" spans="1:10" x14ac:dyDescent="0.25">
      <c r="A15597"/>
      <c r="B15597"/>
      <c r="I15597" s="33"/>
      <c r="J15597" s="21"/>
    </row>
    <row r="15598" spans="1:10" x14ac:dyDescent="0.25">
      <c r="A15598"/>
      <c r="B15598"/>
      <c r="I15598" s="33"/>
      <c r="J15598" s="21"/>
    </row>
    <row r="15599" spans="1:10" x14ac:dyDescent="0.25">
      <c r="A15599"/>
      <c r="B15599"/>
      <c r="I15599" s="33"/>
      <c r="J15599" s="21"/>
    </row>
    <row r="15600" spans="1:10" x14ac:dyDescent="0.25">
      <c r="A15600"/>
      <c r="B15600"/>
      <c r="I15600" s="33"/>
      <c r="J15600" s="21"/>
    </row>
    <row r="15601" spans="1:10" x14ac:dyDescent="0.25">
      <c r="A15601"/>
      <c r="B15601"/>
      <c r="I15601" s="33"/>
      <c r="J15601" s="21"/>
    </row>
    <row r="15602" spans="1:10" x14ac:dyDescent="0.25">
      <c r="A15602"/>
      <c r="B15602"/>
      <c r="I15602" s="33"/>
      <c r="J15602" s="21"/>
    </row>
    <row r="15603" spans="1:10" x14ac:dyDescent="0.25">
      <c r="A15603"/>
      <c r="B15603"/>
      <c r="I15603" s="33"/>
      <c r="J15603" s="21"/>
    </row>
    <row r="15604" spans="1:10" x14ac:dyDescent="0.25">
      <c r="A15604"/>
      <c r="B15604"/>
      <c r="I15604" s="33"/>
      <c r="J15604" s="21"/>
    </row>
    <row r="15605" spans="1:10" x14ac:dyDescent="0.25">
      <c r="A15605"/>
      <c r="B15605"/>
      <c r="I15605" s="33"/>
      <c r="J15605" s="21"/>
    </row>
    <row r="15606" spans="1:10" x14ac:dyDescent="0.25">
      <c r="A15606"/>
      <c r="B15606"/>
      <c r="I15606" s="33"/>
      <c r="J15606" s="21"/>
    </row>
    <row r="15607" spans="1:10" x14ac:dyDescent="0.25">
      <c r="A15607"/>
      <c r="B15607"/>
      <c r="I15607" s="33"/>
      <c r="J15607" s="21"/>
    </row>
    <row r="15608" spans="1:10" x14ac:dyDescent="0.25">
      <c r="A15608"/>
      <c r="B15608"/>
      <c r="I15608" s="33"/>
      <c r="J15608" s="21"/>
    </row>
    <row r="15609" spans="1:10" x14ac:dyDescent="0.25">
      <c r="A15609"/>
      <c r="B15609"/>
      <c r="I15609" s="33"/>
      <c r="J15609" s="21"/>
    </row>
    <row r="15610" spans="1:10" x14ac:dyDescent="0.25">
      <c r="A15610"/>
      <c r="B15610"/>
      <c r="I15610" s="33"/>
      <c r="J15610" s="21"/>
    </row>
    <row r="15611" spans="1:10" x14ac:dyDescent="0.25">
      <c r="A15611"/>
      <c r="B15611"/>
      <c r="I15611" s="33"/>
      <c r="J15611" s="21"/>
    </row>
    <row r="15612" spans="1:10" x14ac:dyDescent="0.25">
      <c r="A15612"/>
      <c r="B15612"/>
      <c r="I15612" s="33"/>
      <c r="J15612" s="21"/>
    </row>
    <row r="15613" spans="1:10" x14ac:dyDescent="0.25">
      <c r="A15613"/>
      <c r="B15613"/>
      <c r="I15613" s="33"/>
      <c r="J15613" s="21"/>
    </row>
    <row r="15614" spans="1:10" x14ac:dyDescent="0.25">
      <c r="A15614"/>
      <c r="B15614"/>
      <c r="I15614" s="33"/>
      <c r="J15614" s="21"/>
    </row>
    <row r="15615" spans="1:10" x14ac:dyDescent="0.25">
      <c r="A15615"/>
      <c r="B15615"/>
      <c r="I15615" s="33"/>
      <c r="J15615" s="21"/>
    </row>
    <row r="15616" spans="1:10" x14ac:dyDescent="0.25">
      <c r="A15616"/>
      <c r="B15616"/>
      <c r="I15616" s="33"/>
      <c r="J15616" s="21"/>
    </row>
    <row r="15617" spans="1:10" x14ac:dyDescent="0.25">
      <c r="A15617"/>
      <c r="B15617"/>
      <c r="I15617" s="33"/>
      <c r="J15617" s="21"/>
    </row>
    <row r="15618" spans="1:10" x14ac:dyDescent="0.25">
      <c r="A15618"/>
      <c r="B15618"/>
      <c r="I15618" s="33"/>
      <c r="J15618" s="21"/>
    </row>
    <row r="15619" spans="1:10" x14ac:dyDescent="0.25">
      <c r="A15619"/>
      <c r="B15619"/>
      <c r="I15619" s="33"/>
      <c r="J15619" s="21"/>
    </row>
    <row r="15620" spans="1:10" x14ac:dyDescent="0.25">
      <c r="A15620"/>
      <c r="B15620"/>
      <c r="I15620" s="33"/>
      <c r="J15620" s="21"/>
    </row>
    <row r="15621" spans="1:10" x14ac:dyDescent="0.25">
      <c r="A15621"/>
      <c r="B15621"/>
      <c r="I15621" s="33"/>
      <c r="J15621" s="21"/>
    </row>
    <row r="15622" spans="1:10" x14ac:dyDescent="0.25">
      <c r="A15622"/>
      <c r="B15622"/>
      <c r="I15622" s="33"/>
      <c r="J15622" s="21"/>
    </row>
    <row r="15623" spans="1:10" x14ac:dyDescent="0.25">
      <c r="A15623"/>
      <c r="B15623"/>
      <c r="I15623" s="33"/>
      <c r="J15623" s="21"/>
    </row>
    <row r="15624" spans="1:10" x14ac:dyDescent="0.25">
      <c r="A15624"/>
      <c r="B15624"/>
      <c r="I15624" s="33"/>
      <c r="J15624" s="21"/>
    </row>
    <row r="15625" spans="1:10" x14ac:dyDescent="0.25">
      <c r="A15625"/>
      <c r="B15625"/>
      <c r="I15625" s="33"/>
      <c r="J15625" s="21"/>
    </row>
    <row r="15626" spans="1:10" x14ac:dyDescent="0.25">
      <c r="A15626"/>
      <c r="B15626"/>
      <c r="I15626" s="33"/>
      <c r="J15626" s="21"/>
    </row>
    <row r="15627" spans="1:10" x14ac:dyDescent="0.25">
      <c r="A15627"/>
      <c r="B15627"/>
      <c r="I15627" s="33"/>
      <c r="J15627" s="21"/>
    </row>
    <row r="15628" spans="1:10" x14ac:dyDescent="0.25">
      <c r="A15628"/>
      <c r="B15628"/>
      <c r="I15628" s="33"/>
      <c r="J15628" s="21"/>
    </row>
    <row r="15629" spans="1:10" x14ac:dyDescent="0.25">
      <c r="A15629"/>
      <c r="B15629"/>
      <c r="I15629" s="33"/>
      <c r="J15629" s="21"/>
    </row>
    <row r="15630" spans="1:10" x14ac:dyDescent="0.25">
      <c r="A15630"/>
      <c r="B15630"/>
      <c r="I15630" s="33"/>
      <c r="J15630" s="21"/>
    </row>
    <row r="15631" spans="1:10" x14ac:dyDescent="0.25">
      <c r="A15631"/>
      <c r="B15631"/>
      <c r="I15631" s="33"/>
      <c r="J15631" s="21"/>
    </row>
    <row r="15632" spans="1:10" x14ac:dyDescent="0.25">
      <c r="A15632"/>
      <c r="B15632"/>
      <c r="I15632" s="33"/>
      <c r="J15632" s="21"/>
    </row>
    <row r="15633" spans="1:10" x14ac:dyDescent="0.25">
      <c r="A15633"/>
      <c r="B15633"/>
      <c r="I15633" s="33"/>
      <c r="J15633" s="21"/>
    </row>
    <row r="15634" spans="1:10" x14ac:dyDescent="0.25">
      <c r="A15634"/>
      <c r="B15634"/>
      <c r="I15634" s="33"/>
      <c r="J15634" s="21"/>
    </row>
    <row r="15635" spans="1:10" x14ac:dyDescent="0.25">
      <c r="A15635"/>
      <c r="B15635"/>
      <c r="I15635" s="33"/>
      <c r="J15635" s="21"/>
    </row>
    <row r="15636" spans="1:10" x14ac:dyDescent="0.25">
      <c r="A15636"/>
      <c r="B15636"/>
      <c r="I15636" s="33"/>
      <c r="J15636" s="21"/>
    </row>
    <row r="15637" spans="1:10" x14ac:dyDescent="0.25">
      <c r="A15637"/>
      <c r="B15637"/>
      <c r="I15637" s="33"/>
      <c r="J15637" s="21"/>
    </row>
    <row r="15638" spans="1:10" x14ac:dyDescent="0.25">
      <c r="A15638"/>
      <c r="B15638"/>
      <c r="I15638" s="33"/>
      <c r="J15638" s="21"/>
    </row>
    <row r="15639" spans="1:10" x14ac:dyDescent="0.25">
      <c r="A15639"/>
      <c r="B15639"/>
      <c r="I15639" s="33"/>
      <c r="J15639" s="21"/>
    </row>
    <row r="15640" spans="1:10" x14ac:dyDescent="0.25">
      <c r="A15640"/>
      <c r="B15640"/>
      <c r="I15640" s="33"/>
      <c r="J15640" s="21"/>
    </row>
    <row r="15641" spans="1:10" x14ac:dyDescent="0.25">
      <c r="A15641"/>
      <c r="B15641"/>
      <c r="I15641" s="33"/>
      <c r="J15641" s="21"/>
    </row>
    <row r="15642" spans="1:10" x14ac:dyDescent="0.25">
      <c r="A15642"/>
      <c r="B15642"/>
      <c r="I15642" s="33"/>
      <c r="J15642" s="21"/>
    </row>
    <row r="15643" spans="1:10" x14ac:dyDescent="0.25">
      <c r="A15643"/>
      <c r="B15643"/>
      <c r="I15643" s="33"/>
      <c r="J15643" s="21"/>
    </row>
    <row r="15644" spans="1:10" x14ac:dyDescent="0.25">
      <c r="A15644"/>
      <c r="B15644"/>
      <c r="I15644" s="33"/>
      <c r="J15644" s="21"/>
    </row>
    <row r="15645" spans="1:10" x14ac:dyDescent="0.25">
      <c r="A15645"/>
      <c r="B15645"/>
      <c r="I15645" s="33"/>
      <c r="J15645" s="21"/>
    </row>
    <row r="15646" spans="1:10" x14ac:dyDescent="0.25">
      <c r="A15646"/>
      <c r="B15646"/>
      <c r="I15646" s="33"/>
      <c r="J15646" s="21"/>
    </row>
    <row r="15647" spans="1:10" x14ac:dyDescent="0.25">
      <c r="A15647"/>
      <c r="B15647"/>
      <c r="I15647" s="33"/>
      <c r="J15647" s="21"/>
    </row>
    <row r="15648" spans="1:10" x14ac:dyDescent="0.25">
      <c r="A15648"/>
      <c r="B15648"/>
      <c r="I15648" s="33"/>
      <c r="J15648" s="21"/>
    </row>
    <row r="15649" spans="1:10" x14ac:dyDescent="0.25">
      <c r="A15649"/>
      <c r="B15649"/>
      <c r="I15649" s="33"/>
      <c r="J15649" s="21"/>
    </row>
    <row r="15650" spans="1:10" x14ac:dyDescent="0.25">
      <c r="A15650"/>
      <c r="B15650"/>
      <c r="I15650" s="33"/>
      <c r="J15650" s="21"/>
    </row>
    <row r="15651" spans="1:10" x14ac:dyDescent="0.25">
      <c r="A15651"/>
      <c r="B15651"/>
      <c r="I15651" s="33"/>
      <c r="J15651" s="21"/>
    </row>
    <row r="15652" spans="1:10" x14ac:dyDescent="0.25">
      <c r="A15652"/>
      <c r="B15652"/>
      <c r="I15652" s="33"/>
      <c r="J15652" s="21"/>
    </row>
    <row r="15653" spans="1:10" x14ac:dyDescent="0.25">
      <c r="A15653"/>
      <c r="B15653"/>
      <c r="I15653" s="33"/>
      <c r="J15653" s="21"/>
    </row>
    <row r="15654" spans="1:10" x14ac:dyDescent="0.25">
      <c r="A15654"/>
      <c r="B15654"/>
      <c r="I15654" s="33"/>
      <c r="J15654" s="21"/>
    </row>
    <row r="15655" spans="1:10" x14ac:dyDescent="0.25">
      <c r="A15655"/>
      <c r="B15655"/>
      <c r="I15655" s="33"/>
      <c r="J15655" s="21"/>
    </row>
    <row r="15656" spans="1:10" x14ac:dyDescent="0.25">
      <c r="A15656"/>
      <c r="B15656"/>
      <c r="I15656" s="33"/>
      <c r="J15656" s="21"/>
    </row>
    <row r="15657" spans="1:10" x14ac:dyDescent="0.25">
      <c r="A15657"/>
      <c r="B15657"/>
      <c r="I15657" s="33"/>
      <c r="J15657" s="21"/>
    </row>
    <row r="15658" spans="1:10" x14ac:dyDescent="0.25">
      <c r="A15658"/>
      <c r="B15658"/>
      <c r="I15658" s="33"/>
      <c r="J15658" s="21"/>
    </row>
    <row r="15659" spans="1:10" x14ac:dyDescent="0.25">
      <c r="A15659"/>
      <c r="B15659"/>
      <c r="I15659" s="33"/>
      <c r="J15659" s="21"/>
    </row>
    <row r="15660" spans="1:10" x14ac:dyDescent="0.25">
      <c r="A15660"/>
      <c r="B15660"/>
      <c r="I15660" s="33"/>
      <c r="J15660" s="21"/>
    </row>
    <row r="15661" spans="1:10" x14ac:dyDescent="0.25">
      <c r="A15661"/>
      <c r="B15661"/>
      <c r="I15661" s="33"/>
      <c r="J15661" s="21"/>
    </row>
    <row r="15662" spans="1:10" x14ac:dyDescent="0.25">
      <c r="A15662"/>
      <c r="B15662"/>
      <c r="I15662" s="33"/>
      <c r="J15662" s="21"/>
    </row>
    <row r="15663" spans="1:10" x14ac:dyDescent="0.25">
      <c r="A15663"/>
      <c r="B15663"/>
      <c r="I15663" s="33"/>
      <c r="J15663" s="21"/>
    </row>
    <row r="15664" spans="1:10" x14ac:dyDescent="0.25">
      <c r="A15664"/>
      <c r="B15664"/>
      <c r="I15664" s="33"/>
      <c r="J15664" s="21"/>
    </row>
    <row r="15665" spans="1:10" x14ac:dyDescent="0.25">
      <c r="A15665"/>
      <c r="B15665"/>
      <c r="I15665" s="33"/>
      <c r="J15665" s="21"/>
    </row>
    <row r="15666" spans="1:10" x14ac:dyDescent="0.25">
      <c r="A15666"/>
      <c r="B15666"/>
      <c r="I15666" s="33"/>
      <c r="J15666" s="21"/>
    </row>
    <row r="15667" spans="1:10" x14ac:dyDescent="0.25">
      <c r="A15667"/>
      <c r="B15667"/>
      <c r="I15667" s="33"/>
      <c r="J15667" s="21"/>
    </row>
    <row r="15668" spans="1:10" x14ac:dyDescent="0.25">
      <c r="A15668"/>
      <c r="B15668"/>
      <c r="I15668" s="33"/>
      <c r="J15668" s="21"/>
    </row>
    <row r="15669" spans="1:10" x14ac:dyDescent="0.25">
      <c r="A15669"/>
      <c r="B15669"/>
      <c r="I15669" s="33"/>
      <c r="J15669" s="21"/>
    </row>
    <row r="15670" spans="1:10" x14ac:dyDescent="0.25">
      <c r="A15670"/>
      <c r="B15670"/>
      <c r="I15670" s="33"/>
      <c r="J15670" s="21"/>
    </row>
    <row r="15671" spans="1:10" x14ac:dyDescent="0.25">
      <c r="A15671"/>
      <c r="B15671"/>
      <c r="I15671" s="33"/>
      <c r="J15671" s="21"/>
    </row>
    <row r="15672" spans="1:10" x14ac:dyDescent="0.25">
      <c r="A15672"/>
      <c r="B15672"/>
      <c r="I15672" s="33"/>
      <c r="J15672" s="21"/>
    </row>
    <row r="15673" spans="1:10" x14ac:dyDescent="0.25">
      <c r="A15673"/>
      <c r="B15673"/>
      <c r="I15673" s="33"/>
      <c r="J15673" s="21"/>
    </row>
    <row r="15674" spans="1:10" x14ac:dyDescent="0.25">
      <c r="A15674"/>
      <c r="B15674"/>
      <c r="I15674" s="33"/>
      <c r="J15674" s="21"/>
    </row>
    <row r="15675" spans="1:10" x14ac:dyDescent="0.25">
      <c r="A15675"/>
      <c r="B15675"/>
      <c r="I15675" s="33"/>
      <c r="J15675" s="21"/>
    </row>
    <row r="15676" spans="1:10" x14ac:dyDescent="0.25">
      <c r="A15676"/>
      <c r="B15676"/>
      <c r="I15676" s="33"/>
      <c r="J15676" s="21"/>
    </row>
    <row r="15677" spans="1:10" x14ac:dyDescent="0.25">
      <c r="A15677"/>
      <c r="B15677"/>
      <c r="I15677" s="33"/>
      <c r="J15677" s="21"/>
    </row>
    <row r="15678" spans="1:10" x14ac:dyDescent="0.25">
      <c r="A15678"/>
      <c r="B15678"/>
      <c r="I15678" s="33"/>
      <c r="J15678" s="21"/>
    </row>
    <row r="15679" spans="1:10" x14ac:dyDescent="0.25">
      <c r="A15679"/>
      <c r="B15679"/>
      <c r="I15679" s="33"/>
      <c r="J15679" s="21"/>
    </row>
    <row r="15680" spans="1:10" x14ac:dyDescent="0.25">
      <c r="A15680"/>
      <c r="B15680"/>
      <c r="I15680" s="33"/>
      <c r="J15680" s="21"/>
    </row>
    <row r="15681" spans="1:10" x14ac:dyDescent="0.25">
      <c r="A15681"/>
      <c r="B15681"/>
      <c r="I15681" s="33"/>
      <c r="J15681" s="21"/>
    </row>
    <row r="15682" spans="1:10" x14ac:dyDescent="0.25">
      <c r="A15682"/>
      <c r="B15682"/>
      <c r="I15682" s="33"/>
      <c r="J15682" s="21"/>
    </row>
    <row r="15683" spans="1:10" x14ac:dyDescent="0.25">
      <c r="A15683"/>
      <c r="B15683"/>
      <c r="I15683" s="33"/>
      <c r="J15683" s="21"/>
    </row>
    <row r="15684" spans="1:10" x14ac:dyDescent="0.25">
      <c r="A15684"/>
      <c r="B15684"/>
      <c r="I15684" s="33"/>
      <c r="J15684" s="21"/>
    </row>
    <row r="15685" spans="1:10" x14ac:dyDescent="0.25">
      <c r="A15685"/>
      <c r="B15685"/>
      <c r="I15685" s="33"/>
      <c r="J15685" s="21"/>
    </row>
    <row r="15686" spans="1:10" x14ac:dyDescent="0.25">
      <c r="A15686"/>
      <c r="B15686"/>
      <c r="I15686" s="33"/>
      <c r="J15686" s="21"/>
    </row>
    <row r="15687" spans="1:10" x14ac:dyDescent="0.25">
      <c r="A15687"/>
      <c r="B15687"/>
      <c r="I15687" s="33"/>
      <c r="J15687" s="21"/>
    </row>
    <row r="15688" spans="1:10" x14ac:dyDescent="0.25">
      <c r="A15688"/>
      <c r="B15688"/>
      <c r="I15688" s="33"/>
      <c r="J15688" s="21"/>
    </row>
    <row r="15689" spans="1:10" x14ac:dyDescent="0.25">
      <c r="A15689"/>
      <c r="B15689"/>
      <c r="I15689" s="33"/>
      <c r="J15689" s="21"/>
    </row>
    <row r="15690" spans="1:10" x14ac:dyDescent="0.25">
      <c r="A15690"/>
      <c r="B15690"/>
      <c r="I15690" s="33"/>
      <c r="J15690" s="21"/>
    </row>
    <row r="15691" spans="1:10" x14ac:dyDescent="0.25">
      <c r="A15691"/>
      <c r="B15691"/>
      <c r="I15691" s="33"/>
      <c r="J15691" s="21"/>
    </row>
    <row r="15692" spans="1:10" x14ac:dyDescent="0.25">
      <c r="A15692"/>
      <c r="B15692"/>
      <c r="I15692" s="33"/>
      <c r="J15692" s="21"/>
    </row>
    <row r="15693" spans="1:10" x14ac:dyDescent="0.25">
      <c r="A15693"/>
      <c r="B15693"/>
      <c r="I15693" s="33"/>
      <c r="J15693" s="21"/>
    </row>
    <row r="15694" spans="1:10" x14ac:dyDescent="0.25">
      <c r="A15694"/>
      <c r="B15694"/>
      <c r="I15694" s="33"/>
      <c r="J15694" s="21"/>
    </row>
    <row r="15695" spans="1:10" x14ac:dyDescent="0.25">
      <c r="A15695"/>
      <c r="B15695"/>
      <c r="I15695" s="33"/>
      <c r="J15695" s="21"/>
    </row>
    <row r="15696" spans="1:10" x14ac:dyDescent="0.25">
      <c r="A15696"/>
      <c r="B15696"/>
      <c r="I15696" s="33"/>
      <c r="J15696" s="21"/>
    </row>
    <row r="15697" spans="1:10" x14ac:dyDescent="0.25">
      <c r="A15697"/>
      <c r="B15697"/>
      <c r="I15697" s="33"/>
      <c r="J15697" s="21"/>
    </row>
    <row r="15698" spans="1:10" x14ac:dyDescent="0.25">
      <c r="A15698"/>
      <c r="B15698"/>
      <c r="I15698" s="33"/>
      <c r="J15698" s="21"/>
    </row>
    <row r="15699" spans="1:10" x14ac:dyDescent="0.25">
      <c r="A15699"/>
      <c r="B15699"/>
      <c r="I15699" s="33"/>
      <c r="J15699" s="21"/>
    </row>
    <row r="15700" spans="1:10" x14ac:dyDescent="0.25">
      <c r="A15700"/>
      <c r="B15700"/>
      <c r="I15700" s="33"/>
      <c r="J15700" s="21"/>
    </row>
    <row r="15701" spans="1:10" x14ac:dyDescent="0.25">
      <c r="A15701"/>
      <c r="B15701"/>
      <c r="I15701" s="33"/>
      <c r="J15701" s="21"/>
    </row>
    <row r="15702" spans="1:10" x14ac:dyDescent="0.25">
      <c r="A15702"/>
      <c r="B15702"/>
      <c r="I15702" s="33"/>
      <c r="J15702" s="21"/>
    </row>
    <row r="15703" spans="1:10" x14ac:dyDescent="0.25">
      <c r="A15703"/>
      <c r="B15703"/>
      <c r="I15703" s="33"/>
      <c r="J15703" s="21"/>
    </row>
    <row r="15704" spans="1:10" x14ac:dyDescent="0.25">
      <c r="A15704"/>
      <c r="B15704"/>
      <c r="I15704" s="33"/>
      <c r="J15704" s="21"/>
    </row>
    <row r="15705" spans="1:10" x14ac:dyDescent="0.25">
      <c r="A15705"/>
      <c r="B15705"/>
      <c r="I15705" s="33"/>
      <c r="J15705" s="21"/>
    </row>
    <row r="15706" spans="1:10" x14ac:dyDescent="0.25">
      <c r="A15706"/>
      <c r="B15706"/>
      <c r="I15706" s="33"/>
      <c r="J15706" s="21"/>
    </row>
    <row r="15707" spans="1:10" x14ac:dyDescent="0.25">
      <c r="A15707"/>
      <c r="B15707"/>
      <c r="I15707" s="33"/>
      <c r="J15707" s="21"/>
    </row>
    <row r="15708" spans="1:10" x14ac:dyDescent="0.25">
      <c r="A15708"/>
      <c r="B15708"/>
      <c r="I15708" s="33"/>
      <c r="J15708" s="21"/>
    </row>
    <row r="15709" spans="1:10" x14ac:dyDescent="0.25">
      <c r="A15709"/>
      <c r="B15709"/>
      <c r="I15709" s="33"/>
      <c r="J15709" s="21"/>
    </row>
    <row r="15710" spans="1:10" x14ac:dyDescent="0.25">
      <c r="A15710"/>
      <c r="B15710"/>
      <c r="I15710" s="33"/>
      <c r="J15710" s="21"/>
    </row>
    <row r="15711" spans="1:10" x14ac:dyDescent="0.25">
      <c r="A15711"/>
      <c r="B15711"/>
      <c r="I15711" s="33"/>
      <c r="J15711" s="21"/>
    </row>
    <row r="15712" spans="1:10" x14ac:dyDescent="0.25">
      <c r="A15712"/>
      <c r="B15712"/>
      <c r="I15712" s="33"/>
      <c r="J15712" s="21"/>
    </row>
    <row r="15713" spans="1:10" x14ac:dyDescent="0.25">
      <c r="A15713"/>
      <c r="B15713"/>
      <c r="I15713" s="33"/>
      <c r="J15713" s="21"/>
    </row>
    <row r="15714" spans="1:10" x14ac:dyDescent="0.25">
      <c r="A15714"/>
      <c r="B15714"/>
      <c r="I15714" s="33"/>
      <c r="J15714" s="21"/>
    </row>
    <row r="15715" spans="1:10" x14ac:dyDescent="0.25">
      <c r="A15715"/>
      <c r="B15715"/>
      <c r="I15715" s="33"/>
      <c r="J15715" s="21"/>
    </row>
    <row r="15716" spans="1:10" x14ac:dyDescent="0.25">
      <c r="A15716"/>
      <c r="B15716"/>
      <c r="I15716" s="33"/>
      <c r="J15716" s="21"/>
    </row>
    <row r="15717" spans="1:10" x14ac:dyDescent="0.25">
      <c r="A15717"/>
      <c r="B15717"/>
      <c r="I15717" s="33"/>
      <c r="J15717" s="21"/>
    </row>
    <row r="15718" spans="1:10" x14ac:dyDescent="0.25">
      <c r="A15718"/>
      <c r="B15718"/>
      <c r="I15718" s="33"/>
      <c r="J15718" s="21"/>
    </row>
    <row r="15719" spans="1:10" x14ac:dyDescent="0.25">
      <c r="A15719"/>
      <c r="B15719"/>
      <c r="I15719" s="33"/>
      <c r="J15719" s="21"/>
    </row>
    <row r="15720" spans="1:10" x14ac:dyDescent="0.25">
      <c r="A15720"/>
      <c r="B15720"/>
      <c r="I15720" s="33"/>
      <c r="J15720" s="21"/>
    </row>
    <row r="15721" spans="1:10" x14ac:dyDescent="0.25">
      <c r="A15721"/>
      <c r="B15721"/>
      <c r="I15721" s="33"/>
      <c r="J15721" s="21"/>
    </row>
    <row r="15722" spans="1:10" x14ac:dyDescent="0.25">
      <c r="A15722"/>
      <c r="B15722"/>
      <c r="I15722" s="33"/>
      <c r="J15722" s="21"/>
    </row>
    <row r="15723" spans="1:10" x14ac:dyDescent="0.25">
      <c r="A15723"/>
      <c r="B15723"/>
      <c r="I15723" s="33"/>
      <c r="J15723" s="21"/>
    </row>
    <row r="15724" spans="1:10" x14ac:dyDescent="0.25">
      <c r="A15724"/>
      <c r="B15724"/>
      <c r="I15724" s="33"/>
      <c r="J15724" s="21"/>
    </row>
    <row r="15725" spans="1:10" x14ac:dyDescent="0.25">
      <c r="A15725"/>
      <c r="B15725"/>
      <c r="I15725" s="33"/>
      <c r="J15725" s="21"/>
    </row>
    <row r="15726" spans="1:10" x14ac:dyDescent="0.25">
      <c r="A15726"/>
      <c r="B15726"/>
      <c r="I15726" s="33"/>
      <c r="J15726" s="21"/>
    </row>
    <row r="15727" spans="1:10" x14ac:dyDescent="0.25">
      <c r="A15727"/>
      <c r="B15727"/>
      <c r="I15727" s="33"/>
      <c r="J15727" s="21"/>
    </row>
    <row r="15728" spans="1:10" x14ac:dyDescent="0.25">
      <c r="A15728"/>
      <c r="B15728"/>
      <c r="I15728" s="33"/>
      <c r="J15728" s="21"/>
    </row>
    <row r="15729" spans="1:10" x14ac:dyDescent="0.25">
      <c r="A15729"/>
      <c r="B15729"/>
      <c r="I15729" s="33"/>
      <c r="J15729" s="21"/>
    </row>
    <row r="15730" spans="1:10" x14ac:dyDescent="0.25">
      <c r="A15730"/>
      <c r="B15730"/>
      <c r="I15730" s="33"/>
      <c r="J15730" s="21"/>
    </row>
    <row r="15731" spans="1:10" x14ac:dyDescent="0.25">
      <c r="A15731"/>
      <c r="B15731"/>
      <c r="I15731" s="33"/>
      <c r="J15731" s="21"/>
    </row>
    <row r="15732" spans="1:10" x14ac:dyDescent="0.25">
      <c r="A15732"/>
      <c r="B15732"/>
      <c r="I15732" s="33"/>
      <c r="J15732" s="21"/>
    </row>
    <row r="15733" spans="1:10" x14ac:dyDescent="0.25">
      <c r="A15733"/>
      <c r="B15733"/>
      <c r="I15733" s="33"/>
      <c r="J15733" s="21"/>
    </row>
    <row r="15734" spans="1:10" x14ac:dyDescent="0.25">
      <c r="A15734"/>
      <c r="B15734"/>
      <c r="I15734" s="33"/>
      <c r="J15734" s="21"/>
    </row>
    <row r="15735" spans="1:10" x14ac:dyDescent="0.25">
      <c r="A15735"/>
      <c r="B15735"/>
      <c r="I15735" s="33"/>
      <c r="J15735" s="21"/>
    </row>
    <row r="15736" spans="1:10" x14ac:dyDescent="0.25">
      <c r="A15736"/>
      <c r="B15736"/>
      <c r="I15736" s="33"/>
      <c r="J15736" s="21"/>
    </row>
    <row r="15737" spans="1:10" x14ac:dyDescent="0.25">
      <c r="A15737"/>
      <c r="B15737"/>
      <c r="I15737" s="33"/>
      <c r="J15737" s="21"/>
    </row>
    <row r="15738" spans="1:10" x14ac:dyDescent="0.25">
      <c r="A15738"/>
      <c r="B15738"/>
      <c r="I15738" s="33"/>
      <c r="J15738" s="21"/>
    </row>
    <row r="15739" spans="1:10" x14ac:dyDescent="0.25">
      <c r="A15739"/>
      <c r="B15739"/>
      <c r="I15739" s="33"/>
      <c r="J15739" s="21"/>
    </row>
    <row r="15740" spans="1:10" x14ac:dyDescent="0.25">
      <c r="A15740"/>
      <c r="B15740"/>
      <c r="I15740" s="33"/>
      <c r="J15740" s="21"/>
    </row>
    <row r="15741" spans="1:10" x14ac:dyDescent="0.25">
      <c r="A15741"/>
      <c r="B15741"/>
      <c r="I15741" s="33"/>
      <c r="J15741" s="21"/>
    </row>
    <row r="15742" spans="1:10" x14ac:dyDescent="0.25">
      <c r="A15742"/>
      <c r="B15742"/>
      <c r="I15742" s="33"/>
      <c r="J15742" s="21"/>
    </row>
    <row r="15743" spans="1:10" x14ac:dyDescent="0.25">
      <c r="A15743"/>
      <c r="B15743"/>
      <c r="I15743" s="33"/>
      <c r="J15743" s="21"/>
    </row>
    <row r="15744" spans="1:10" x14ac:dyDescent="0.25">
      <c r="A15744"/>
      <c r="B15744"/>
      <c r="I15744" s="33"/>
      <c r="J15744" s="21"/>
    </row>
    <row r="15745" spans="1:10" x14ac:dyDescent="0.25">
      <c r="A15745"/>
      <c r="B15745"/>
      <c r="I15745" s="33"/>
      <c r="J15745" s="21"/>
    </row>
    <row r="15746" spans="1:10" x14ac:dyDescent="0.25">
      <c r="A15746"/>
      <c r="B15746"/>
      <c r="I15746" s="33"/>
      <c r="J15746" s="21"/>
    </row>
    <row r="15747" spans="1:10" x14ac:dyDescent="0.25">
      <c r="A15747"/>
      <c r="B15747"/>
      <c r="I15747" s="33"/>
      <c r="J15747" s="21"/>
    </row>
    <row r="15748" spans="1:10" x14ac:dyDescent="0.25">
      <c r="A15748"/>
      <c r="B15748"/>
      <c r="I15748" s="33"/>
      <c r="J15748" s="21"/>
    </row>
    <row r="15749" spans="1:10" x14ac:dyDescent="0.25">
      <c r="A15749"/>
      <c r="B15749"/>
      <c r="I15749" s="33"/>
      <c r="J15749" s="21"/>
    </row>
    <row r="15750" spans="1:10" x14ac:dyDescent="0.25">
      <c r="A15750"/>
      <c r="B15750"/>
      <c r="I15750" s="33"/>
      <c r="J15750" s="21"/>
    </row>
    <row r="15751" spans="1:10" x14ac:dyDescent="0.25">
      <c r="A15751"/>
      <c r="B15751"/>
      <c r="I15751" s="33"/>
      <c r="J15751" s="21"/>
    </row>
    <row r="15752" spans="1:10" x14ac:dyDescent="0.25">
      <c r="A15752"/>
      <c r="B15752"/>
      <c r="I15752" s="33"/>
      <c r="J15752" s="21"/>
    </row>
    <row r="15753" spans="1:10" x14ac:dyDescent="0.25">
      <c r="A15753"/>
      <c r="B15753"/>
      <c r="I15753" s="33"/>
      <c r="J15753" s="21"/>
    </row>
    <row r="15754" spans="1:10" x14ac:dyDescent="0.25">
      <c r="A15754"/>
      <c r="B15754"/>
      <c r="I15754" s="33"/>
      <c r="J15754" s="21"/>
    </row>
    <row r="15755" spans="1:10" x14ac:dyDescent="0.25">
      <c r="A15755"/>
      <c r="B15755"/>
      <c r="I15755" s="33"/>
      <c r="J15755" s="21"/>
    </row>
    <row r="15756" spans="1:10" x14ac:dyDescent="0.25">
      <c r="A15756"/>
      <c r="B15756"/>
      <c r="I15756" s="33"/>
      <c r="J15756" s="21"/>
    </row>
    <row r="15757" spans="1:10" x14ac:dyDescent="0.25">
      <c r="A15757"/>
      <c r="B15757"/>
      <c r="I15757" s="33"/>
      <c r="J15757" s="21"/>
    </row>
    <row r="15758" spans="1:10" x14ac:dyDescent="0.25">
      <c r="A15758"/>
      <c r="B15758"/>
      <c r="I15758" s="33"/>
      <c r="J15758" s="21"/>
    </row>
    <row r="15759" spans="1:10" x14ac:dyDescent="0.25">
      <c r="A15759"/>
      <c r="B15759"/>
      <c r="I15759" s="33"/>
      <c r="J15759" s="21"/>
    </row>
    <row r="15760" spans="1:10" x14ac:dyDescent="0.25">
      <c r="A15760"/>
      <c r="B15760"/>
      <c r="I15760" s="33"/>
      <c r="J15760" s="21"/>
    </row>
    <row r="15761" spans="1:10" x14ac:dyDescent="0.25">
      <c r="A15761"/>
      <c r="B15761"/>
      <c r="I15761" s="33"/>
      <c r="J15761" s="21"/>
    </row>
    <row r="15762" spans="1:10" x14ac:dyDescent="0.25">
      <c r="A15762"/>
      <c r="B15762"/>
      <c r="I15762" s="33"/>
      <c r="J15762" s="21"/>
    </row>
    <row r="15763" spans="1:10" x14ac:dyDescent="0.25">
      <c r="A15763"/>
      <c r="B15763"/>
      <c r="I15763" s="33"/>
      <c r="J15763" s="21"/>
    </row>
    <row r="15764" spans="1:10" x14ac:dyDescent="0.25">
      <c r="A15764"/>
      <c r="B15764"/>
      <c r="I15764" s="33"/>
      <c r="J15764" s="21"/>
    </row>
    <row r="15765" spans="1:10" x14ac:dyDescent="0.25">
      <c r="A15765"/>
      <c r="B15765"/>
      <c r="I15765" s="33"/>
      <c r="J15765" s="21"/>
    </row>
    <row r="15766" spans="1:10" x14ac:dyDescent="0.25">
      <c r="A15766"/>
      <c r="B15766"/>
      <c r="I15766" s="33"/>
      <c r="J15766" s="21"/>
    </row>
    <row r="15767" spans="1:10" x14ac:dyDescent="0.25">
      <c r="A15767"/>
      <c r="B15767"/>
      <c r="I15767" s="33"/>
      <c r="J15767" s="21"/>
    </row>
    <row r="15768" spans="1:10" x14ac:dyDescent="0.25">
      <c r="A15768"/>
      <c r="B15768"/>
      <c r="I15768" s="33"/>
      <c r="J15768" s="21"/>
    </row>
    <row r="15769" spans="1:10" x14ac:dyDescent="0.25">
      <c r="A15769"/>
      <c r="B15769"/>
      <c r="I15769" s="33"/>
      <c r="J15769" s="21"/>
    </row>
    <row r="15770" spans="1:10" x14ac:dyDescent="0.25">
      <c r="A15770"/>
      <c r="B15770"/>
      <c r="I15770" s="33"/>
      <c r="J15770" s="21"/>
    </row>
    <row r="15771" spans="1:10" x14ac:dyDescent="0.25">
      <c r="A15771"/>
      <c r="B15771"/>
      <c r="I15771" s="33"/>
      <c r="J15771" s="21"/>
    </row>
    <row r="15772" spans="1:10" x14ac:dyDescent="0.25">
      <c r="A15772"/>
      <c r="B15772"/>
      <c r="I15772" s="33"/>
      <c r="J15772" s="21"/>
    </row>
    <row r="15773" spans="1:10" x14ac:dyDescent="0.25">
      <c r="A15773"/>
      <c r="B15773"/>
      <c r="I15773" s="33"/>
      <c r="J15773" s="21"/>
    </row>
    <row r="15774" spans="1:10" x14ac:dyDescent="0.25">
      <c r="A15774"/>
      <c r="B15774"/>
      <c r="I15774" s="33"/>
      <c r="J15774" s="21"/>
    </row>
    <row r="15775" spans="1:10" x14ac:dyDescent="0.25">
      <c r="A15775"/>
      <c r="B15775"/>
      <c r="I15775" s="33"/>
      <c r="J15775" s="21"/>
    </row>
    <row r="15776" spans="1:10" x14ac:dyDescent="0.25">
      <c r="A15776"/>
      <c r="B15776"/>
      <c r="I15776" s="33"/>
      <c r="J15776" s="21"/>
    </row>
    <row r="15777" spans="1:10" x14ac:dyDescent="0.25">
      <c r="A15777"/>
      <c r="B15777"/>
      <c r="I15777" s="33"/>
      <c r="J15777" s="21"/>
    </row>
    <row r="15778" spans="1:10" x14ac:dyDescent="0.25">
      <c r="A15778"/>
      <c r="B15778"/>
      <c r="I15778" s="33"/>
      <c r="J15778" s="21"/>
    </row>
    <row r="15779" spans="1:10" x14ac:dyDescent="0.25">
      <c r="A15779"/>
      <c r="B15779"/>
      <c r="I15779" s="33"/>
      <c r="J15779" s="21"/>
    </row>
    <row r="15780" spans="1:10" x14ac:dyDescent="0.25">
      <c r="A15780"/>
      <c r="B15780"/>
      <c r="I15780" s="33"/>
      <c r="J15780" s="21"/>
    </row>
    <row r="15781" spans="1:10" x14ac:dyDescent="0.25">
      <c r="A15781"/>
      <c r="B15781"/>
      <c r="I15781" s="33"/>
      <c r="J15781" s="21"/>
    </row>
    <row r="15782" spans="1:10" x14ac:dyDescent="0.25">
      <c r="A15782"/>
      <c r="B15782"/>
      <c r="I15782" s="33"/>
      <c r="J15782" s="21"/>
    </row>
    <row r="15783" spans="1:10" x14ac:dyDescent="0.25">
      <c r="A15783"/>
      <c r="B15783"/>
      <c r="I15783" s="33"/>
      <c r="J15783" s="21"/>
    </row>
    <row r="15784" spans="1:10" x14ac:dyDescent="0.25">
      <c r="A15784"/>
      <c r="B15784"/>
      <c r="I15784" s="33"/>
      <c r="J15784" s="21"/>
    </row>
    <row r="15785" spans="1:10" x14ac:dyDescent="0.25">
      <c r="A15785"/>
      <c r="B15785"/>
      <c r="I15785" s="33"/>
      <c r="J15785" s="21"/>
    </row>
    <row r="15786" spans="1:10" x14ac:dyDescent="0.25">
      <c r="A15786"/>
      <c r="B15786"/>
      <c r="I15786" s="33"/>
      <c r="J15786" s="21"/>
    </row>
    <row r="15787" spans="1:10" x14ac:dyDescent="0.25">
      <c r="A15787"/>
      <c r="B15787"/>
      <c r="I15787" s="33"/>
      <c r="J15787" s="21"/>
    </row>
    <row r="15788" spans="1:10" x14ac:dyDescent="0.25">
      <c r="A15788"/>
      <c r="B15788"/>
      <c r="I15788" s="33"/>
      <c r="J15788" s="21"/>
    </row>
    <row r="15789" spans="1:10" x14ac:dyDescent="0.25">
      <c r="A15789"/>
      <c r="B15789"/>
      <c r="I15789" s="33"/>
      <c r="J15789" s="21"/>
    </row>
    <row r="15790" spans="1:10" x14ac:dyDescent="0.25">
      <c r="A15790"/>
      <c r="B15790"/>
      <c r="I15790" s="33"/>
      <c r="J15790" s="21"/>
    </row>
    <row r="15791" spans="1:10" x14ac:dyDescent="0.25">
      <c r="A15791"/>
      <c r="B15791"/>
      <c r="I15791" s="33"/>
      <c r="J15791" s="21"/>
    </row>
    <row r="15792" spans="1:10" x14ac:dyDescent="0.25">
      <c r="A15792"/>
      <c r="B15792"/>
      <c r="I15792" s="33"/>
      <c r="J15792" s="21"/>
    </row>
    <row r="15793" spans="1:10" x14ac:dyDescent="0.25">
      <c r="A15793"/>
      <c r="B15793"/>
      <c r="I15793" s="33"/>
      <c r="J15793" s="21"/>
    </row>
    <row r="15794" spans="1:10" x14ac:dyDescent="0.25">
      <c r="A15794"/>
      <c r="B15794"/>
      <c r="I15794" s="33"/>
      <c r="J15794" s="21"/>
    </row>
    <row r="15795" spans="1:10" x14ac:dyDescent="0.25">
      <c r="A15795"/>
      <c r="B15795"/>
      <c r="I15795" s="33"/>
      <c r="J15795" s="21"/>
    </row>
    <row r="15796" spans="1:10" x14ac:dyDescent="0.25">
      <c r="A15796"/>
      <c r="B15796"/>
      <c r="I15796" s="33"/>
      <c r="J15796" s="21"/>
    </row>
    <row r="15797" spans="1:10" x14ac:dyDescent="0.25">
      <c r="A15797"/>
      <c r="B15797"/>
      <c r="I15797" s="33"/>
      <c r="J15797" s="21"/>
    </row>
    <row r="15798" spans="1:10" x14ac:dyDescent="0.25">
      <c r="A15798"/>
      <c r="B15798"/>
      <c r="I15798" s="33"/>
      <c r="J15798" s="21"/>
    </row>
    <row r="15799" spans="1:10" x14ac:dyDescent="0.25">
      <c r="A15799"/>
      <c r="B15799"/>
      <c r="I15799" s="33"/>
      <c r="J15799" s="21"/>
    </row>
    <row r="15800" spans="1:10" x14ac:dyDescent="0.25">
      <c r="A15800"/>
      <c r="B15800"/>
      <c r="I15800" s="33"/>
      <c r="J15800" s="21"/>
    </row>
    <row r="15801" spans="1:10" x14ac:dyDescent="0.25">
      <c r="A15801"/>
      <c r="B15801"/>
      <c r="I15801" s="33"/>
      <c r="J15801" s="21"/>
    </row>
    <row r="15802" spans="1:10" x14ac:dyDescent="0.25">
      <c r="A15802"/>
      <c r="B15802"/>
      <c r="I15802" s="33"/>
      <c r="J15802" s="21"/>
    </row>
    <row r="15803" spans="1:10" x14ac:dyDescent="0.25">
      <c r="A15803"/>
      <c r="B15803"/>
      <c r="I15803" s="33"/>
      <c r="J15803" s="21"/>
    </row>
    <row r="15804" spans="1:10" x14ac:dyDescent="0.25">
      <c r="A15804"/>
      <c r="B15804"/>
      <c r="I15804" s="33"/>
      <c r="J15804" s="21"/>
    </row>
    <row r="15805" spans="1:10" x14ac:dyDescent="0.25">
      <c r="A15805"/>
      <c r="B15805"/>
      <c r="I15805" s="33"/>
      <c r="J15805" s="21"/>
    </row>
    <row r="15806" spans="1:10" x14ac:dyDescent="0.25">
      <c r="A15806"/>
      <c r="B15806"/>
      <c r="I15806" s="33"/>
      <c r="J15806" s="21"/>
    </row>
    <row r="15807" spans="1:10" x14ac:dyDescent="0.25">
      <c r="A15807"/>
      <c r="B15807"/>
      <c r="I15807" s="33"/>
      <c r="J15807" s="21"/>
    </row>
    <row r="15808" spans="1:10" x14ac:dyDescent="0.25">
      <c r="A15808"/>
      <c r="B15808"/>
      <c r="I15808" s="33"/>
      <c r="J15808" s="21"/>
    </row>
    <row r="15809" spans="1:10" x14ac:dyDescent="0.25">
      <c r="A15809"/>
      <c r="B15809"/>
      <c r="I15809" s="33"/>
      <c r="J15809" s="21"/>
    </row>
    <row r="15810" spans="1:10" x14ac:dyDescent="0.25">
      <c r="A15810"/>
      <c r="B15810"/>
      <c r="I15810" s="33"/>
      <c r="J15810" s="21"/>
    </row>
    <row r="15811" spans="1:10" x14ac:dyDescent="0.25">
      <c r="A15811"/>
      <c r="B15811"/>
      <c r="I15811" s="33"/>
      <c r="J15811" s="21"/>
    </row>
    <row r="15812" spans="1:10" x14ac:dyDescent="0.25">
      <c r="A15812"/>
      <c r="B15812"/>
      <c r="I15812" s="33"/>
      <c r="J15812" s="21"/>
    </row>
    <row r="15813" spans="1:10" x14ac:dyDescent="0.25">
      <c r="A15813"/>
      <c r="B15813"/>
      <c r="I15813" s="33"/>
      <c r="J15813" s="21"/>
    </row>
    <row r="15814" spans="1:10" x14ac:dyDescent="0.25">
      <c r="A15814"/>
      <c r="B15814"/>
      <c r="I15814" s="33"/>
      <c r="J15814" s="21"/>
    </row>
    <row r="15815" spans="1:10" x14ac:dyDescent="0.25">
      <c r="A15815"/>
      <c r="B15815"/>
      <c r="I15815" s="33"/>
      <c r="J15815" s="21"/>
    </row>
    <row r="15816" spans="1:10" x14ac:dyDescent="0.25">
      <c r="A15816"/>
      <c r="B15816"/>
      <c r="I15816" s="33"/>
      <c r="J15816" s="21"/>
    </row>
    <row r="15817" spans="1:10" x14ac:dyDescent="0.25">
      <c r="A15817"/>
      <c r="B15817"/>
      <c r="I15817" s="33"/>
      <c r="J15817" s="21"/>
    </row>
    <row r="15818" spans="1:10" x14ac:dyDescent="0.25">
      <c r="A15818"/>
      <c r="B15818"/>
      <c r="I15818" s="33"/>
      <c r="J15818" s="21"/>
    </row>
    <row r="15819" spans="1:10" x14ac:dyDescent="0.25">
      <c r="A15819"/>
      <c r="B15819"/>
      <c r="I15819" s="33"/>
      <c r="J15819" s="21"/>
    </row>
    <row r="15820" spans="1:10" x14ac:dyDescent="0.25">
      <c r="A15820"/>
      <c r="B15820"/>
      <c r="I15820" s="33"/>
      <c r="J15820" s="21"/>
    </row>
    <row r="15821" spans="1:10" x14ac:dyDescent="0.25">
      <c r="A15821"/>
      <c r="B15821"/>
      <c r="I15821" s="33"/>
      <c r="J15821" s="21"/>
    </row>
    <row r="15822" spans="1:10" x14ac:dyDescent="0.25">
      <c r="A15822"/>
      <c r="B15822"/>
      <c r="I15822" s="33"/>
      <c r="J15822" s="21"/>
    </row>
    <row r="15823" spans="1:10" x14ac:dyDescent="0.25">
      <c r="A15823"/>
      <c r="B15823"/>
      <c r="I15823" s="33"/>
      <c r="J15823" s="21"/>
    </row>
    <row r="15824" spans="1:10" x14ac:dyDescent="0.25">
      <c r="A15824"/>
      <c r="B15824"/>
      <c r="I15824" s="33"/>
      <c r="J15824" s="21"/>
    </row>
    <row r="15825" spans="1:10" x14ac:dyDescent="0.25">
      <c r="A15825"/>
      <c r="B15825"/>
      <c r="I15825" s="33"/>
      <c r="J15825" s="21"/>
    </row>
    <row r="15826" spans="1:10" x14ac:dyDescent="0.25">
      <c r="A15826"/>
      <c r="B15826"/>
      <c r="I15826" s="33"/>
      <c r="J15826" s="21"/>
    </row>
    <row r="15827" spans="1:10" x14ac:dyDescent="0.25">
      <c r="A15827"/>
      <c r="B15827"/>
      <c r="I15827" s="33"/>
      <c r="J15827" s="21"/>
    </row>
    <row r="15828" spans="1:10" x14ac:dyDescent="0.25">
      <c r="A15828"/>
      <c r="B15828"/>
      <c r="I15828" s="33"/>
      <c r="J15828" s="21"/>
    </row>
    <row r="15829" spans="1:10" x14ac:dyDescent="0.25">
      <c r="A15829"/>
      <c r="B15829"/>
      <c r="I15829" s="33"/>
      <c r="J15829" s="21"/>
    </row>
    <row r="15830" spans="1:10" x14ac:dyDescent="0.25">
      <c r="A15830"/>
      <c r="B15830"/>
      <c r="I15830" s="33"/>
      <c r="J15830" s="21"/>
    </row>
    <row r="15831" spans="1:10" x14ac:dyDescent="0.25">
      <c r="A15831"/>
      <c r="B15831"/>
      <c r="I15831" s="33"/>
      <c r="J15831" s="21"/>
    </row>
    <row r="15832" spans="1:10" x14ac:dyDescent="0.25">
      <c r="A15832"/>
      <c r="B15832"/>
      <c r="I15832" s="33"/>
      <c r="J15832" s="21"/>
    </row>
    <row r="15833" spans="1:10" x14ac:dyDescent="0.25">
      <c r="A15833"/>
      <c r="B15833"/>
      <c r="I15833" s="33"/>
      <c r="J15833" s="21"/>
    </row>
    <row r="15834" spans="1:10" x14ac:dyDescent="0.25">
      <c r="A15834"/>
      <c r="B15834"/>
      <c r="I15834" s="33"/>
      <c r="J15834" s="21"/>
    </row>
    <row r="15835" spans="1:10" x14ac:dyDescent="0.25">
      <c r="A15835"/>
      <c r="B15835"/>
      <c r="I15835" s="33"/>
      <c r="J15835" s="21"/>
    </row>
    <row r="15836" spans="1:10" x14ac:dyDescent="0.25">
      <c r="A15836"/>
      <c r="B15836"/>
      <c r="I15836" s="33"/>
      <c r="J15836" s="21"/>
    </row>
    <row r="15837" spans="1:10" x14ac:dyDescent="0.25">
      <c r="A15837"/>
      <c r="B15837"/>
      <c r="I15837" s="33"/>
      <c r="J15837" s="21"/>
    </row>
    <row r="15838" spans="1:10" x14ac:dyDescent="0.25">
      <c r="A15838"/>
      <c r="B15838"/>
      <c r="I15838" s="33"/>
      <c r="J15838" s="21"/>
    </row>
    <row r="15839" spans="1:10" x14ac:dyDescent="0.25">
      <c r="A15839"/>
      <c r="B15839"/>
      <c r="I15839" s="33"/>
      <c r="J15839" s="21"/>
    </row>
    <row r="15840" spans="1:10" x14ac:dyDescent="0.25">
      <c r="A15840"/>
      <c r="B15840"/>
      <c r="I15840" s="33"/>
      <c r="J15840" s="21"/>
    </row>
    <row r="15841" spans="1:10" x14ac:dyDescent="0.25">
      <c r="A15841"/>
      <c r="B15841"/>
      <c r="I15841" s="33"/>
      <c r="J15841" s="21"/>
    </row>
    <row r="15842" spans="1:10" x14ac:dyDescent="0.25">
      <c r="A15842"/>
      <c r="B15842"/>
      <c r="I15842" s="33"/>
      <c r="J15842" s="21"/>
    </row>
    <row r="15843" spans="1:10" x14ac:dyDescent="0.25">
      <c r="A15843"/>
      <c r="B15843"/>
      <c r="I15843" s="33"/>
      <c r="J15843" s="21"/>
    </row>
    <row r="15844" spans="1:10" x14ac:dyDescent="0.25">
      <c r="A15844"/>
      <c r="B15844"/>
      <c r="I15844" s="33"/>
      <c r="J15844" s="21"/>
    </row>
    <row r="15845" spans="1:10" x14ac:dyDescent="0.25">
      <c r="A15845"/>
      <c r="B15845"/>
      <c r="I15845" s="33"/>
      <c r="J15845" s="21"/>
    </row>
    <row r="15846" spans="1:10" x14ac:dyDescent="0.25">
      <c r="A15846"/>
      <c r="B15846"/>
      <c r="I15846" s="33"/>
      <c r="J15846" s="21"/>
    </row>
    <row r="15847" spans="1:10" x14ac:dyDescent="0.25">
      <c r="A15847"/>
      <c r="B15847"/>
      <c r="I15847" s="33"/>
      <c r="J15847" s="21"/>
    </row>
    <row r="15848" spans="1:10" x14ac:dyDescent="0.25">
      <c r="A15848"/>
      <c r="B15848"/>
      <c r="I15848" s="33"/>
      <c r="J15848" s="21"/>
    </row>
    <row r="15849" spans="1:10" x14ac:dyDescent="0.25">
      <c r="A15849"/>
      <c r="B15849"/>
      <c r="I15849" s="33"/>
      <c r="J15849" s="21"/>
    </row>
    <row r="15850" spans="1:10" x14ac:dyDescent="0.25">
      <c r="A15850"/>
      <c r="B15850"/>
      <c r="I15850" s="33"/>
      <c r="J15850" s="21"/>
    </row>
    <row r="15851" spans="1:10" x14ac:dyDescent="0.25">
      <c r="A15851"/>
      <c r="B15851"/>
      <c r="I15851" s="33"/>
      <c r="J15851" s="21"/>
    </row>
    <row r="15852" spans="1:10" x14ac:dyDescent="0.25">
      <c r="A15852"/>
      <c r="B15852"/>
      <c r="I15852" s="33"/>
      <c r="J15852" s="21"/>
    </row>
    <row r="15853" spans="1:10" x14ac:dyDescent="0.25">
      <c r="A15853"/>
      <c r="B15853"/>
      <c r="I15853" s="33"/>
      <c r="J15853" s="21"/>
    </row>
    <row r="15854" spans="1:10" x14ac:dyDescent="0.25">
      <c r="A15854"/>
      <c r="B15854"/>
      <c r="I15854" s="33"/>
      <c r="J15854" s="21"/>
    </row>
    <row r="15855" spans="1:10" x14ac:dyDescent="0.25">
      <c r="A15855"/>
      <c r="B15855"/>
      <c r="I15855" s="33"/>
      <c r="J15855" s="21"/>
    </row>
    <row r="15856" spans="1:10" x14ac:dyDescent="0.25">
      <c r="A15856"/>
      <c r="B15856"/>
      <c r="I15856" s="33"/>
      <c r="J15856" s="21"/>
    </row>
    <row r="15857" spans="1:10" x14ac:dyDescent="0.25">
      <c r="A15857"/>
      <c r="B15857"/>
      <c r="I15857" s="33"/>
      <c r="J15857" s="21"/>
    </row>
    <row r="15858" spans="1:10" x14ac:dyDescent="0.25">
      <c r="A15858"/>
      <c r="B15858"/>
      <c r="I15858" s="33"/>
      <c r="J15858" s="21"/>
    </row>
    <row r="15859" spans="1:10" x14ac:dyDescent="0.25">
      <c r="A15859"/>
      <c r="B15859"/>
      <c r="I15859" s="33"/>
      <c r="J15859" s="21"/>
    </row>
    <row r="15860" spans="1:10" x14ac:dyDescent="0.25">
      <c r="A15860"/>
      <c r="B15860"/>
      <c r="I15860" s="33"/>
      <c r="J15860" s="21"/>
    </row>
    <row r="15861" spans="1:10" x14ac:dyDescent="0.25">
      <c r="A15861"/>
      <c r="B15861"/>
      <c r="I15861" s="33"/>
      <c r="J15861" s="21"/>
    </row>
    <row r="15862" spans="1:10" x14ac:dyDescent="0.25">
      <c r="A15862"/>
      <c r="B15862"/>
      <c r="I15862" s="33"/>
      <c r="J15862" s="21"/>
    </row>
    <row r="15863" spans="1:10" x14ac:dyDescent="0.25">
      <c r="A15863"/>
      <c r="B15863"/>
      <c r="I15863" s="33"/>
      <c r="J15863" s="21"/>
    </row>
    <row r="15864" spans="1:10" x14ac:dyDescent="0.25">
      <c r="A15864"/>
      <c r="B15864"/>
      <c r="I15864" s="33"/>
      <c r="J15864" s="21"/>
    </row>
    <row r="15865" spans="1:10" x14ac:dyDescent="0.25">
      <c r="A15865"/>
      <c r="B15865"/>
      <c r="I15865" s="33"/>
      <c r="J15865" s="21"/>
    </row>
    <row r="15866" spans="1:10" x14ac:dyDescent="0.25">
      <c r="A15866"/>
      <c r="B15866"/>
      <c r="I15866" s="33"/>
      <c r="J15866" s="21"/>
    </row>
    <row r="15867" spans="1:10" x14ac:dyDescent="0.25">
      <c r="A15867"/>
      <c r="B15867"/>
      <c r="I15867" s="33"/>
      <c r="J15867" s="21"/>
    </row>
    <row r="15868" spans="1:10" x14ac:dyDescent="0.25">
      <c r="A15868"/>
      <c r="B15868"/>
      <c r="I15868" s="33"/>
      <c r="J15868" s="21"/>
    </row>
    <row r="15869" spans="1:10" x14ac:dyDescent="0.25">
      <c r="A15869"/>
      <c r="B15869"/>
      <c r="I15869" s="33"/>
      <c r="J15869" s="21"/>
    </row>
    <row r="15870" spans="1:10" x14ac:dyDescent="0.25">
      <c r="A15870"/>
      <c r="B15870"/>
      <c r="I15870" s="33"/>
      <c r="J15870" s="21"/>
    </row>
    <row r="15871" spans="1:10" x14ac:dyDescent="0.25">
      <c r="A15871"/>
      <c r="B15871"/>
      <c r="I15871" s="33"/>
      <c r="J15871" s="21"/>
    </row>
    <row r="15872" spans="1:10" x14ac:dyDescent="0.25">
      <c r="A15872"/>
      <c r="B15872"/>
      <c r="I15872" s="33"/>
      <c r="J15872" s="21"/>
    </row>
    <row r="15873" spans="1:10" x14ac:dyDescent="0.25">
      <c r="A15873"/>
      <c r="B15873"/>
      <c r="I15873" s="33"/>
      <c r="J15873" s="21"/>
    </row>
    <row r="15874" spans="1:10" x14ac:dyDescent="0.25">
      <c r="A15874"/>
      <c r="B15874"/>
      <c r="I15874" s="33"/>
      <c r="J15874" s="21"/>
    </row>
    <row r="15875" spans="1:10" x14ac:dyDescent="0.25">
      <c r="A15875"/>
      <c r="B15875"/>
      <c r="I15875" s="33"/>
      <c r="J15875" s="21"/>
    </row>
    <row r="15876" spans="1:10" x14ac:dyDescent="0.25">
      <c r="A15876"/>
      <c r="B15876"/>
      <c r="I15876" s="33"/>
      <c r="J15876" s="21"/>
    </row>
    <row r="15877" spans="1:10" x14ac:dyDescent="0.25">
      <c r="A15877"/>
      <c r="B15877"/>
      <c r="I15877" s="33"/>
      <c r="J15877" s="21"/>
    </row>
    <row r="15878" spans="1:10" x14ac:dyDescent="0.25">
      <c r="A15878"/>
      <c r="B15878"/>
      <c r="I15878" s="33"/>
      <c r="J15878" s="21"/>
    </row>
    <row r="15879" spans="1:10" x14ac:dyDescent="0.25">
      <c r="A15879"/>
      <c r="B15879"/>
      <c r="I15879" s="33"/>
      <c r="J15879" s="21"/>
    </row>
    <row r="15880" spans="1:10" x14ac:dyDescent="0.25">
      <c r="A15880"/>
      <c r="B15880"/>
      <c r="I15880" s="33"/>
      <c r="J15880" s="21"/>
    </row>
    <row r="15881" spans="1:10" x14ac:dyDescent="0.25">
      <c r="A15881"/>
      <c r="B15881"/>
      <c r="I15881" s="33"/>
      <c r="J15881" s="21"/>
    </row>
    <row r="15882" spans="1:10" x14ac:dyDescent="0.25">
      <c r="A15882"/>
      <c r="B15882"/>
      <c r="I15882" s="33"/>
      <c r="J15882" s="21"/>
    </row>
    <row r="15883" spans="1:10" x14ac:dyDescent="0.25">
      <c r="A15883"/>
      <c r="B15883"/>
      <c r="I15883" s="33"/>
      <c r="J15883" s="21"/>
    </row>
    <row r="15884" spans="1:10" x14ac:dyDescent="0.25">
      <c r="A15884"/>
      <c r="B15884"/>
      <c r="I15884" s="33"/>
      <c r="J15884" s="21"/>
    </row>
    <row r="15885" spans="1:10" x14ac:dyDescent="0.25">
      <c r="A15885"/>
      <c r="B15885"/>
      <c r="I15885" s="33"/>
      <c r="J15885" s="21"/>
    </row>
    <row r="15886" spans="1:10" x14ac:dyDescent="0.25">
      <c r="A15886"/>
      <c r="B15886"/>
      <c r="I15886" s="33"/>
      <c r="J15886" s="21"/>
    </row>
    <row r="15887" spans="1:10" x14ac:dyDescent="0.25">
      <c r="A15887"/>
      <c r="B15887"/>
      <c r="I15887" s="33"/>
      <c r="J15887" s="21"/>
    </row>
    <row r="15888" spans="1:10" x14ac:dyDescent="0.25">
      <c r="A15888"/>
      <c r="B15888"/>
      <c r="I15888" s="33"/>
      <c r="J15888" s="21"/>
    </row>
    <row r="15889" spans="1:10" x14ac:dyDescent="0.25">
      <c r="A15889"/>
      <c r="B15889"/>
      <c r="I15889" s="33"/>
      <c r="J15889" s="21"/>
    </row>
    <row r="15890" spans="1:10" x14ac:dyDescent="0.25">
      <c r="A15890"/>
      <c r="B15890"/>
      <c r="I15890" s="33"/>
      <c r="J15890" s="21"/>
    </row>
    <row r="15891" spans="1:10" x14ac:dyDescent="0.25">
      <c r="A15891"/>
      <c r="B15891"/>
      <c r="I15891" s="33"/>
      <c r="J15891" s="21"/>
    </row>
    <row r="15892" spans="1:10" x14ac:dyDescent="0.25">
      <c r="A15892"/>
      <c r="B15892"/>
      <c r="I15892" s="33"/>
      <c r="J15892" s="21"/>
    </row>
    <row r="15893" spans="1:10" x14ac:dyDescent="0.25">
      <c r="A15893"/>
      <c r="B15893"/>
      <c r="I15893" s="33"/>
      <c r="J15893" s="21"/>
    </row>
    <row r="15894" spans="1:10" x14ac:dyDescent="0.25">
      <c r="A15894"/>
      <c r="B15894"/>
      <c r="I15894" s="33"/>
      <c r="J15894" s="21"/>
    </row>
    <row r="15895" spans="1:10" x14ac:dyDescent="0.25">
      <c r="A15895"/>
      <c r="B15895"/>
      <c r="I15895" s="33"/>
      <c r="J15895" s="21"/>
    </row>
    <row r="15896" spans="1:10" x14ac:dyDescent="0.25">
      <c r="A15896"/>
      <c r="B15896"/>
      <c r="I15896" s="33"/>
      <c r="J15896" s="21"/>
    </row>
    <row r="15897" spans="1:10" x14ac:dyDescent="0.25">
      <c r="A15897"/>
      <c r="B15897"/>
      <c r="I15897" s="33"/>
      <c r="J15897" s="21"/>
    </row>
    <row r="15898" spans="1:10" x14ac:dyDescent="0.25">
      <c r="A15898"/>
      <c r="B15898"/>
      <c r="I15898" s="33"/>
      <c r="J15898" s="21"/>
    </row>
    <row r="15899" spans="1:10" x14ac:dyDescent="0.25">
      <c r="A15899"/>
      <c r="B15899"/>
      <c r="I15899" s="33"/>
      <c r="J15899" s="21"/>
    </row>
    <row r="15900" spans="1:10" x14ac:dyDescent="0.25">
      <c r="A15900"/>
      <c r="B15900"/>
      <c r="I15900" s="33"/>
      <c r="J15900" s="21"/>
    </row>
    <row r="15901" spans="1:10" x14ac:dyDescent="0.25">
      <c r="A15901"/>
      <c r="B15901"/>
      <c r="I15901" s="33"/>
      <c r="J15901" s="21"/>
    </row>
    <row r="15902" spans="1:10" x14ac:dyDescent="0.25">
      <c r="A15902"/>
      <c r="B15902"/>
      <c r="I15902" s="33"/>
      <c r="J15902" s="21"/>
    </row>
    <row r="15903" spans="1:10" x14ac:dyDescent="0.25">
      <c r="A15903"/>
      <c r="B15903"/>
      <c r="I15903" s="33"/>
      <c r="J15903" s="21"/>
    </row>
    <row r="15904" spans="1:10" x14ac:dyDescent="0.25">
      <c r="A15904"/>
      <c r="B15904"/>
      <c r="I15904" s="33"/>
      <c r="J15904" s="21"/>
    </row>
    <row r="15905" spans="1:10" x14ac:dyDescent="0.25">
      <c r="A15905"/>
      <c r="B15905"/>
      <c r="I15905" s="33"/>
      <c r="J15905" s="21"/>
    </row>
    <row r="15906" spans="1:10" x14ac:dyDescent="0.25">
      <c r="A15906"/>
      <c r="B15906"/>
      <c r="I15906" s="33"/>
      <c r="J15906" s="21"/>
    </row>
    <row r="15907" spans="1:10" x14ac:dyDescent="0.25">
      <c r="A15907"/>
      <c r="B15907"/>
      <c r="I15907" s="33"/>
      <c r="J15907" s="21"/>
    </row>
    <row r="15908" spans="1:10" x14ac:dyDescent="0.25">
      <c r="A15908"/>
      <c r="B15908"/>
      <c r="I15908" s="33"/>
      <c r="J15908" s="21"/>
    </row>
    <row r="15909" spans="1:10" x14ac:dyDescent="0.25">
      <c r="A15909"/>
      <c r="B15909"/>
      <c r="I15909" s="33"/>
      <c r="J15909" s="21"/>
    </row>
    <row r="15910" spans="1:10" x14ac:dyDescent="0.25">
      <c r="A15910"/>
      <c r="B15910"/>
      <c r="I15910" s="33"/>
      <c r="J15910" s="21"/>
    </row>
    <row r="15911" spans="1:10" x14ac:dyDescent="0.25">
      <c r="A15911"/>
      <c r="B15911"/>
      <c r="I15911" s="33"/>
      <c r="J15911" s="21"/>
    </row>
    <row r="15912" spans="1:10" x14ac:dyDescent="0.25">
      <c r="A15912"/>
      <c r="B15912"/>
      <c r="I15912" s="33"/>
      <c r="J15912" s="21"/>
    </row>
    <row r="15913" spans="1:10" x14ac:dyDescent="0.25">
      <c r="A15913"/>
      <c r="B15913"/>
      <c r="I15913" s="33"/>
      <c r="J15913" s="21"/>
    </row>
    <row r="15914" spans="1:10" x14ac:dyDescent="0.25">
      <c r="A15914"/>
      <c r="B15914"/>
      <c r="I15914" s="33"/>
      <c r="J15914" s="21"/>
    </row>
    <row r="15915" spans="1:10" x14ac:dyDescent="0.25">
      <c r="A15915"/>
      <c r="B15915"/>
      <c r="I15915" s="33"/>
      <c r="J15915" s="21"/>
    </row>
    <row r="15916" spans="1:10" x14ac:dyDescent="0.25">
      <c r="A15916"/>
      <c r="B15916"/>
      <c r="I15916" s="33"/>
      <c r="J15916" s="21"/>
    </row>
    <row r="15917" spans="1:10" x14ac:dyDescent="0.25">
      <c r="A15917"/>
      <c r="B15917"/>
      <c r="I15917" s="33"/>
      <c r="J15917" s="21"/>
    </row>
    <row r="15918" spans="1:10" x14ac:dyDescent="0.25">
      <c r="A15918"/>
      <c r="B15918"/>
      <c r="I15918" s="33"/>
      <c r="J15918" s="21"/>
    </row>
    <row r="15919" spans="1:10" x14ac:dyDescent="0.25">
      <c r="A15919"/>
      <c r="B15919"/>
      <c r="I15919" s="33"/>
      <c r="J15919" s="21"/>
    </row>
    <row r="15920" spans="1:10" x14ac:dyDescent="0.25">
      <c r="A15920"/>
      <c r="B15920"/>
      <c r="I15920" s="33"/>
      <c r="J15920" s="21"/>
    </row>
    <row r="15921" spans="1:10" x14ac:dyDescent="0.25">
      <c r="A15921"/>
      <c r="B15921"/>
      <c r="I15921" s="33"/>
      <c r="J15921" s="21"/>
    </row>
    <row r="15922" spans="1:10" x14ac:dyDescent="0.25">
      <c r="A15922"/>
      <c r="B15922"/>
      <c r="I15922" s="33"/>
      <c r="J15922" s="21"/>
    </row>
    <row r="15923" spans="1:10" x14ac:dyDescent="0.25">
      <c r="A15923"/>
      <c r="B15923"/>
      <c r="I15923" s="33"/>
      <c r="J15923" s="21"/>
    </row>
    <row r="15924" spans="1:10" x14ac:dyDescent="0.25">
      <c r="A15924"/>
      <c r="B15924"/>
      <c r="I15924" s="33"/>
      <c r="J15924" s="21"/>
    </row>
    <row r="15925" spans="1:10" x14ac:dyDescent="0.25">
      <c r="A15925"/>
      <c r="B15925"/>
      <c r="I15925" s="33"/>
      <c r="J15925" s="21"/>
    </row>
    <row r="15926" spans="1:10" x14ac:dyDescent="0.25">
      <c r="A15926"/>
      <c r="B15926"/>
      <c r="I15926" s="33"/>
      <c r="J15926" s="21"/>
    </row>
    <row r="15927" spans="1:10" x14ac:dyDescent="0.25">
      <c r="A15927"/>
      <c r="B15927"/>
      <c r="I15927" s="33"/>
      <c r="J15927" s="21"/>
    </row>
    <row r="15928" spans="1:10" x14ac:dyDescent="0.25">
      <c r="A15928"/>
      <c r="B15928"/>
      <c r="I15928" s="33"/>
      <c r="J15928" s="21"/>
    </row>
    <row r="15929" spans="1:10" x14ac:dyDescent="0.25">
      <c r="A15929"/>
      <c r="B15929"/>
      <c r="I15929" s="33"/>
      <c r="J15929" s="21"/>
    </row>
    <row r="15930" spans="1:10" x14ac:dyDescent="0.25">
      <c r="A15930"/>
      <c r="B15930"/>
      <c r="I15930" s="33"/>
      <c r="J15930" s="21"/>
    </row>
    <row r="15931" spans="1:10" x14ac:dyDescent="0.25">
      <c r="A15931"/>
      <c r="B15931"/>
      <c r="I15931" s="33"/>
      <c r="J15931" s="21"/>
    </row>
    <row r="15932" spans="1:10" x14ac:dyDescent="0.25">
      <c r="A15932"/>
      <c r="B15932"/>
      <c r="I15932" s="33"/>
      <c r="J15932" s="21"/>
    </row>
    <row r="15933" spans="1:10" x14ac:dyDescent="0.25">
      <c r="A15933"/>
      <c r="B15933"/>
      <c r="I15933" s="33"/>
      <c r="J15933" s="21"/>
    </row>
    <row r="15934" spans="1:10" x14ac:dyDescent="0.25">
      <c r="A15934"/>
      <c r="B15934"/>
      <c r="I15934" s="33"/>
      <c r="J15934" s="21"/>
    </row>
    <row r="15935" spans="1:10" x14ac:dyDescent="0.25">
      <c r="A15935"/>
      <c r="B15935"/>
      <c r="I15935" s="33"/>
      <c r="J15935" s="21"/>
    </row>
    <row r="15936" spans="1:10" x14ac:dyDescent="0.25">
      <c r="A15936"/>
      <c r="B15936"/>
      <c r="I15936" s="33"/>
      <c r="J15936" s="21"/>
    </row>
    <row r="15937" spans="1:10" x14ac:dyDescent="0.25">
      <c r="A15937"/>
      <c r="B15937"/>
      <c r="I15937" s="33"/>
      <c r="J15937" s="21"/>
    </row>
    <row r="15938" spans="1:10" x14ac:dyDescent="0.25">
      <c r="A15938"/>
      <c r="B15938"/>
      <c r="I15938" s="33"/>
      <c r="J15938" s="21"/>
    </row>
    <row r="15939" spans="1:10" x14ac:dyDescent="0.25">
      <c r="A15939"/>
      <c r="B15939"/>
      <c r="I15939" s="33"/>
      <c r="J15939" s="21"/>
    </row>
    <row r="15940" spans="1:10" x14ac:dyDescent="0.25">
      <c r="A15940"/>
      <c r="B15940"/>
      <c r="I15940" s="33"/>
      <c r="J15940" s="21"/>
    </row>
    <row r="15941" spans="1:10" x14ac:dyDescent="0.25">
      <c r="A15941"/>
      <c r="B15941"/>
      <c r="I15941" s="33"/>
      <c r="J15941" s="21"/>
    </row>
    <row r="15942" spans="1:10" x14ac:dyDescent="0.25">
      <c r="A15942"/>
      <c r="B15942"/>
      <c r="I15942" s="33"/>
      <c r="J15942" s="21"/>
    </row>
    <row r="15943" spans="1:10" x14ac:dyDescent="0.25">
      <c r="A15943"/>
      <c r="B15943"/>
      <c r="I15943" s="33"/>
      <c r="J15943" s="21"/>
    </row>
    <row r="15944" spans="1:10" x14ac:dyDescent="0.25">
      <c r="A15944"/>
      <c r="B15944"/>
      <c r="I15944" s="33"/>
      <c r="J15944" s="21"/>
    </row>
    <row r="15945" spans="1:10" x14ac:dyDescent="0.25">
      <c r="A15945"/>
      <c r="B15945"/>
      <c r="I15945" s="33"/>
      <c r="J15945" s="21"/>
    </row>
    <row r="15946" spans="1:10" x14ac:dyDescent="0.25">
      <c r="A15946"/>
      <c r="B15946"/>
      <c r="I15946" s="33"/>
      <c r="J15946" s="21"/>
    </row>
    <row r="15947" spans="1:10" x14ac:dyDescent="0.25">
      <c r="A15947"/>
      <c r="B15947"/>
      <c r="I15947" s="33"/>
      <c r="J15947" s="21"/>
    </row>
    <row r="15948" spans="1:10" x14ac:dyDescent="0.25">
      <c r="A15948"/>
      <c r="B15948"/>
      <c r="I15948" s="33"/>
      <c r="J15948" s="21"/>
    </row>
    <row r="15949" spans="1:10" x14ac:dyDescent="0.25">
      <c r="A15949"/>
      <c r="B15949"/>
      <c r="I15949" s="33"/>
      <c r="J15949" s="21"/>
    </row>
    <row r="15950" spans="1:10" x14ac:dyDescent="0.25">
      <c r="A15950"/>
      <c r="B15950"/>
      <c r="I15950" s="33"/>
      <c r="J15950" s="21"/>
    </row>
    <row r="15951" spans="1:10" x14ac:dyDescent="0.25">
      <c r="A15951"/>
      <c r="B15951"/>
      <c r="I15951" s="33"/>
      <c r="J15951" s="21"/>
    </row>
    <row r="15952" spans="1:10" x14ac:dyDescent="0.25">
      <c r="A15952"/>
      <c r="B15952"/>
      <c r="I15952" s="33"/>
      <c r="J15952" s="21"/>
    </row>
    <row r="15953" spans="1:10" x14ac:dyDescent="0.25">
      <c r="A15953"/>
      <c r="B15953"/>
      <c r="I15953" s="33"/>
      <c r="J15953" s="21"/>
    </row>
    <row r="15954" spans="1:10" x14ac:dyDescent="0.25">
      <c r="A15954"/>
      <c r="B15954"/>
      <c r="I15954" s="33"/>
      <c r="J15954" s="21"/>
    </row>
    <row r="15955" spans="1:10" x14ac:dyDescent="0.25">
      <c r="A15955"/>
      <c r="B15955"/>
      <c r="I15955" s="33"/>
      <c r="J15955" s="21"/>
    </row>
    <row r="15956" spans="1:10" x14ac:dyDescent="0.25">
      <c r="A15956"/>
      <c r="B15956"/>
      <c r="I15956" s="33"/>
      <c r="J15956" s="21"/>
    </row>
    <row r="15957" spans="1:10" x14ac:dyDescent="0.25">
      <c r="A15957"/>
      <c r="B15957"/>
      <c r="I15957" s="33"/>
      <c r="J15957" s="21"/>
    </row>
    <row r="15958" spans="1:10" x14ac:dyDescent="0.25">
      <c r="A15958"/>
      <c r="B15958"/>
      <c r="I15958" s="33"/>
      <c r="J15958" s="21"/>
    </row>
    <row r="15959" spans="1:10" x14ac:dyDescent="0.25">
      <c r="A15959"/>
      <c r="B15959"/>
      <c r="I15959" s="33"/>
      <c r="J15959" s="21"/>
    </row>
    <row r="15960" spans="1:10" x14ac:dyDescent="0.25">
      <c r="A15960"/>
      <c r="B15960"/>
      <c r="I15960" s="33"/>
      <c r="J15960" s="21"/>
    </row>
    <row r="15961" spans="1:10" x14ac:dyDescent="0.25">
      <c r="A15961"/>
      <c r="B15961"/>
      <c r="I15961" s="33"/>
      <c r="J15961" s="21"/>
    </row>
    <row r="15962" spans="1:10" x14ac:dyDescent="0.25">
      <c r="A15962"/>
      <c r="B15962"/>
      <c r="I15962" s="33"/>
      <c r="J15962" s="21"/>
    </row>
    <row r="15963" spans="1:10" x14ac:dyDescent="0.25">
      <c r="A15963"/>
      <c r="B15963"/>
      <c r="I15963" s="33"/>
      <c r="J15963" s="21"/>
    </row>
    <row r="15964" spans="1:10" x14ac:dyDescent="0.25">
      <c r="A15964"/>
      <c r="B15964"/>
      <c r="I15964" s="33"/>
      <c r="J15964" s="21"/>
    </row>
    <row r="15965" spans="1:10" x14ac:dyDescent="0.25">
      <c r="A15965"/>
      <c r="B15965"/>
      <c r="I15965" s="33"/>
      <c r="J15965" s="21"/>
    </row>
    <row r="15966" spans="1:10" x14ac:dyDescent="0.25">
      <c r="A15966"/>
      <c r="B15966"/>
      <c r="I15966" s="33"/>
      <c r="J15966" s="21"/>
    </row>
    <row r="15967" spans="1:10" x14ac:dyDescent="0.25">
      <c r="A15967"/>
      <c r="B15967"/>
      <c r="I15967" s="33"/>
      <c r="J15967" s="21"/>
    </row>
    <row r="15968" spans="1:10" x14ac:dyDescent="0.25">
      <c r="A15968"/>
      <c r="B15968"/>
      <c r="I15968" s="33"/>
      <c r="J15968" s="21"/>
    </row>
    <row r="15969" spans="1:10" x14ac:dyDescent="0.25">
      <c r="A15969"/>
      <c r="B15969"/>
      <c r="I15969" s="33"/>
      <c r="J15969" s="21"/>
    </row>
    <row r="15970" spans="1:10" x14ac:dyDescent="0.25">
      <c r="A15970"/>
      <c r="B15970"/>
      <c r="I15970" s="33"/>
      <c r="J15970" s="21"/>
    </row>
    <row r="15971" spans="1:10" x14ac:dyDescent="0.25">
      <c r="A15971"/>
      <c r="B15971"/>
      <c r="I15971" s="33"/>
      <c r="J15971" s="21"/>
    </row>
    <row r="15972" spans="1:10" x14ac:dyDescent="0.25">
      <c r="A15972"/>
      <c r="B15972"/>
      <c r="I15972" s="33"/>
      <c r="J15972" s="21"/>
    </row>
    <row r="15973" spans="1:10" x14ac:dyDescent="0.25">
      <c r="A15973"/>
      <c r="B15973"/>
      <c r="I15973" s="33"/>
      <c r="J15973" s="21"/>
    </row>
    <row r="15974" spans="1:10" x14ac:dyDescent="0.25">
      <c r="A15974"/>
      <c r="B15974"/>
      <c r="I15974" s="33"/>
      <c r="J15974" s="21"/>
    </row>
    <row r="15975" spans="1:10" x14ac:dyDescent="0.25">
      <c r="A15975"/>
      <c r="B15975"/>
      <c r="I15975" s="33"/>
      <c r="J15975" s="21"/>
    </row>
    <row r="15976" spans="1:10" x14ac:dyDescent="0.25">
      <c r="A15976"/>
      <c r="B15976"/>
      <c r="I15976" s="33"/>
      <c r="J15976" s="21"/>
    </row>
    <row r="15977" spans="1:10" x14ac:dyDescent="0.25">
      <c r="A15977"/>
      <c r="B15977"/>
      <c r="I15977" s="33"/>
      <c r="J15977" s="21"/>
    </row>
    <row r="15978" spans="1:10" x14ac:dyDescent="0.25">
      <c r="A15978"/>
      <c r="B15978"/>
      <c r="I15978" s="33"/>
      <c r="J15978" s="21"/>
    </row>
    <row r="15979" spans="1:10" x14ac:dyDescent="0.25">
      <c r="A15979"/>
      <c r="B15979"/>
      <c r="I15979" s="33"/>
      <c r="J15979" s="21"/>
    </row>
    <row r="15980" spans="1:10" x14ac:dyDescent="0.25">
      <c r="A15980"/>
      <c r="B15980"/>
      <c r="I15980" s="33"/>
      <c r="J15980" s="21"/>
    </row>
    <row r="15981" spans="1:10" x14ac:dyDescent="0.25">
      <c r="A15981"/>
      <c r="B15981"/>
      <c r="I15981" s="33"/>
      <c r="J15981" s="21"/>
    </row>
    <row r="15982" spans="1:10" x14ac:dyDescent="0.25">
      <c r="A15982"/>
      <c r="B15982"/>
      <c r="I15982" s="33"/>
      <c r="J15982" s="21"/>
    </row>
    <row r="15983" spans="1:10" x14ac:dyDescent="0.25">
      <c r="A15983"/>
      <c r="B15983"/>
      <c r="I15983" s="33"/>
      <c r="J15983" s="21"/>
    </row>
    <row r="15984" spans="1:10" x14ac:dyDescent="0.25">
      <c r="A15984"/>
      <c r="B15984"/>
      <c r="I15984" s="33"/>
      <c r="J15984" s="21"/>
    </row>
    <row r="15985" spans="1:10" x14ac:dyDescent="0.25">
      <c r="A15985"/>
      <c r="B15985"/>
      <c r="I15985" s="33"/>
      <c r="J15985" s="21"/>
    </row>
    <row r="15986" spans="1:10" x14ac:dyDescent="0.25">
      <c r="A15986"/>
      <c r="B15986"/>
      <c r="I15986" s="33"/>
      <c r="J15986" s="21"/>
    </row>
    <row r="15987" spans="1:10" x14ac:dyDescent="0.25">
      <c r="A15987"/>
      <c r="B15987"/>
      <c r="I15987" s="33"/>
      <c r="J15987" s="21"/>
    </row>
    <row r="15988" spans="1:10" x14ac:dyDescent="0.25">
      <c r="A15988"/>
      <c r="B15988"/>
      <c r="I15988" s="33"/>
      <c r="J15988" s="21"/>
    </row>
    <row r="15989" spans="1:10" x14ac:dyDescent="0.25">
      <c r="A15989"/>
      <c r="B15989"/>
      <c r="I15989" s="33"/>
      <c r="J15989" s="21"/>
    </row>
    <row r="15990" spans="1:10" x14ac:dyDescent="0.25">
      <c r="A15990"/>
      <c r="B15990"/>
      <c r="I15990" s="33"/>
      <c r="J15990" s="21"/>
    </row>
    <row r="15991" spans="1:10" x14ac:dyDescent="0.25">
      <c r="A15991"/>
      <c r="B15991"/>
      <c r="I15991" s="33"/>
      <c r="J15991" s="21"/>
    </row>
    <row r="15992" spans="1:10" x14ac:dyDescent="0.25">
      <c r="A15992"/>
      <c r="B15992"/>
      <c r="I15992" s="33"/>
      <c r="J15992" s="21"/>
    </row>
    <row r="15993" spans="1:10" x14ac:dyDescent="0.25">
      <c r="A15993"/>
      <c r="B15993"/>
      <c r="I15993" s="33"/>
      <c r="J15993" s="21"/>
    </row>
    <row r="15994" spans="1:10" x14ac:dyDescent="0.25">
      <c r="A15994"/>
      <c r="B15994"/>
      <c r="I15994" s="33"/>
      <c r="J15994" s="21"/>
    </row>
    <row r="15995" spans="1:10" x14ac:dyDescent="0.25">
      <c r="A15995"/>
      <c r="B15995"/>
      <c r="I15995" s="33"/>
      <c r="J15995" s="21"/>
    </row>
    <row r="15996" spans="1:10" x14ac:dyDescent="0.25">
      <c r="A15996"/>
      <c r="B15996"/>
      <c r="I15996" s="33"/>
      <c r="J15996" s="21"/>
    </row>
    <row r="15997" spans="1:10" x14ac:dyDescent="0.25">
      <c r="A15997"/>
      <c r="B15997"/>
      <c r="I15997" s="33"/>
      <c r="J15997" s="21"/>
    </row>
    <row r="15998" spans="1:10" x14ac:dyDescent="0.25">
      <c r="A15998"/>
      <c r="B15998"/>
      <c r="I15998" s="33"/>
      <c r="J15998" s="21"/>
    </row>
    <row r="15999" spans="1:10" x14ac:dyDescent="0.25">
      <c r="A15999"/>
      <c r="B15999"/>
      <c r="I15999" s="33"/>
      <c r="J15999" s="21"/>
    </row>
    <row r="16000" spans="1:10" x14ac:dyDescent="0.25">
      <c r="A16000"/>
      <c r="B16000"/>
      <c r="I16000" s="33"/>
      <c r="J16000" s="21"/>
    </row>
    <row r="16001" spans="1:10" x14ac:dyDescent="0.25">
      <c r="A16001"/>
      <c r="B16001"/>
      <c r="I16001" s="33"/>
      <c r="J16001" s="21"/>
    </row>
    <row r="16002" spans="1:10" x14ac:dyDescent="0.25">
      <c r="A16002"/>
      <c r="B16002"/>
      <c r="I16002" s="33"/>
      <c r="J16002" s="21"/>
    </row>
    <row r="16003" spans="1:10" x14ac:dyDescent="0.25">
      <c r="A16003"/>
      <c r="B16003"/>
      <c r="I16003" s="33"/>
      <c r="J16003" s="21"/>
    </row>
    <row r="16004" spans="1:10" x14ac:dyDescent="0.25">
      <c r="A16004"/>
      <c r="B16004"/>
      <c r="I16004" s="33"/>
      <c r="J16004" s="21"/>
    </row>
    <row r="16005" spans="1:10" x14ac:dyDescent="0.25">
      <c r="A16005"/>
      <c r="B16005"/>
      <c r="I16005" s="33"/>
      <c r="J16005" s="21"/>
    </row>
    <row r="16006" spans="1:10" x14ac:dyDescent="0.25">
      <c r="A16006"/>
      <c r="B16006"/>
      <c r="I16006" s="33"/>
      <c r="J16006" s="21"/>
    </row>
    <row r="16007" spans="1:10" x14ac:dyDescent="0.25">
      <c r="A16007"/>
      <c r="B16007"/>
      <c r="I16007" s="33"/>
      <c r="J16007" s="21"/>
    </row>
    <row r="16008" spans="1:10" x14ac:dyDescent="0.25">
      <c r="A16008"/>
      <c r="B16008"/>
      <c r="I16008" s="33"/>
      <c r="J16008" s="21"/>
    </row>
    <row r="16009" spans="1:10" x14ac:dyDescent="0.25">
      <c r="A16009"/>
      <c r="B16009"/>
      <c r="I16009" s="33"/>
      <c r="J16009" s="21"/>
    </row>
    <row r="16010" spans="1:10" x14ac:dyDescent="0.25">
      <c r="A16010"/>
      <c r="B16010"/>
      <c r="I16010" s="33"/>
      <c r="J16010" s="21"/>
    </row>
    <row r="16011" spans="1:10" x14ac:dyDescent="0.25">
      <c r="A16011"/>
      <c r="B16011"/>
      <c r="I16011" s="33"/>
      <c r="J16011" s="21"/>
    </row>
    <row r="16012" spans="1:10" x14ac:dyDescent="0.25">
      <c r="A16012"/>
      <c r="B16012"/>
      <c r="I16012" s="33"/>
      <c r="J16012" s="21"/>
    </row>
    <row r="16013" spans="1:10" x14ac:dyDescent="0.25">
      <c r="A16013"/>
      <c r="B16013"/>
      <c r="I16013" s="33"/>
      <c r="J16013" s="21"/>
    </row>
    <row r="16014" spans="1:10" x14ac:dyDescent="0.25">
      <c r="A16014"/>
      <c r="B16014"/>
      <c r="I16014" s="33"/>
      <c r="J16014" s="21"/>
    </row>
    <row r="16015" spans="1:10" x14ac:dyDescent="0.25">
      <c r="A16015"/>
      <c r="B16015"/>
      <c r="I16015" s="33"/>
      <c r="J16015" s="21"/>
    </row>
    <row r="16016" spans="1:10" x14ac:dyDescent="0.25">
      <c r="A16016"/>
      <c r="B16016"/>
      <c r="I16016" s="33"/>
      <c r="J16016" s="21"/>
    </row>
    <row r="16017" spans="1:10" x14ac:dyDescent="0.25">
      <c r="A16017"/>
      <c r="B16017"/>
      <c r="I16017" s="33"/>
      <c r="J16017" s="21"/>
    </row>
    <row r="16018" spans="1:10" x14ac:dyDescent="0.25">
      <c r="A16018"/>
      <c r="B16018"/>
      <c r="I16018" s="33"/>
      <c r="J16018" s="21"/>
    </row>
    <row r="16019" spans="1:10" x14ac:dyDescent="0.25">
      <c r="A16019"/>
      <c r="B16019"/>
      <c r="I16019" s="33"/>
      <c r="J16019" s="21"/>
    </row>
    <row r="16020" spans="1:10" x14ac:dyDescent="0.25">
      <c r="A16020"/>
      <c r="B16020"/>
      <c r="I16020" s="33"/>
      <c r="J16020" s="21"/>
    </row>
    <row r="16021" spans="1:10" x14ac:dyDescent="0.25">
      <c r="A16021"/>
      <c r="B16021"/>
      <c r="I16021" s="33"/>
      <c r="J16021" s="21"/>
    </row>
    <row r="16022" spans="1:10" x14ac:dyDescent="0.25">
      <c r="A16022"/>
      <c r="B16022"/>
      <c r="I16022" s="33"/>
      <c r="J16022" s="21"/>
    </row>
    <row r="16023" spans="1:10" x14ac:dyDescent="0.25">
      <c r="A16023"/>
      <c r="B16023"/>
      <c r="I16023" s="33"/>
      <c r="J16023" s="21"/>
    </row>
    <row r="16024" spans="1:10" x14ac:dyDescent="0.25">
      <c r="A16024"/>
      <c r="B16024"/>
      <c r="I16024" s="33"/>
      <c r="J16024" s="21"/>
    </row>
    <row r="16025" spans="1:10" x14ac:dyDescent="0.25">
      <c r="A16025"/>
      <c r="B16025"/>
      <c r="I16025" s="33"/>
      <c r="J16025" s="21"/>
    </row>
    <row r="16026" spans="1:10" x14ac:dyDescent="0.25">
      <c r="A16026"/>
      <c r="B16026"/>
      <c r="I16026" s="33"/>
      <c r="J16026" s="21"/>
    </row>
    <row r="16027" spans="1:10" x14ac:dyDescent="0.25">
      <c r="A16027"/>
      <c r="B16027"/>
      <c r="I16027" s="33"/>
      <c r="J16027" s="21"/>
    </row>
    <row r="16028" spans="1:10" x14ac:dyDescent="0.25">
      <c r="A16028"/>
      <c r="B16028"/>
      <c r="I16028" s="33"/>
      <c r="J16028" s="21"/>
    </row>
    <row r="16029" spans="1:10" x14ac:dyDescent="0.25">
      <c r="A16029"/>
      <c r="B16029"/>
      <c r="I16029" s="33"/>
      <c r="J16029" s="21"/>
    </row>
    <row r="16030" spans="1:10" x14ac:dyDescent="0.25">
      <c r="A16030"/>
      <c r="B16030"/>
      <c r="I16030" s="33"/>
      <c r="J16030" s="21"/>
    </row>
    <row r="16031" spans="1:10" x14ac:dyDescent="0.25">
      <c r="A16031"/>
      <c r="B16031"/>
      <c r="I16031" s="33"/>
      <c r="J16031" s="21"/>
    </row>
    <row r="16032" spans="1:10" x14ac:dyDescent="0.25">
      <c r="A16032"/>
      <c r="B16032"/>
      <c r="I16032" s="33"/>
      <c r="J16032" s="21"/>
    </row>
    <row r="16033" spans="1:10" x14ac:dyDescent="0.25">
      <c r="A16033"/>
      <c r="B16033"/>
      <c r="I16033" s="33"/>
      <c r="J16033" s="21"/>
    </row>
    <row r="16034" spans="1:10" x14ac:dyDescent="0.25">
      <c r="A16034"/>
      <c r="B16034"/>
      <c r="I16034" s="33"/>
      <c r="J16034" s="21"/>
    </row>
    <row r="16035" spans="1:10" x14ac:dyDescent="0.25">
      <c r="A16035"/>
      <c r="B16035"/>
      <c r="I16035" s="33"/>
      <c r="J16035" s="21"/>
    </row>
    <row r="16036" spans="1:10" x14ac:dyDescent="0.25">
      <c r="A16036"/>
      <c r="B16036"/>
      <c r="I16036" s="33"/>
      <c r="J16036" s="21"/>
    </row>
    <row r="16037" spans="1:10" x14ac:dyDescent="0.25">
      <c r="A16037"/>
      <c r="B16037"/>
      <c r="I16037" s="33"/>
      <c r="J16037" s="21"/>
    </row>
    <row r="16038" spans="1:10" x14ac:dyDescent="0.25">
      <c r="A16038"/>
      <c r="B16038"/>
      <c r="I16038" s="33"/>
      <c r="J16038" s="21"/>
    </row>
    <row r="16039" spans="1:10" x14ac:dyDescent="0.25">
      <c r="A16039"/>
      <c r="B16039"/>
      <c r="I16039" s="33"/>
      <c r="J16039" s="21"/>
    </row>
    <row r="16040" spans="1:10" x14ac:dyDescent="0.25">
      <c r="A16040"/>
      <c r="B16040"/>
      <c r="I16040" s="33"/>
      <c r="J16040" s="21"/>
    </row>
    <row r="16041" spans="1:10" x14ac:dyDescent="0.25">
      <c r="A16041"/>
      <c r="B16041"/>
      <c r="I16041" s="33"/>
      <c r="J16041" s="21"/>
    </row>
    <row r="16042" spans="1:10" x14ac:dyDescent="0.25">
      <c r="A16042"/>
      <c r="B16042"/>
      <c r="I16042" s="33"/>
      <c r="J16042" s="21"/>
    </row>
    <row r="16043" spans="1:10" x14ac:dyDescent="0.25">
      <c r="A16043"/>
      <c r="B16043"/>
      <c r="I16043" s="33"/>
      <c r="J16043" s="21"/>
    </row>
    <row r="16044" spans="1:10" x14ac:dyDescent="0.25">
      <c r="A16044"/>
      <c r="B16044"/>
      <c r="I16044" s="33"/>
      <c r="J16044" s="21"/>
    </row>
    <row r="16045" spans="1:10" x14ac:dyDescent="0.25">
      <c r="A16045"/>
      <c r="B16045"/>
      <c r="I16045" s="33"/>
      <c r="J16045" s="21"/>
    </row>
    <row r="16046" spans="1:10" x14ac:dyDescent="0.25">
      <c r="A16046"/>
      <c r="B16046"/>
      <c r="I16046" s="33"/>
      <c r="J16046" s="21"/>
    </row>
    <row r="16047" spans="1:10" x14ac:dyDescent="0.25">
      <c r="A16047"/>
      <c r="B16047"/>
      <c r="I16047" s="33"/>
      <c r="J16047" s="21"/>
    </row>
    <row r="16048" spans="1:10" x14ac:dyDescent="0.25">
      <c r="A16048"/>
      <c r="B16048"/>
      <c r="I16048" s="33"/>
      <c r="J16048" s="21"/>
    </row>
    <row r="16049" spans="1:10" x14ac:dyDescent="0.25">
      <c r="A16049"/>
      <c r="B16049"/>
      <c r="I16049" s="33"/>
      <c r="J16049" s="21"/>
    </row>
    <row r="16050" spans="1:10" x14ac:dyDescent="0.25">
      <c r="A16050"/>
      <c r="B16050"/>
      <c r="I16050" s="33"/>
      <c r="J16050" s="21"/>
    </row>
    <row r="16051" spans="1:10" x14ac:dyDescent="0.25">
      <c r="A16051"/>
      <c r="B16051"/>
      <c r="I16051" s="33"/>
      <c r="J16051" s="21"/>
    </row>
    <row r="16052" spans="1:10" x14ac:dyDescent="0.25">
      <c r="A16052"/>
      <c r="B16052"/>
      <c r="I16052" s="33"/>
      <c r="J16052" s="21"/>
    </row>
    <row r="16053" spans="1:10" x14ac:dyDescent="0.25">
      <c r="A16053"/>
      <c r="B16053"/>
      <c r="I16053" s="33"/>
      <c r="J16053" s="21"/>
    </row>
    <row r="16054" spans="1:10" x14ac:dyDescent="0.25">
      <c r="A16054"/>
      <c r="B16054"/>
      <c r="I16054" s="33"/>
      <c r="J16054" s="21"/>
    </row>
    <row r="16055" spans="1:10" x14ac:dyDescent="0.25">
      <c r="A16055"/>
      <c r="B16055"/>
      <c r="I16055" s="33"/>
      <c r="J16055" s="21"/>
    </row>
    <row r="16056" spans="1:10" x14ac:dyDescent="0.25">
      <c r="A16056"/>
      <c r="B16056"/>
      <c r="I16056" s="33"/>
      <c r="J16056" s="21"/>
    </row>
    <row r="16057" spans="1:10" x14ac:dyDescent="0.25">
      <c r="A16057"/>
      <c r="B16057"/>
      <c r="I16057" s="33"/>
      <c r="J16057" s="21"/>
    </row>
    <row r="16058" spans="1:10" x14ac:dyDescent="0.25">
      <c r="A16058"/>
      <c r="B16058"/>
      <c r="I16058" s="33"/>
      <c r="J16058" s="21"/>
    </row>
    <row r="16059" spans="1:10" x14ac:dyDescent="0.25">
      <c r="A16059"/>
      <c r="B16059"/>
      <c r="I16059" s="33"/>
      <c r="J16059" s="21"/>
    </row>
    <row r="16060" spans="1:10" x14ac:dyDescent="0.25">
      <c r="A16060"/>
      <c r="B16060"/>
      <c r="I16060" s="33"/>
      <c r="J16060" s="21"/>
    </row>
    <row r="16061" spans="1:10" x14ac:dyDescent="0.25">
      <c r="A16061"/>
      <c r="B16061"/>
      <c r="I16061" s="33"/>
      <c r="J16061" s="21"/>
    </row>
    <row r="16062" spans="1:10" x14ac:dyDescent="0.25">
      <c r="A16062"/>
      <c r="B16062"/>
      <c r="I16062" s="33"/>
      <c r="J16062" s="21"/>
    </row>
    <row r="16063" spans="1:10" x14ac:dyDescent="0.25">
      <c r="A16063"/>
      <c r="B16063"/>
      <c r="I16063" s="33"/>
      <c r="J16063" s="21"/>
    </row>
    <row r="16064" spans="1:10" x14ac:dyDescent="0.25">
      <c r="A16064"/>
      <c r="B16064"/>
      <c r="I16064" s="33"/>
      <c r="J16064" s="21"/>
    </row>
    <row r="16065" spans="1:10" x14ac:dyDescent="0.25">
      <c r="A16065"/>
      <c r="B16065"/>
      <c r="I16065" s="33"/>
      <c r="J16065" s="21"/>
    </row>
    <row r="16066" spans="1:10" x14ac:dyDescent="0.25">
      <c r="A16066"/>
      <c r="B16066"/>
      <c r="I16066" s="33"/>
      <c r="J16066" s="21"/>
    </row>
    <row r="16067" spans="1:10" x14ac:dyDescent="0.25">
      <c r="A16067"/>
      <c r="B16067"/>
      <c r="I16067" s="33"/>
      <c r="J16067" s="21"/>
    </row>
    <row r="16068" spans="1:10" x14ac:dyDescent="0.25">
      <c r="A16068"/>
      <c r="B16068"/>
      <c r="I16068" s="33"/>
      <c r="J16068" s="21"/>
    </row>
    <row r="16069" spans="1:10" x14ac:dyDescent="0.25">
      <c r="A16069"/>
      <c r="B16069"/>
      <c r="I16069" s="33"/>
      <c r="J16069" s="21"/>
    </row>
    <row r="16070" spans="1:10" x14ac:dyDescent="0.25">
      <c r="A16070"/>
      <c r="B16070"/>
      <c r="I16070" s="33"/>
      <c r="J16070" s="21"/>
    </row>
    <row r="16071" spans="1:10" x14ac:dyDescent="0.25">
      <c r="A16071"/>
      <c r="B16071"/>
      <c r="I16071" s="33"/>
      <c r="J16071" s="21"/>
    </row>
    <row r="16072" spans="1:10" x14ac:dyDescent="0.25">
      <c r="A16072"/>
      <c r="B16072"/>
      <c r="I16072" s="33"/>
      <c r="J16072" s="21"/>
    </row>
    <row r="16073" spans="1:10" x14ac:dyDescent="0.25">
      <c r="A16073"/>
      <c r="B16073"/>
      <c r="I16073" s="33"/>
      <c r="J16073" s="21"/>
    </row>
    <row r="16074" spans="1:10" x14ac:dyDescent="0.25">
      <c r="A16074"/>
      <c r="B16074"/>
      <c r="I16074" s="33"/>
      <c r="J16074" s="21"/>
    </row>
    <row r="16075" spans="1:10" x14ac:dyDescent="0.25">
      <c r="A16075"/>
      <c r="B16075"/>
      <c r="I16075" s="33"/>
      <c r="J16075" s="21"/>
    </row>
    <row r="16076" spans="1:10" x14ac:dyDescent="0.25">
      <c r="A16076"/>
      <c r="B16076"/>
      <c r="I16076" s="33"/>
      <c r="J16076" s="21"/>
    </row>
    <row r="16077" spans="1:10" x14ac:dyDescent="0.25">
      <c r="A16077"/>
      <c r="B16077"/>
      <c r="I16077" s="33"/>
      <c r="J16077" s="21"/>
    </row>
    <row r="16078" spans="1:10" x14ac:dyDescent="0.25">
      <c r="A16078"/>
      <c r="B16078"/>
      <c r="I16078" s="33"/>
      <c r="J16078" s="21"/>
    </row>
    <row r="16079" spans="1:10" x14ac:dyDescent="0.25">
      <c r="A16079"/>
      <c r="B16079"/>
      <c r="I16079" s="33"/>
      <c r="J16079" s="21"/>
    </row>
    <row r="16080" spans="1:10" x14ac:dyDescent="0.25">
      <c r="A16080"/>
      <c r="B16080"/>
      <c r="I16080" s="33"/>
      <c r="J16080" s="21"/>
    </row>
    <row r="16081" spans="1:10" x14ac:dyDescent="0.25">
      <c r="A16081"/>
      <c r="B16081"/>
      <c r="I16081" s="33"/>
      <c r="J16081" s="21"/>
    </row>
    <row r="16082" spans="1:10" x14ac:dyDescent="0.25">
      <c r="A16082"/>
      <c r="B16082"/>
      <c r="I16082" s="33"/>
      <c r="J16082" s="21"/>
    </row>
    <row r="16083" spans="1:10" x14ac:dyDescent="0.25">
      <c r="A16083"/>
      <c r="B16083"/>
      <c r="I16083" s="33"/>
      <c r="J16083" s="21"/>
    </row>
    <row r="16084" spans="1:10" x14ac:dyDescent="0.25">
      <c r="A16084"/>
      <c r="B16084"/>
      <c r="I16084" s="33"/>
      <c r="J16084" s="21"/>
    </row>
    <row r="16085" spans="1:10" x14ac:dyDescent="0.25">
      <c r="A16085"/>
      <c r="B16085"/>
      <c r="I16085" s="33"/>
      <c r="J16085" s="21"/>
    </row>
    <row r="16086" spans="1:10" x14ac:dyDescent="0.25">
      <c r="A16086"/>
      <c r="B16086"/>
      <c r="I16086" s="33"/>
      <c r="J16086" s="21"/>
    </row>
    <row r="16087" spans="1:10" x14ac:dyDescent="0.25">
      <c r="A16087"/>
      <c r="B16087"/>
      <c r="I16087" s="33"/>
      <c r="J16087" s="21"/>
    </row>
    <row r="16088" spans="1:10" x14ac:dyDescent="0.25">
      <c r="A16088"/>
      <c r="B16088"/>
      <c r="I16088" s="33"/>
      <c r="J16088" s="21"/>
    </row>
    <row r="16089" spans="1:10" x14ac:dyDescent="0.25">
      <c r="A16089"/>
      <c r="B16089"/>
      <c r="I16089" s="33"/>
      <c r="J16089" s="21"/>
    </row>
    <row r="16090" spans="1:10" x14ac:dyDescent="0.25">
      <c r="A16090"/>
      <c r="B16090"/>
      <c r="I16090" s="33"/>
      <c r="J16090" s="21"/>
    </row>
    <row r="16091" spans="1:10" x14ac:dyDescent="0.25">
      <c r="A16091"/>
      <c r="B16091"/>
      <c r="I16091" s="33"/>
      <c r="J16091" s="21"/>
    </row>
    <row r="16092" spans="1:10" x14ac:dyDescent="0.25">
      <c r="A16092"/>
      <c r="B16092"/>
      <c r="I16092" s="33"/>
      <c r="J16092" s="21"/>
    </row>
    <row r="16093" spans="1:10" x14ac:dyDescent="0.25">
      <c r="A16093"/>
      <c r="B16093"/>
      <c r="I16093" s="33"/>
      <c r="J16093" s="21"/>
    </row>
    <row r="16094" spans="1:10" x14ac:dyDescent="0.25">
      <c r="A16094"/>
      <c r="B16094"/>
      <c r="I16094" s="33"/>
      <c r="J16094" s="21"/>
    </row>
    <row r="16095" spans="1:10" x14ac:dyDescent="0.25">
      <c r="A16095"/>
      <c r="B16095"/>
      <c r="I16095" s="33"/>
      <c r="J16095" s="21"/>
    </row>
    <row r="16096" spans="1:10" x14ac:dyDescent="0.25">
      <c r="A16096"/>
      <c r="B16096"/>
      <c r="I16096" s="33"/>
      <c r="J16096" s="21"/>
    </row>
    <row r="16097" spans="1:10" x14ac:dyDescent="0.25">
      <c r="A16097"/>
      <c r="B16097"/>
      <c r="I16097" s="33"/>
      <c r="J16097" s="21"/>
    </row>
    <row r="16098" spans="1:10" x14ac:dyDescent="0.25">
      <c r="A16098"/>
      <c r="B16098"/>
      <c r="I16098" s="33"/>
      <c r="J16098" s="21"/>
    </row>
    <row r="16099" spans="1:10" x14ac:dyDescent="0.25">
      <c r="A16099"/>
      <c r="B16099"/>
      <c r="I16099" s="33"/>
      <c r="J16099" s="21"/>
    </row>
    <row r="16100" spans="1:10" x14ac:dyDescent="0.25">
      <c r="A16100"/>
      <c r="B16100"/>
      <c r="I16100" s="33"/>
      <c r="J16100" s="21"/>
    </row>
    <row r="16101" spans="1:10" x14ac:dyDescent="0.25">
      <c r="A16101"/>
      <c r="B16101"/>
      <c r="I16101" s="33"/>
      <c r="J16101" s="21"/>
    </row>
    <row r="16102" spans="1:10" x14ac:dyDescent="0.25">
      <c r="A16102"/>
      <c r="B16102"/>
      <c r="I16102" s="33"/>
      <c r="J16102" s="21"/>
    </row>
    <row r="16103" spans="1:10" x14ac:dyDescent="0.25">
      <c r="A16103"/>
      <c r="B16103"/>
      <c r="I16103" s="33"/>
      <c r="J16103" s="21"/>
    </row>
    <row r="16104" spans="1:10" x14ac:dyDescent="0.25">
      <c r="A16104"/>
      <c r="B16104"/>
      <c r="I16104" s="33"/>
      <c r="J16104" s="21"/>
    </row>
    <row r="16105" spans="1:10" x14ac:dyDescent="0.25">
      <c r="A16105"/>
      <c r="B16105"/>
      <c r="I16105" s="33"/>
      <c r="J16105" s="21"/>
    </row>
    <row r="16106" spans="1:10" x14ac:dyDescent="0.25">
      <c r="A16106"/>
      <c r="B16106"/>
      <c r="I16106" s="33"/>
      <c r="J16106" s="21"/>
    </row>
    <row r="16107" spans="1:10" x14ac:dyDescent="0.25">
      <c r="A16107"/>
      <c r="B16107"/>
      <c r="I16107" s="33"/>
      <c r="J16107" s="21"/>
    </row>
    <row r="16108" spans="1:10" x14ac:dyDescent="0.25">
      <c r="A16108"/>
      <c r="B16108"/>
      <c r="I16108" s="33"/>
      <c r="J16108" s="21"/>
    </row>
    <row r="16109" spans="1:10" x14ac:dyDescent="0.25">
      <c r="A16109"/>
      <c r="B16109"/>
      <c r="I16109" s="33"/>
      <c r="J16109" s="21"/>
    </row>
    <row r="16110" spans="1:10" x14ac:dyDescent="0.25">
      <c r="A16110"/>
      <c r="B16110"/>
      <c r="I16110" s="33"/>
      <c r="J16110" s="21"/>
    </row>
    <row r="16111" spans="1:10" x14ac:dyDescent="0.25">
      <c r="A16111"/>
      <c r="B16111"/>
      <c r="I16111" s="33"/>
      <c r="J16111" s="21"/>
    </row>
    <row r="16112" spans="1:10" x14ac:dyDescent="0.25">
      <c r="A16112"/>
      <c r="B16112"/>
      <c r="I16112" s="33"/>
      <c r="J16112" s="21"/>
    </row>
    <row r="16113" spans="1:10" x14ac:dyDescent="0.25">
      <c r="A16113"/>
      <c r="B16113"/>
      <c r="I16113" s="33"/>
      <c r="J16113" s="21"/>
    </row>
    <row r="16114" spans="1:10" x14ac:dyDescent="0.25">
      <c r="A16114"/>
      <c r="B16114"/>
      <c r="I16114" s="33"/>
      <c r="J16114" s="21"/>
    </row>
    <row r="16115" spans="1:10" x14ac:dyDescent="0.25">
      <c r="A16115"/>
      <c r="B16115"/>
      <c r="I16115" s="33"/>
      <c r="J16115" s="21"/>
    </row>
    <row r="16116" spans="1:10" x14ac:dyDescent="0.25">
      <c r="A16116"/>
      <c r="B16116"/>
      <c r="I16116" s="33"/>
      <c r="J16116" s="21"/>
    </row>
    <row r="16117" spans="1:10" x14ac:dyDescent="0.25">
      <c r="A16117"/>
      <c r="B16117"/>
      <c r="I16117" s="33"/>
      <c r="J16117" s="21"/>
    </row>
    <row r="16118" spans="1:10" x14ac:dyDescent="0.25">
      <c r="A16118"/>
      <c r="B16118"/>
      <c r="I16118" s="33"/>
      <c r="J16118" s="21"/>
    </row>
    <row r="16119" spans="1:10" x14ac:dyDescent="0.25">
      <c r="A16119"/>
      <c r="B16119"/>
      <c r="I16119" s="33"/>
      <c r="J16119" s="21"/>
    </row>
    <row r="16120" spans="1:10" x14ac:dyDescent="0.25">
      <c r="A16120"/>
      <c r="B16120"/>
      <c r="I16120" s="33"/>
      <c r="J16120" s="21"/>
    </row>
    <row r="16121" spans="1:10" x14ac:dyDescent="0.25">
      <c r="A16121"/>
      <c r="B16121"/>
      <c r="I16121" s="33"/>
      <c r="J16121" s="21"/>
    </row>
    <row r="16122" spans="1:10" x14ac:dyDescent="0.25">
      <c r="A16122"/>
      <c r="B16122"/>
      <c r="I16122" s="33"/>
      <c r="J16122" s="21"/>
    </row>
    <row r="16123" spans="1:10" x14ac:dyDescent="0.25">
      <c r="A16123"/>
      <c r="B16123"/>
      <c r="I16123" s="33"/>
      <c r="J16123" s="21"/>
    </row>
    <row r="16124" spans="1:10" x14ac:dyDescent="0.25">
      <c r="A16124"/>
      <c r="B16124"/>
      <c r="I16124" s="33"/>
      <c r="J16124" s="21"/>
    </row>
    <row r="16125" spans="1:10" x14ac:dyDescent="0.25">
      <c r="A16125"/>
      <c r="B16125"/>
      <c r="I16125" s="33"/>
      <c r="J16125" s="21"/>
    </row>
    <row r="16126" spans="1:10" x14ac:dyDescent="0.25">
      <c r="A16126"/>
      <c r="B16126"/>
      <c r="I16126" s="33"/>
      <c r="J16126" s="21"/>
    </row>
    <row r="16127" spans="1:10" x14ac:dyDescent="0.25">
      <c r="A16127"/>
      <c r="B16127"/>
      <c r="I16127" s="33"/>
      <c r="J16127" s="21"/>
    </row>
    <row r="16128" spans="1:10" x14ac:dyDescent="0.25">
      <c r="A16128"/>
      <c r="B16128"/>
      <c r="I16128" s="33"/>
      <c r="J16128" s="21"/>
    </row>
    <row r="16129" spans="1:10" x14ac:dyDescent="0.25">
      <c r="A16129"/>
      <c r="B16129"/>
      <c r="I16129" s="33"/>
      <c r="J16129" s="21"/>
    </row>
    <row r="16130" spans="1:10" x14ac:dyDescent="0.25">
      <c r="A16130"/>
      <c r="B16130"/>
      <c r="I16130" s="33"/>
      <c r="J16130" s="21"/>
    </row>
    <row r="16131" spans="1:10" x14ac:dyDescent="0.25">
      <c r="A16131"/>
      <c r="B16131"/>
      <c r="I16131" s="33"/>
      <c r="J16131" s="21"/>
    </row>
    <row r="16132" spans="1:10" x14ac:dyDescent="0.25">
      <c r="A16132"/>
      <c r="B16132"/>
      <c r="I16132" s="33"/>
      <c r="J16132" s="21"/>
    </row>
    <row r="16133" spans="1:10" x14ac:dyDescent="0.25">
      <c r="A16133"/>
      <c r="B16133"/>
      <c r="I16133" s="33"/>
      <c r="J16133" s="21"/>
    </row>
    <row r="16134" spans="1:10" x14ac:dyDescent="0.25">
      <c r="A16134"/>
      <c r="B16134"/>
      <c r="I16134" s="33"/>
      <c r="J16134" s="21"/>
    </row>
    <row r="16135" spans="1:10" x14ac:dyDescent="0.25">
      <c r="A16135"/>
      <c r="B16135"/>
      <c r="I16135" s="33"/>
      <c r="J16135" s="21"/>
    </row>
    <row r="16136" spans="1:10" x14ac:dyDescent="0.25">
      <c r="A16136"/>
      <c r="B16136"/>
      <c r="I16136" s="33"/>
      <c r="J16136" s="21"/>
    </row>
    <row r="16137" spans="1:10" x14ac:dyDescent="0.25">
      <c r="A16137"/>
      <c r="B16137"/>
      <c r="I16137" s="33"/>
      <c r="J16137" s="21"/>
    </row>
    <row r="16138" spans="1:10" x14ac:dyDescent="0.25">
      <c r="A16138"/>
      <c r="B16138"/>
      <c r="I16138" s="33"/>
      <c r="J16138" s="21"/>
    </row>
    <row r="16139" spans="1:10" x14ac:dyDescent="0.25">
      <c r="A16139"/>
      <c r="B16139"/>
      <c r="I16139" s="33"/>
      <c r="J16139" s="21"/>
    </row>
    <row r="16140" spans="1:10" x14ac:dyDescent="0.25">
      <c r="A16140"/>
      <c r="B16140"/>
      <c r="I16140" s="33"/>
      <c r="J16140" s="21"/>
    </row>
    <row r="16141" spans="1:10" x14ac:dyDescent="0.25">
      <c r="A16141"/>
      <c r="B16141"/>
      <c r="I16141" s="33"/>
      <c r="J16141" s="21"/>
    </row>
    <row r="16142" spans="1:10" x14ac:dyDescent="0.25">
      <c r="A16142"/>
      <c r="B16142"/>
      <c r="I16142" s="33"/>
      <c r="J16142" s="21"/>
    </row>
    <row r="16143" spans="1:10" x14ac:dyDescent="0.25">
      <c r="A16143"/>
      <c r="B16143"/>
      <c r="I16143" s="33"/>
      <c r="J16143" s="21"/>
    </row>
    <row r="16144" spans="1:10" x14ac:dyDescent="0.25">
      <c r="A16144"/>
      <c r="B16144"/>
      <c r="I16144" s="33"/>
      <c r="J16144" s="21"/>
    </row>
    <row r="16145" spans="1:10" x14ac:dyDescent="0.25">
      <c r="A16145"/>
      <c r="B16145"/>
      <c r="I16145" s="33"/>
      <c r="J16145" s="21"/>
    </row>
    <row r="16146" spans="1:10" x14ac:dyDescent="0.25">
      <c r="A16146"/>
      <c r="B16146"/>
      <c r="I16146" s="33"/>
      <c r="J16146" s="21"/>
    </row>
    <row r="16147" spans="1:10" x14ac:dyDescent="0.25">
      <c r="A16147"/>
      <c r="B16147"/>
      <c r="I16147" s="33"/>
      <c r="J16147" s="21"/>
    </row>
    <row r="16148" spans="1:10" x14ac:dyDescent="0.25">
      <c r="A16148"/>
      <c r="B16148"/>
      <c r="I16148" s="33"/>
      <c r="J16148" s="21"/>
    </row>
    <row r="16149" spans="1:10" x14ac:dyDescent="0.25">
      <c r="A16149"/>
      <c r="B16149"/>
      <c r="I16149" s="33"/>
      <c r="J16149" s="21"/>
    </row>
    <row r="16150" spans="1:10" x14ac:dyDescent="0.25">
      <c r="A16150"/>
      <c r="B16150"/>
      <c r="I16150" s="33"/>
      <c r="J16150" s="21"/>
    </row>
    <row r="16151" spans="1:10" x14ac:dyDescent="0.25">
      <c r="A16151"/>
      <c r="B16151"/>
      <c r="I16151" s="33"/>
      <c r="J16151" s="21"/>
    </row>
    <row r="16152" spans="1:10" x14ac:dyDescent="0.25">
      <c r="A16152"/>
      <c r="B16152"/>
      <c r="I16152" s="33"/>
      <c r="J16152" s="21"/>
    </row>
    <row r="16153" spans="1:10" x14ac:dyDescent="0.25">
      <c r="A16153"/>
      <c r="B16153"/>
      <c r="I16153" s="33"/>
      <c r="J16153" s="21"/>
    </row>
    <row r="16154" spans="1:10" x14ac:dyDescent="0.25">
      <c r="A16154"/>
      <c r="B16154"/>
      <c r="I16154" s="33"/>
      <c r="J16154" s="21"/>
    </row>
    <row r="16155" spans="1:10" x14ac:dyDescent="0.25">
      <c r="A16155"/>
      <c r="B16155"/>
      <c r="I16155" s="33"/>
      <c r="J16155" s="21"/>
    </row>
    <row r="16156" spans="1:10" x14ac:dyDescent="0.25">
      <c r="A16156"/>
      <c r="B16156"/>
      <c r="I16156" s="33"/>
      <c r="J16156" s="21"/>
    </row>
    <row r="16157" spans="1:10" x14ac:dyDescent="0.25">
      <c r="A16157"/>
      <c r="B16157"/>
      <c r="I16157" s="33"/>
      <c r="J16157" s="21"/>
    </row>
    <row r="16158" spans="1:10" x14ac:dyDescent="0.25">
      <c r="A16158"/>
      <c r="B16158"/>
      <c r="I16158" s="33"/>
      <c r="J16158" s="21"/>
    </row>
    <row r="16159" spans="1:10" x14ac:dyDescent="0.25">
      <c r="A16159"/>
      <c r="B16159"/>
      <c r="I16159" s="33"/>
      <c r="J16159" s="21"/>
    </row>
    <row r="16160" spans="1:10" x14ac:dyDescent="0.25">
      <c r="A16160"/>
      <c r="B16160"/>
      <c r="I16160" s="33"/>
      <c r="J16160" s="21"/>
    </row>
    <row r="16161" spans="1:10" x14ac:dyDescent="0.25">
      <c r="A16161"/>
      <c r="B16161"/>
      <c r="I16161" s="33"/>
      <c r="J16161" s="21"/>
    </row>
    <row r="16162" spans="1:10" x14ac:dyDescent="0.25">
      <c r="A16162"/>
      <c r="B16162"/>
      <c r="I16162" s="33"/>
      <c r="J16162" s="21"/>
    </row>
    <row r="16163" spans="1:10" x14ac:dyDescent="0.25">
      <c r="A16163"/>
      <c r="B16163"/>
      <c r="I16163" s="33"/>
      <c r="J16163" s="21"/>
    </row>
    <row r="16164" spans="1:10" x14ac:dyDescent="0.25">
      <c r="A16164"/>
      <c r="B16164"/>
      <c r="I16164" s="33"/>
      <c r="J16164" s="21"/>
    </row>
    <row r="16165" spans="1:10" x14ac:dyDescent="0.25">
      <c r="A16165"/>
      <c r="B16165"/>
      <c r="I16165" s="33"/>
      <c r="J16165" s="21"/>
    </row>
    <row r="16166" spans="1:10" x14ac:dyDescent="0.25">
      <c r="A16166"/>
      <c r="B16166"/>
      <c r="I16166" s="33"/>
      <c r="J16166" s="21"/>
    </row>
    <row r="16167" spans="1:10" x14ac:dyDescent="0.25">
      <c r="A16167"/>
      <c r="B16167"/>
      <c r="I16167" s="33"/>
      <c r="J16167" s="21"/>
    </row>
    <row r="16168" spans="1:10" x14ac:dyDescent="0.25">
      <c r="A16168"/>
      <c r="B16168"/>
      <c r="I16168" s="33"/>
      <c r="J16168" s="21"/>
    </row>
    <row r="16169" spans="1:10" x14ac:dyDescent="0.25">
      <c r="A16169"/>
      <c r="B16169"/>
      <c r="I16169" s="33"/>
      <c r="J16169" s="21"/>
    </row>
    <row r="16170" spans="1:10" x14ac:dyDescent="0.25">
      <c r="A16170"/>
      <c r="B16170"/>
      <c r="I16170" s="33"/>
      <c r="J16170" s="21"/>
    </row>
    <row r="16171" spans="1:10" x14ac:dyDescent="0.25">
      <c r="A16171"/>
      <c r="B16171"/>
      <c r="I16171" s="33"/>
      <c r="J16171" s="21"/>
    </row>
    <row r="16172" spans="1:10" x14ac:dyDescent="0.25">
      <c r="A16172"/>
      <c r="B16172"/>
      <c r="I16172" s="33"/>
      <c r="J16172" s="21"/>
    </row>
    <row r="16173" spans="1:10" x14ac:dyDescent="0.25">
      <c r="A16173"/>
      <c r="B16173"/>
      <c r="I16173" s="33"/>
      <c r="J16173" s="21"/>
    </row>
    <row r="16174" spans="1:10" x14ac:dyDescent="0.25">
      <c r="A16174"/>
      <c r="B16174"/>
      <c r="I16174" s="33"/>
      <c r="J16174" s="21"/>
    </row>
    <row r="16175" spans="1:10" x14ac:dyDescent="0.25">
      <c r="A16175"/>
      <c r="B16175"/>
      <c r="I16175" s="33"/>
      <c r="J16175" s="21"/>
    </row>
    <row r="16176" spans="1:10" x14ac:dyDescent="0.25">
      <c r="A16176"/>
      <c r="B16176"/>
      <c r="I16176" s="33"/>
      <c r="J16176" s="21"/>
    </row>
    <row r="16177" spans="1:10" x14ac:dyDescent="0.25">
      <c r="A16177"/>
      <c r="B16177"/>
      <c r="I16177" s="33"/>
      <c r="J16177" s="21"/>
    </row>
    <row r="16178" spans="1:10" x14ac:dyDescent="0.25">
      <c r="A16178"/>
      <c r="B16178"/>
      <c r="I16178" s="33"/>
      <c r="J16178" s="21"/>
    </row>
    <row r="16179" spans="1:10" x14ac:dyDescent="0.25">
      <c r="A16179"/>
      <c r="B16179"/>
      <c r="I16179" s="33"/>
      <c r="J16179" s="21"/>
    </row>
    <row r="16180" spans="1:10" x14ac:dyDescent="0.25">
      <c r="A16180"/>
      <c r="B16180"/>
      <c r="I16180" s="33"/>
      <c r="J16180" s="21"/>
    </row>
    <row r="16181" spans="1:10" x14ac:dyDescent="0.25">
      <c r="A16181"/>
      <c r="B16181"/>
      <c r="I16181" s="33"/>
      <c r="J16181" s="21"/>
    </row>
    <row r="16182" spans="1:10" x14ac:dyDescent="0.25">
      <c r="A16182"/>
      <c r="B16182"/>
      <c r="I16182" s="33"/>
      <c r="J16182" s="21"/>
    </row>
    <row r="16183" spans="1:10" x14ac:dyDescent="0.25">
      <c r="A16183"/>
      <c r="B16183"/>
      <c r="I16183" s="33"/>
      <c r="J16183" s="21"/>
    </row>
    <row r="16184" spans="1:10" x14ac:dyDescent="0.25">
      <c r="A16184"/>
      <c r="B16184"/>
      <c r="I16184" s="33"/>
      <c r="J16184" s="21"/>
    </row>
    <row r="16185" spans="1:10" x14ac:dyDescent="0.25">
      <c r="A16185"/>
      <c r="B16185"/>
      <c r="I16185" s="33"/>
      <c r="J16185" s="21"/>
    </row>
    <row r="16186" spans="1:10" x14ac:dyDescent="0.25">
      <c r="A16186"/>
      <c r="B16186"/>
      <c r="I16186" s="33"/>
      <c r="J16186" s="21"/>
    </row>
    <row r="16187" spans="1:10" x14ac:dyDescent="0.25">
      <c r="A16187"/>
      <c r="B16187"/>
      <c r="I16187" s="33"/>
      <c r="J16187" s="21"/>
    </row>
    <row r="16188" spans="1:10" x14ac:dyDescent="0.25">
      <c r="A16188"/>
      <c r="B16188"/>
      <c r="I16188" s="33"/>
      <c r="J16188" s="21"/>
    </row>
    <row r="16189" spans="1:10" x14ac:dyDescent="0.25">
      <c r="A16189"/>
      <c r="B16189"/>
      <c r="I16189" s="33"/>
      <c r="J16189" s="21"/>
    </row>
    <row r="16190" spans="1:10" x14ac:dyDescent="0.25">
      <c r="A16190"/>
      <c r="B16190"/>
      <c r="I16190" s="33"/>
      <c r="J16190" s="21"/>
    </row>
    <row r="16191" spans="1:10" x14ac:dyDescent="0.25">
      <c r="A16191"/>
      <c r="B16191"/>
      <c r="I16191" s="33"/>
      <c r="J16191" s="21"/>
    </row>
    <row r="16192" spans="1:10" x14ac:dyDescent="0.25">
      <c r="A16192"/>
      <c r="B16192"/>
      <c r="I16192" s="33"/>
      <c r="J16192" s="21"/>
    </row>
    <row r="16193" spans="1:10" x14ac:dyDescent="0.25">
      <c r="A16193"/>
      <c r="B16193"/>
      <c r="I16193" s="33"/>
      <c r="J16193" s="21"/>
    </row>
    <row r="16194" spans="1:10" x14ac:dyDescent="0.25">
      <c r="A16194"/>
      <c r="B16194"/>
      <c r="I16194" s="33"/>
      <c r="J16194" s="21"/>
    </row>
    <row r="16195" spans="1:10" x14ac:dyDescent="0.25">
      <c r="A16195"/>
      <c r="B16195"/>
      <c r="I16195" s="33"/>
      <c r="J16195" s="21"/>
    </row>
    <row r="16196" spans="1:10" x14ac:dyDescent="0.25">
      <c r="A16196"/>
      <c r="B16196"/>
      <c r="I16196" s="33"/>
      <c r="J16196" s="21"/>
    </row>
    <row r="16197" spans="1:10" x14ac:dyDescent="0.25">
      <c r="A16197"/>
      <c r="B16197"/>
      <c r="I16197" s="33"/>
      <c r="J16197" s="21"/>
    </row>
    <row r="16198" spans="1:10" x14ac:dyDescent="0.25">
      <c r="A16198"/>
      <c r="B16198"/>
      <c r="I16198" s="33"/>
      <c r="J16198" s="21"/>
    </row>
    <row r="16199" spans="1:10" x14ac:dyDescent="0.25">
      <c r="A16199"/>
      <c r="B16199"/>
      <c r="I16199" s="33"/>
      <c r="J16199" s="21"/>
    </row>
    <row r="16200" spans="1:10" x14ac:dyDescent="0.25">
      <c r="A16200"/>
      <c r="B16200"/>
      <c r="I16200" s="33"/>
      <c r="J16200" s="21"/>
    </row>
    <row r="16201" spans="1:10" x14ac:dyDescent="0.25">
      <c r="A16201"/>
      <c r="B16201"/>
      <c r="I16201" s="33"/>
      <c r="J16201" s="21"/>
    </row>
    <row r="16202" spans="1:10" x14ac:dyDescent="0.25">
      <c r="A16202"/>
      <c r="B16202"/>
      <c r="I16202" s="33"/>
      <c r="J16202" s="21"/>
    </row>
    <row r="16203" spans="1:10" x14ac:dyDescent="0.25">
      <c r="A16203"/>
      <c r="B16203"/>
      <c r="I16203" s="33"/>
      <c r="J16203" s="21"/>
    </row>
    <row r="16204" spans="1:10" x14ac:dyDescent="0.25">
      <c r="A16204"/>
      <c r="B16204"/>
      <c r="I16204" s="33"/>
      <c r="J16204" s="21"/>
    </row>
    <row r="16205" spans="1:10" x14ac:dyDescent="0.25">
      <c r="A16205"/>
      <c r="B16205"/>
      <c r="I16205" s="33"/>
      <c r="J16205" s="21"/>
    </row>
    <row r="16206" spans="1:10" x14ac:dyDescent="0.25">
      <c r="A16206"/>
      <c r="B16206"/>
      <c r="I16206" s="33"/>
      <c r="J16206" s="21"/>
    </row>
    <row r="16207" spans="1:10" x14ac:dyDescent="0.25">
      <c r="A16207"/>
      <c r="B16207"/>
      <c r="I16207" s="33"/>
      <c r="J16207" s="21"/>
    </row>
    <row r="16208" spans="1:10" x14ac:dyDescent="0.25">
      <c r="A16208"/>
      <c r="B16208"/>
      <c r="I16208" s="33"/>
      <c r="J16208" s="21"/>
    </row>
    <row r="16209" spans="1:10" x14ac:dyDescent="0.25">
      <c r="A16209"/>
      <c r="B16209"/>
      <c r="I16209" s="33"/>
      <c r="J16209" s="21"/>
    </row>
    <row r="16210" spans="1:10" x14ac:dyDescent="0.25">
      <c r="A16210"/>
      <c r="B16210"/>
      <c r="I16210" s="33"/>
      <c r="J16210" s="21"/>
    </row>
    <row r="16211" spans="1:10" x14ac:dyDescent="0.25">
      <c r="A16211"/>
      <c r="B16211"/>
      <c r="I16211" s="33"/>
      <c r="J16211" s="21"/>
    </row>
    <row r="16212" spans="1:10" x14ac:dyDescent="0.25">
      <c r="A16212"/>
      <c r="B16212"/>
      <c r="I16212" s="33"/>
      <c r="J16212" s="21"/>
    </row>
    <row r="16213" spans="1:10" x14ac:dyDescent="0.25">
      <c r="A16213"/>
      <c r="B16213"/>
      <c r="I16213" s="33"/>
      <c r="J16213" s="21"/>
    </row>
    <row r="16214" spans="1:10" x14ac:dyDescent="0.25">
      <c r="A16214"/>
      <c r="B16214"/>
      <c r="I16214" s="33"/>
      <c r="J16214" s="21"/>
    </row>
    <row r="16215" spans="1:10" x14ac:dyDescent="0.25">
      <c r="A16215"/>
      <c r="B16215"/>
      <c r="I16215" s="33"/>
      <c r="J16215" s="21"/>
    </row>
    <row r="16216" spans="1:10" x14ac:dyDescent="0.25">
      <c r="A16216"/>
      <c r="B16216"/>
      <c r="I16216" s="33"/>
      <c r="J16216" s="21"/>
    </row>
    <row r="16217" spans="1:10" x14ac:dyDescent="0.25">
      <c r="A16217"/>
      <c r="B16217"/>
      <c r="I16217" s="33"/>
      <c r="J16217" s="21"/>
    </row>
    <row r="16218" spans="1:10" x14ac:dyDescent="0.25">
      <c r="A16218"/>
      <c r="B16218"/>
      <c r="I16218" s="33"/>
      <c r="J16218" s="21"/>
    </row>
    <row r="16219" spans="1:10" x14ac:dyDescent="0.25">
      <c r="A16219"/>
      <c r="B16219"/>
      <c r="I16219" s="33"/>
      <c r="J16219" s="21"/>
    </row>
    <row r="16220" spans="1:10" x14ac:dyDescent="0.25">
      <c r="A16220"/>
      <c r="B16220"/>
      <c r="I16220" s="33"/>
      <c r="J16220" s="21"/>
    </row>
    <row r="16221" spans="1:10" x14ac:dyDescent="0.25">
      <c r="A16221"/>
      <c r="B16221"/>
      <c r="I16221" s="33"/>
      <c r="J16221" s="21"/>
    </row>
    <row r="16222" spans="1:10" x14ac:dyDescent="0.25">
      <c r="A16222"/>
      <c r="B16222"/>
      <c r="I16222" s="33"/>
      <c r="J16222" s="21"/>
    </row>
    <row r="16223" spans="1:10" x14ac:dyDescent="0.25">
      <c r="A16223"/>
      <c r="B16223"/>
      <c r="I16223" s="33"/>
      <c r="J16223" s="21"/>
    </row>
    <row r="16224" spans="1:10" x14ac:dyDescent="0.25">
      <c r="A16224"/>
      <c r="B16224"/>
      <c r="I16224" s="33"/>
      <c r="J16224" s="21"/>
    </row>
    <row r="16225" spans="1:10" x14ac:dyDescent="0.25">
      <c r="A16225"/>
      <c r="B16225"/>
      <c r="I16225" s="33"/>
      <c r="J16225" s="21"/>
    </row>
    <row r="16226" spans="1:10" x14ac:dyDescent="0.25">
      <c r="A16226"/>
      <c r="B16226"/>
      <c r="I16226" s="33"/>
      <c r="J16226" s="21"/>
    </row>
    <row r="16227" spans="1:10" x14ac:dyDescent="0.25">
      <c r="A16227"/>
      <c r="B16227"/>
      <c r="I16227" s="33"/>
      <c r="J16227" s="21"/>
    </row>
    <row r="16228" spans="1:10" x14ac:dyDescent="0.25">
      <c r="A16228"/>
      <c r="B16228"/>
      <c r="I16228" s="33"/>
      <c r="J16228" s="21"/>
    </row>
    <row r="16229" spans="1:10" x14ac:dyDescent="0.25">
      <c r="A16229"/>
      <c r="B16229"/>
      <c r="I16229" s="33"/>
      <c r="J16229" s="21"/>
    </row>
    <row r="16230" spans="1:10" x14ac:dyDescent="0.25">
      <c r="A16230"/>
      <c r="B16230"/>
      <c r="I16230" s="33"/>
      <c r="J16230" s="21"/>
    </row>
    <row r="16231" spans="1:10" x14ac:dyDescent="0.25">
      <c r="A16231"/>
      <c r="B16231"/>
      <c r="I16231" s="33"/>
      <c r="J16231" s="21"/>
    </row>
    <row r="16232" spans="1:10" x14ac:dyDescent="0.25">
      <c r="A16232"/>
      <c r="B16232"/>
      <c r="I16232" s="33"/>
      <c r="J16232" s="21"/>
    </row>
    <row r="16233" spans="1:10" x14ac:dyDescent="0.25">
      <c r="A16233"/>
      <c r="B16233"/>
      <c r="I16233" s="33"/>
      <c r="J16233" s="21"/>
    </row>
    <row r="16234" spans="1:10" x14ac:dyDescent="0.25">
      <c r="A16234"/>
      <c r="B16234"/>
      <c r="I16234" s="33"/>
      <c r="J16234" s="21"/>
    </row>
    <row r="16235" spans="1:10" x14ac:dyDescent="0.25">
      <c r="A16235"/>
      <c r="B16235"/>
      <c r="I16235" s="33"/>
      <c r="J16235" s="21"/>
    </row>
    <row r="16236" spans="1:10" x14ac:dyDescent="0.25">
      <c r="A16236"/>
      <c r="B16236"/>
      <c r="I16236" s="33"/>
      <c r="J16236" s="21"/>
    </row>
    <row r="16237" spans="1:10" x14ac:dyDescent="0.25">
      <c r="A16237"/>
      <c r="B16237"/>
      <c r="I16237" s="33"/>
      <c r="J16237" s="21"/>
    </row>
    <row r="16238" spans="1:10" x14ac:dyDescent="0.25">
      <c r="A16238"/>
      <c r="B16238"/>
      <c r="I16238" s="33"/>
      <c r="J16238" s="21"/>
    </row>
    <row r="16239" spans="1:10" x14ac:dyDescent="0.25">
      <c r="A16239"/>
      <c r="B16239"/>
      <c r="I16239" s="33"/>
      <c r="J16239" s="21"/>
    </row>
    <row r="16240" spans="1:10" x14ac:dyDescent="0.25">
      <c r="A16240"/>
      <c r="B16240"/>
      <c r="I16240" s="33"/>
      <c r="J16240" s="21"/>
    </row>
    <row r="16241" spans="1:10" x14ac:dyDescent="0.25">
      <c r="A16241"/>
      <c r="B16241"/>
      <c r="I16241" s="33"/>
      <c r="J16241" s="21"/>
    </row>
    <row r="16242" spans="1:10" x14ac:dyDescent="0.25">
      <c r="A16242"/>
      <c r="B16242"/>
      <c r="I16242" s="33"/>
      <c r="J16242" s="21"/>
    </row>
    <row r="16243" spans="1:10" x14ac:dyDescent="0.25">
      <c r="A16243"/>
      <c r="B16243"/>
      <c r="I16243" s="33"/>
      <c r="J16243" s="21"/>
    </row>
    <row r="16244" spans="1:10" x14ac:dyDescent="0.25">
      <c r="A16244"/>
      <c r="B16244"/>
      <c r="I16244" s="33"/>
      <c r="J16244" s="21"/>
    </row>
    <row r="16245" spans="1:10" x14ac:dyDescent="0.25">
      <c r="A16245"/>
      <c r="B16245"/>
      <c r="I16245" s="33"/>
      <c r="J16245" s="21"/>
    </row>
    <row r="16246" spans="1:10" x14ac:dyDescent="0.25">
      <c r="A16246"/>
      <c r="B16246"/>
      <c r="I16246" s="33"/>
      <c r="J16246" s="21"/>
    </row>
    <row r="16247" spans="1:10" x14ac:dyDescent="0.25">
      <c r="A16247"/>
      <c r="B16247"/>
      <c r="I16247" s="33"/>
      <c r="J16247" s="21"/>
    </row>
    <row r="16248" spans="1:10" x14ac:dyDescent="0.25">
      <c r="A16248"/>
      <c r="B16248"/>
      <c r="I16248" s="33"/>
      <c r="J16248" s="21"/>
    </row>
    <row r="16249" spans="1:10" x14ac:dyDescent="0.25">
      <c r="A16249"/>
      <c r="B16249"/>
      <c r="I16249" s="33"/>
      <c r="J16249" s="21"/>
    </row>
    <row r="16250" spans="1:10" x14ac:dyDescent="0.25">
      <c r="A16250"/>
      <c r="B16250"/>
      <c r="I16250" s="33"/>
      <c r="J16250" s="21"/>
    </row>
    <row r="16251" spans="1:10" x14ac:dyDescent="0.25">
      <c r="A16251"/>
      <c r="B16251"/>
      <c r="I16251" s="33"/>
      <c r="J16251" s="21"/>
    </row>
    <row r="16252" spans="1:10" x14ac:dyDescent="0.25">
      <c r="A16252"/>
      <c r="B16252"/>
      <c r="I16252" s="33"/>
      <c r="J16252" s="21"/>
    </row>
    <row r="16253" spans="1:10" x14ac:dyDescent="0.25">
      <c r="A16253"/>
      <c r="B16253"/>
      <c r="I16253" s="33"/>
      <c r="J16253" s="21"/>
    </row>
    <row r="16254" spans="1:10" x14ac:dyDescent="0.25">
      <c r="A16254"/>
      <c r="B16254"/>
      <c r="I16254" s="33"/>
      <c r="J16254" s="21"/>
    </row>
    <row r="16255" spans="1:10" x14ac:dyDescent="0.25">
      <c r="A16255"/>
      <c r="B16255"/>
      <c r="I16255" s="33"/>
      <c r="J16255" s="21"/>
    </row>
    <row r="16256" spans="1:10" x14ac:dyDescent="0.25">
      <c r="A16256"/>
      <c r="B16256"/>
      <c r="I16256" s="33"/>
      <c r="J16256" s="21"/>
    </row>
    <row r="16257" spans="1:10" x14ac:dyDescent="0.25">
      <c r="A16257"/>
      <c r="B16257"/>
      <c r="I16257" s="33"/>
      <c r="J16257" s="21"/>
    </row>
    <row r="16258" spans="1:10" x14ac:dyDescent="0.25">
      <c r="A16258"/>
      <c r="B16258"/>
      <c r="I16258" s="33"/>
      <c r="J16258" s="21"/>
    </row>
    <row r="16259" spans="1:10" x14ac:dyDescent="0.25">
      <c r="A16259"/>
      <c r="B16259"/>
      <c r="I16259" s="33"/>
      <c r="J16259" s="21"/>
    </row>
    <row r="16260" spans="1:10" x14ac:dyDescent="0.25">
      <c r="A16260"/>
      <c r="B16260"/>
      <c r="I16260" s="33"/>
      <c r="J16260" s="21"/>
    </row>
    <row r="16261" spans="1:10" x14ac:dyDescent="0.25">
      <c r="A16261"/>
      <c r="B16261"/>
      <c r="I16261" s="33"/>
      <c r="J16261" s="21"/>
    </row>
    <row r="16262" spans="1:10" x14ac:dyDescent="0.25">
      <c r="A16262"/>
      <c r="B16262"/>
      <c r="I16262" s="33"/>
      <c r="J16262" s="21"/>
    </row>
    <row r="16263" spans="1:10" x14ac:dyDescent="0.25">
      <c r="A16263"/>
      <c r="B16263"/>
      <c r="I16263" s="33"/>
      <c r="J16263" s="21"/>
    </row>
    <row r="16264" spans="1:10" x14ac:dyDescent="0.25">
      <c r="A16264"/>
      <c r="B16264"/>
      <c r="I16264" s="33"/>
      <c r="J16264" s="21"/>
    </row>
    <row r="16265" spans="1:10" x14ac:dyDescent="0.25">
      <c r="A16265"/>
      <c r="B16265"/>
      <c r="I16265" s="33"/>
      <c r="J16265" s="21"/>
    </row>
    <row r="16266" spans="1:10" x14ac:dyDescent="0.25">
      <c r="A16266"/>
      <c r="B16266"/>
      <c r="I16266" s="33"/>
      <c r="J16266" s="21"/>
    </row>
    <row r="16267" spans="1:10" x14ac:dyDescent="0.25">
      <c r="A16267"/>
      <c r="B16267"/>
      <c r="I16267" s="33"/>
      <c r="J16267" s="21"/>
    </row>
    <row r="16268" spans="1:10" x14ac:dyDescent="0.25">
      <c r="A16268"/>
      <c r="B16268"/>
      <c r="I16268" s="33"/>
      <c r="J16268" s="21"/>
    </row>
    <row r="16269" spans="1:10" x14ac:dyDescent="0.25">
      <c r="A16269"/>
      <c r="B16269"/>
      <c r="I16269" s="33"/>
      <c r="J16269" s="21"/>
    </row>
    <row r="16270" spans="1:10" x14ac:dyDescent="0.25">
      <c r="A16270"/>
      <c r="B16270"/>
      <c r="I16270" s="33"/>
      <c r="J16270" s="21"/>
    </row>
    <row r="16271" spans="1:10" x14ac:dyDescent="0.25">
      <c r="A16271"/>
      <c r="B16271"/>
      <c r="I16271" s="33"/>
      <c r="J16271" s="21"/>
    </row>
    <row r="16272" spans="1:10" x14ac:dyDescent="0.25">
      <c r="A16272"/>
      <c r="B16272"/>
      <c r="I16272" s="33"/>
      <c r="J16272" s="21"/>
    </row>
    <row r="16273" spans="1:10" x14ac:dyDescent="0.25">
      <c r="A16273"/>
      <c r="B16273"/>
      <c r="I16273" s="33"/>
      <c r="J16273" s="21"/>
    </row>
    <row r="16274" spans="1:10" x14ac:dyDescent="0.25">
      <c r="A16274"/>
      <c r="B16274"/>
      <c r="I16274" s="33"/>
      <c r="J16274" s="21"/>
    </row>
    <row r="16275" spans="1:10" x14ac:dyDescent="0.25">
      <c r="A16275"/>
      <c r="B16275"/>
      <c r="I16275" s="33"/>
      <c r="J16275" s="21"/>
    </row>
    <row r="16276" spans="1:10" x14ac:dyDescent="0.25">
      <c r="A16276"/>
      <c r="B16276"/>
      <c r="I16276" s="33"/>
      <c r="J16276" s="21"/>
    </row>
    <row r="16277" spans="1:10" x14ac:dyDescent="0.25">
      <c r="A16277"/>
      <c r="B16277"/>
      <c r="I16277" s="33"/>
      <c r="J16277" s="21"/>
    </row>
    <row r="16278" spans="1:10" x14ac:dyDescent="0.25">
      <c r="A16278"/>
      <c r="B16278"/>
      <c r="I16278" s="33"/>
      <c r="J16278" s="21"/>
    </row>
    <row r="16279" spans="1:10" x14ac:dyDescent="0.25">
      <c r="A16279"/>
      <c r="B16279"/>
      <c r="I16279" s="33"/>
      <c r="J16279" s="21"/>
    </row>
    <row r="16280" spans="1:10" x14ac:dyDescent="0.25">
      <c r="A16280"/>
      <c r="B16280"/>
      <c r="I16280" s="33"/>
      <c r="J16280" s="21"/>
    </row>
    <row r="16281" spans="1:10" x14ac:dyDescent="0.25">
      <c r="A16281"/>
      <c r="B16281"/>
      <c r="I16281" s="33"/>
      <c r="J16281" s="21"/>
    </row>
    <row r="16282" spans="1:10" x14ac:dyDescent="0.25">
      <c r="A16282"/>
      <c r="B16282"/>
      <c r="I16282" s="33"/>
      <c r="J16282" s="21"/>
    </row>
    <row r="16283" spans="1:10" x14ac:dyDescent="0.25">
      <c r="A16283"/>
      <c r="B16283"/>
      <c r="I16283" s="33"/>
      <c r="J16283" s="21"/>
    </row>
    <row r="16284" spans="1:10" x14ac:dyDescent="0.25">
      <c r="A16284"/>
      <c r="B16284"/>
      <c r="I16284" s="33"/>
      <c r="J16284" s="21"/>
    </row>
    <row r="16285" spans="1:10" x14ac:dyDescent="0.25">
      <c r="A16285"/>
      <c r="B16285"/>
      <c r="I16285" s="33"/>
      <c r="J16285" s="21"/>
    </row>
    <row r="16286" spans="1:10" x14ac:dyDescent="0.25">
      <c r="A16286"/>
      <c r="B16286"/>
      <c r="I16286" s="33"/>
      <c r="J16286" s="21"/>
    </row>
    <row r="16287" spans="1:10" x14ac:dyDescent="0.25">
      <c r="A16287"/>
      <c r="B16287"/>
      <c r="I16287" s="33"/>
      <c r="J16287" s="21"/>
    </row>
    <row r="16288" spans="1:10" x14ac:dyDescent="0.25">
      <c r="A16288"/>
      <c r="B16288"/>
      <c r="I16288" s="33"/>
      <c r="J16288" s="21"/>
    </row>
    <row r="16289" spans="1:10" x14ac:dyDescent="0.25">
      <c r="A16289"/>
      <c r="B16289"/>
      <c r="I16289" s="33"/>
      <c r="J16289" s="21"/>
    </row>
    <row r="16290" spans="1:10" x14ac:dyDescent="0.25">
      <c r="A16290"/>
      <c r="B16290"/>
      <c r="I16290" s="33"/>
      <c r="J16290" s="21"/>
    </row>
    <row r="16291" spans="1:10" x14ac:dyDescent="0.25">
      <c r="A16291"/>
      <c r="B16291"/>
      <c r="I16291" s="33"/>
      <c r="J16291" s="21"/>
    </row>
    <row r="16292" spans="1:10" x14ac:dyDescent="0.25">
      <c r="A16292"/>
      <c r="B16292"/>
      <c r="I16292" s="33"/>
      <c r="J16292" s="21"/>
    </row>
    <row r="16293" spans="1:10" x14ac:dyDescent="0.25">
      <c r="A16293"/>
      <c r="B16293"/>
      <c r="I16293" s="33"/>
      <c r="J16293" s="21"/>
    </row>
    <row r="16294" spans="1:10" x14ac:dyDescent="0.25">
      <c r="A16294"/>
      <c r="B16294"/>
      <c r="I16294" s="33"/>
      <c r="J16294" s="21"/>
    </row>
    <row r="16295" spans="1:10" x14ac:dyDescent="0.25">
      <c r="A16295"/>
      <c r="B16295"/>
      <c r="I16295" s="33"/>
      <c r="J16295" s="21"/>
    </row>
    <row r="16296" spans="1:10" x14ac:dyDescent="0.25">
      <c r="A16296"/>
      <c r="B16296"/>
      <c r="I16296" s="33"/>
      <c r="J16296" s="21"/>
    </row>
    <row r="16297" spans="1:10" x14ac:dyDescent="0.25">
      <c r="A16297"/>
      <c r="B16297"/>
      <c r="I16297" s="33"/>
      <c r="J16297" s="21"/>
    </row>
    <row r="16298" spans="1:10" x14ac:dyDescent="0.25">
      <c r="A16298"/>
      <c r="B16298"/>
      <c r="I16298" s="33"/>
      <c r="J16298" s="21"/>
    </row>
    <row r="16299" spans="1:10" x14ac:dyDescent="0.25">
      <c r="A16299"/>
      <c r="B16299"/>
      <c r="I16299" s="33"/>
      <c r="J16299" s="21"/>
    </row>
    <row r="16300" spans="1:10" x14ac:dyDescent="0.25">
      <c r="A16300"/>
      <c r="B16300"/>
      <c r="I16300" s="33"/>
      <c r="J16300" s="21"/>
    </row>
    <row r="16301" spans="1:10" x14ac:dyDescent="0.25">
      <c r="A16301"/>
      <c r="B16301"/>
      <c r="I16301" s="33"/>
      <c r="J16301" s="21"/>
    </row>
    <row r="16302" spans="1:10" x14ac:dyDescent="0.25">
      <c r="A16302"/>
      <c r="B16302"/>
      <c r="I16302" s="33"/>
      <c r="J16302" s="21"/>
    </row>
    <row r="16303" spans="1:10" x14ac:dyDescent="0.25">
      <c r="A16303"/>
      <c r="B16303"/>
      <c r="I16303" s="33"/>
      <c r="J16303" s="21"/>
    </row>
    <row r="16304" spans="1:10" x14ac:dyDescent="0.25">
      <c r="A16304"/>
      <c r="B16304"/>
      <c r="I16304" s="33"/>
      <c r="J16304" s="21"/>
    </row>
    <row r="16305" spans="1:10" x14ac:dyDescent="0.25">
      <c r="A16305"/>
      <c r="B16305"/>
      <c r="I16305" s="33"/>
      <c r="J16305" s="21"/>
    </row>
    <row r="16306" spans="1:10" x14ac:dyDescent="0.25">
      <c r="A16306"/>
      <c r="B16306"/>
      <c r="I16306" s="33"/>
      <c r="J16306" s="21"/>
    </row>
    <row r="16307" spans="1:10" x14ac:dyDescent="0.25">
      <c r="A16307"/>
      <c r="B16307"/>
      <c r="I16307" s="33"/>
      <c r="J16307" s="21"/>
    </row>
    <row r="16308" spans="1:10" x14ac:dyDescent="0.25">
      <c r="A16308"/>
      <c r="B16308"/>
      <c r="I16308" s="33"/>
      <c r="J16308" s="21"/>
    </row>
    <row r="16309" spans="1:10" x14ac:dyDescent="0.25">
      <c r="A16309"/>
      <c r="B16309"/>
      <c r="I16309" s="33"/>
      <c r="J16309" s="21"/>
    </row>
    <row r="16310" spans="1:10" x14ac:dyDescent="0.25">
      <c r="A16310"/>
      <c r="B16310"/>
      <c r="I16310" s="33"/>
      <c r="J16310" s="21"/>
    </row>
    <row r="16311" spans="1:10" x14ac:dyDescent="0.25">
      <c r="A16311"/>
      <c r="B16311"/>
      <c r="I16311" s="33"/>
      <c r="J16311" s="21"/>
    </row>
    <row r="16312" spans="1:10" x14ac:dyDescent="0.25">
      <c r="A16312"/>
      <c r="B16312"/>
      <c r="I16312" s="33"/>
      <c r="J16312" s="21"/>
    </row>
    <row r="16313" spans="1:10" x14ac:dyDescent="0.25">
      <c r="A16313"/>
      <c r="B16313"/>
      <c r="I16313" s="33"/>
      <c r="J16313" s="21"/>
    </row>
    <row r="16314" spans="1:10" x14ac:dyDescent="0.25">
      <c r="A16314"/>
      <c r="B16314"/>
      <c r="I16314" s="33"/>
      <c r="J16314" s="21"/>
    </row>
    <row r="16315" spans="1:10" x14ac:dyDescent="0.25">
      <c r="A16315"/>
      <c r="B16315"/>
      <c r="I16315" s="33"/>
      <c r="J16315" s="21"/>
    </row>
    <row r="16316" spans="1:10" x14ac:dyDescent="0.25">
      <c r="A16316"/>
      <c r="B16316"/>
      <c r="I16316" s="33"/>
      <c r="J16316" s="21"/>
    </row>
    <row r="16317" spans="1:10" x14ac:dyDescent="0.25">
      <c r="A16317"/>
      <c r="B16317"/>
      <c r="I16317" s="33"/>
      <c r="J16317" s="21"/>
    </row>
    <row r="16318" spans="1:10" x14ac:dyDescent="0.25">
      <c r="A16318"/>
      <c r="B16318"/>
      <c r="I16318" s="33"/>
      <c r="J16318" s="21"/>
    </row>
    <row r="16319" spans="1:10" x14ac:dyDescent="0.25">
      <c r="A16319"/>
      <c r="B16319"/>
      <c r="I16319" s="33"/>
      <c r="J16319" s="21"/>
    </row>
    <row r="16320" spans="1:10" x14ac:dyDescent="0.25">
      <c r="A16320"/>
      <c r="B16320"/>
      <c r="I16320" s="33"/>
      <c r="J16320" s="21"/>
    </row>
    <row r="16321" spans="1:10" x14ac:dyDescent="0.25">
      <c r="A16321"/>
      <c r="B16321"/>
      <c r="I16321" s="33"/>
      <c r="J16321" s="21"/>
    </row>
    <row r="16322" spans="1:10" x14ac:dyDescent="0.25">
      <c r="A16322"/>
      <c r="B16322"/>
      <c r="I16322" s="33"/>
      <c r="J16322" s="21"/>
    </row>
    <row r="16323" spans="1:10" x14ac:dyDescent="0.25">
      <c r="A16323"/>
      <c r="B16323"/>
      <c r="I16323" s="33"/>
      <c r="J16323" s="21"/>
    </row>
    <row r="16324" spans="1:10" x14ac:dyDescent="0.25">
      <c r="A16324"/>
      <c r="B16324"/>
      <c r="I16324" s="33"/>
      <c r="J16324" s="21"/>
    </row>
    <row r="16325" spans="1:10" x14ac:dyDescent="0.25">
      <c r="A16325"/>
      <c r="B16325"/>
      <c r="I16325" s="33"/>
      <c r="J16325" s="21"/>
    </row>
    <row r="16326" spans="1:10" x14ac:dyDescent="0.25">
      <c r="A16326"/>
      <c r="B16326"/>
      <c r="I16326" s="33"/>
      <c r="J16326" s="21"/>
    </row>
    <row r="16327" spans="1:10" x14ac:dyDescent="0.25">
      <c r="A16327"/>
      <c r="B16327"/>
      <c r="I16327" s="33"/>
      <c r="J16327" s="21"/>
    </row>
    <row r="16328" spans="1:10" x14ac:dyDescent="0.25">
      <c r="A16328"/>
      <c r="B16328"/>
      <c r="I16328" s="33"/>
      <c r="J16328" s="21"/>
    </row>
    <row r="16329" spans="1:10" x14ac:dyDescent="0.25">
      <c r="A16329"/>
      <c r="B16329"/>
      <c r="I16329" s="33"/>
      <c r="J16329" s="21"/>
    </row>
    <row r="16330" spans="1:10" x14ac:dyDescent="0.25">
      <c r="A16330"/>
      <c r="B16330"/>
      <c r="I16330" s="33"/>
      <c r="J16330" s="21"/>
    </row>
    <row r="16331" spans="1:10" x14ac:dyDescent="0.25">
      <c r="A16331"/>
      <c r="B16331"/>
      <c r="I16331" s="33"/>
      <c r="J16331" s="21"/>
    </row>
    <row r="16332" spans="1:10" x14ac:dyDescent="0.25">
      <c r="A16332"/>
      <c r="B16332"/>
      <c r="I16332" s="33"/>
      <c r="J16332" s="21"/>
    </row>
    <row r="16333" spans="1:10" x14ac:dyDescent="0.25">
      <c r="A16333"/>
      <c r="B16333"/>
      <c r="I16333" s="33"/>
      <c r="J16333" s="21"/>
    </row>
    <row r="16334" spans="1:10" x14ac:dyDescent="0.25">
      <c r="A16334"/>
      <c r="B16334"/>
      <c r="I16334" s="33"/>
      <c r="J16334" s="21"/>
    </row>
    <row r="16335" spans="1:10" x14ac:dyDescent="0.25">
      <c r="A16335"/>
      <c r="B16335"/>
      <c r="I16335" s="33"/>
      <c r="J16335" s="21"/>
    </row>
    <row r="16336" spans="1:10" x14ac:dyDescent="0.25">
      <c r="A16336"/>
      <c r="B16336"/>
      <c r="I16336" s="33"/>
      <c r="J16336" s="21"/>
    </row>
    <row r="16337" spans="1:10" x14ac:dyDescent="0.25">
      <c r="A16337"/>
      <c r="B16337"/>
      <c r="I16337" s="33"/>
      <c r="J16337" s="21"/>
    </row>
    <row r="16338" spans="1:10" x14ac:dyDescent="0.25">
      <c r="A16338"/>
      <c r="B16338"/>
      <c r="I16338" s="33"/>
      <c r="J16338" s="21"/>
    </row>
    <row r="16339" spans="1:10" x14ac:dyDescent="0.25">
      <c r="A16339"/>
      <c r="B16339"/>
      <c r="I16339" s="33"/>
      <c r="J16339" s="21"/>
    </row>
    <row r="16340" spans="1:10" x14ac:dyDescent="0.25">
      <c r="A16340"/>
      <c r="B16340"/>
      <c r="I16340" s="33"/>
      <c r="J16340" s="21"/>
    </row>
    <row r="16341" spans="1:10" x14ac:dyDescent="0.25">
      <c r="A16341"/>
      <c r="B16341"/>
      <c r="I16341" s="33"/>
      <c r="J16341" s="21"/>
    </row>
    <row r="16342" spans="1:10" x14ac:dyDescent="0.25">
      <c r="A16342"/>
      <c r="B16342"/>
      <c r="I16342" s="33"/>
      <c r="J16342" s="21"/>
    </row>
    <row r="16343" spans="1:10" x14ac:dyDescent="0.25">
      <c r="A16343"/>
      <c r="B16343"/>
      <c r="I16343" s="33"/>
      <c r="J16343" s="21"/>
    </row>
    <row r="16344" spans="1:10" x14ac:dyDescent="0.25">
      <c r="A16344"/>
      <c r="B16344"/>
      <c r="I16344" s="33"/>
      <c r="J16344" s="21"/>
    </row>
    <row r="16345" spans="1:10" x14ac:dyDescent="0.25">
      <c r="A16345"/>
      <c r="B16345"/>
      <c r="I16345" s="33"/>
      <c r="J16345" s="21"/>
    </row>
    <row r="16346" spans="1:10" x14ac:dyDescent="0.25">
      <c r="A16346"/>
      <c r="B16346"/>
      <c r="I16346" s="33"/>
      <c r="J16346" s="21"/>
    </row>
    <row r="16347" spans="1:10" x14ac:dyDescent="0.25">
      <c r="A16347"/>
      <c r="B16347"/>
      <c r="I16347" s="33"/>
      <c r="J16347" s="21"/>
    </row>
    <row r="16348" spans="1:10" x14ac:dyDescent="0.25">
      <c r="A16348"/>
      <c r="B16348"/>
      <c r="I16348" s="33"/>
      <c r="J16348" s="21"/>
    </row>
    <row r="16349" spans="1:10" x14ac:dyDescent="0.25">
      <c r="A16349"/>
      <c r="B16349"/>
      <c r="I16349" s="33"/>
      <c r="J16349" s="21"/>
    </row>
    <row r="16350" spans="1:10" x14ac:dyDescent="0.25">
      <c r="A16350"/>
      <c r="B16350"/>
      <c r="I16350" s="33"/>
      <c r="J16350" s="21"/>
    </row>
    <row r="16351" spans="1:10" x14ac:dyDescent="0.25">
      <c r="A16351"/>
      <c r="B16351"/>
      <c r="I16351" s="33"/>
      <c r="J16351" s="21"/>
    </row>
    <row r="16352" spans="1:10" x14ac:dyDescent="0.25">
      <c r="A16352"/>
      <c r="B16352"/>
      <c r="I16352" s="33"/>
      <c r="J16352" s="21"/>
    </row>
    <row r="16353" spans="1:10" x14ac:dyDescent="0.25">
      <c r="A16353"/>
      <c r="B16353"/>
      <c r="I16353" s="33"/>
      <c r="J16353" s="21"/>
    </row>
    <row r="16354" spans="1:10" x14ac:dyDescent="0.25">
      <c r="A16354"/>
      <c r="B16354"/>
      <c r="I16354" s="33"/>
      <c r="J16354" s="21"/>
    </row>
    <row r="16355" spans="1:10" x14ac:dyDescent="0.25">
      <c r="A16355"/>
      <c r="B16355"/>
      <c r="I16355" s="33"/>
      <c r="J16355" s="21"/>
    </row>
    <row r="16356" spans="1:10" x14ac:dyDescent="0.25">
      <c r="A16356"/>
      <c r="B16356"/>
      <c r="I16356" s="33"/>
      <c r="J16356" s="21"/>
    </row>
    <row r="16357" spans="1:10" x14ac:dyDescent="0.25">
      <c r="A16357"/>
      <c r="B16357"/>
      <c r="I16357" s="33"/>
      <c r="J16357" s="21"/>
    </row>
    <row r="16358" spans="1:10" x14ac:dyDescent="0.25">
      <c r="A16358"/>
      <c r="B16358"/>
      <c r="I16358" s="33"/>
      <c r="J16358" s="21"/>
    </row>
    <row r="16359" spans="1:10" x14ac:dyDescent="0.25">
      <c r="A16359"/>
      <c r="B16359"/>
      <c r="I16359" s="33"/>
      <c r="J16359" s="21"/>
    </row>
    <row r="16360" spans="1:10" x14ac:dyDescent="0.25">
      <c r="A16360"/>
      <c r="B16360"/>
      <c r="I16360" s="33"/>
      <c r="J16360" s="21"/>
    </row>
    <row r="16361" spans="1:10" x14ac:dyDescent="0.25">
      <c r="A16361"/>
      <c r="B16361"/>
      <c r="I16361" s="33"/>
      <c r="J16361" s="21"/>
    </row>
    <row r="16362" spans="1:10" x14ac:dyDescent="0.25">
      <c r="A16362"/>
      <c r="B16362"/>
      <c r="I16362" s="33"/>
      <c r="J16362" s="21"/>
    </row>
    <row r="16363" spans="1:10" x14ac:dyDescent="0.25">
      <c r="A16363"/>
      <c r="B16363"/>
      <c r="I16363" s="33"/>
      <c r="J16363" s="21"/>
    </row>
    <row r="16364" spans="1:10" x14ac:dyDescent="0.25">
      <c r="A16364"/>
      <c r="B16364"/>
      <c r="I16364" s="33"/>
      <c r="J16364" s="21"/>
    </row>
    <row r="16365" spans="1:10" x14ac:dyDescent="0.25">
      <c r="A16365"/>
      <c r="B16365"/>
      <c r="I16365" s="33"/>
      <c r="J16365" s="21"/>
    </row>
    <row r="16366" spans="1:10" x14ac:dyDescent="0.25">
      <c r="A16366"/>
      <c r="B16366"/>
      <c r="I16366" s="33"/>
      <c r="J16366" s="21"/>
    </row>
    <row r="16367" spans="1:10" x14ac:dyDescent="0.25">
      <c r="A16367"/>
      <c r="B16367"/>
      <c r="I16367" s="33"/>
      <c r="J16367" s="21"/>
    </row>
    <row r="16368" spans="1:10" x14ac:dyDescent="0.25">
      <c r="A16368"/>
      <c r="B16368"/>
      <c r="I16368" s="33"/>
      <c r="J16368" s="21"/>
    </row>
    <row r="16369" spans="1:10" x14ac:dyDescent="0.25">
      <c r="A16369"/>
      <c r="B16369"/>
      <c r="I16369" s="33"/>
      <c r="J16369" s="21"/>
    </row>
    <row r="16370" spans="1:10" x14ac:dyDescent="0.25">
      <c r="A16370"/>
      <c r="B16370"/>
      <c r="I16370" s="33"/>
      <c r="J16370" s="21"/>
    </row>
    <row r="16371" spans="1:10" x14ac:dyDescent="0.25">
      <c r="A16371"/>
      <c r="B16371"/>
      <c r="I16371" s="33"/>
      <c r="J16371" s="21"/>
    </row>
    <row r="16372" spans="1:10" x14ac:dyDescent="0.25">
      <c r="A16372"/>
      <c r="B16372"/>
      <c r="I16372" s="33"/>
      <c r="J16372" s="21"/>
    </row>
    <row r="16373" spans="1:10" x14ac:dyDescent="0.25">
      <c r="A16373"/>
      <c r="B16373"/>
      <c r="I16373" s="33"/>
      <c r="J16373" s="21"/>
    </row>
    <row r="16374" spans="1:10" x14ac:dyDescent="0.25">
      <c r="A16374"/>
      <c r="B16374"/>
      <c r="I16374" s="33"/>
      <c r="J16374" s="21"/>
    </row>
    <row r="16375" spans="1:10" x14ac:dyDescent="0.25">
      <c r="A16375"/>
      <c r="B16375"/>
      <c r="I16375" s="33"/>
      <c r="J16375" s="21"/>
    </row>
    <row r="16376" spans="1:10" x14ac:dyDescent="0.25">
      <c r="A16376"/>
      <c r="B16376"/>
      <c r="I16376" s="33"/>
      <c r="J16376" s="21"/>
    </row>
    <row r="16377" spans="1:10" x14ac:dyDescent="0.25">
      <c r="A16377"/>
      <c r="B16377"/>
      <c r="I16377" s="33"/>
      <c r="J16377" s="21"/>
    </row>
    <row r="16378" spans="1:10" x14ac:dyDescent="0.25">
      <c r="A16378"/>
      <c r="B16378"/>
      <c r="I16378" s="33"/>
      <c r="J16378" s="21"/>
    </row>
    <row r="16379" spans="1:10" x14ac:dyDescent="0.25">
      <c r="A16379"/>
      <c r="B16379"/>
      <c r="I16379" s="33"/>
      <c r="J16379" s="21"/>
    </row>
    <row r="16380" spans="1:10" x14ac:dyDescent="0.25">
      <c r="A16380"/>
      <c r="B16380"/>
      <c r="I16380" s="33"/>
      <c r="J16380" s="21"/>
    </row>
  </sheetData>
  <mergeCells count="2">
    <mergeCell ref="B2:D2"/>
    <mergeCell ref="E2:I2"/>
  </mergeCells>
  <phoneticPr fontId="29" type="noConversion"/>
  <pageMargins left="0.7" right="0.7" top="0.75" bottom="0.75" header="0.3" footer="0.3"/>
  <pageSetup paperSize="9" scale="58" orientation="landscape" horizontalDpi="0" verticalDpi="0"/>
  <ignoredErrors>
    <ignoredError sqref="E30:E42 E5:E13 E15:E21 E23:E28"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377"/>
  <sheetViews>
    <sheetView windowProtection="1" showGridLines="0" workbookViewId="0">
      <pane xSplit="1" ySplit="4" topLeftCell="B5" activePane="bottomRight" state="frozen"/>
      <selection pane="topRight" activeCell="B1" sqref="B1"/>
      <selection pane="bottomLeft" activeCell="A5" sqref="A5"/>
      <selection pane="bottomRight" activeCell="D18" sqref="D18"/>
    </sheetView>
  </sheetViews>
  <sheetFormatPr defaultColWidth="11" defaultRowHeight="15.75" x14ac:dyDescent="0.25"/>
  <cols>
    <col min="1" max="1" width="44.5" style="17" customWidth="1"/>
    <col min="2" max="2" width="11.875" style="18" customWidth="1"/>
    <col min="3" max="8" width="9.875" customWidth="1"/>
    <col min="9" max="9" width="11.5" customWidth="1"/>
    <col min="10" max="12" width="10.625" customWidth="1"/>
    <col min="13" max="13" width="11" customWidth="1"/>
    <col min="14" max="16" width="9.875" customWidth="1"/>
    <col min="17" max="17" width="14.125" customWidth="1"/>
    <col min="18" max="18" width="15.125" customWidth="1"/>
    <col min="19" max="38" width="14.125" customWidth="1"/>
  </cols>
  <sheetData>
    <row r="1" spans="1:16" ht="18.95" customHeight="1" x14ac:dyDescent="0.25">
      <c r="A1" s="203" t="s">
        <v>248</v>
      </c>
      <c r="B1" s="24" t="s">
        <v>110</v>
      </c>
      <c r="C1" s="35"/>
      <c r="D1" s="36"/>
      <c r="E1" s="37"/>
      <c r="F1" s="37"/>
      <c r="G1" s="37"/>
      <c r="H1" s="37"/>
      <c r="I1" s="35"/>
      <c r="J1" s="35"/>
      <c r="K1" s="38"/>
      <c r="L1" s="37"/>
      <c r="M1" s="37"/>
      <c r="N1" s="37"/>
      <c r="O1" s="39"/>
      <c r="P1" s="37"/>
    </row>
    <row r="2" spans="1:16" x14ac:dyDescent="0.25">
      <c r="A2" s="203"/>
      <c r="B2" s="199" t="s">
        <v>111</v>
      </c>
      <c r="C2" s="201"/>
      <c r="D2" s="201"/>
      <c r="E2" s="201"/>
      <c r="F2" s="201"/>
      <c r="G2" s="201"/>
      <c r="H2" s="201"/>
      <c r="I2" s="204" t="s">
        <v>112</v>
      </c>
      <c r="J2" s="201"/>
      <c r="K2" s="201"/>
      <c r="L2" s="201"/>
      <c r="M2" s="202" t="s">
        <v>113</v>
      </c>
      <c r="N2" s="201"/>
      <c r="O2" s="201"/>
      <c r="P2" s="201"/>
    </row>
    <row r="3" spans="1:16" s="40" customFormat="1" ht="120" customHeight="1" x14ac:dyDescent="0.2">
      <c r="A3" s="46"/>
      <c r="B3" s="41" t="s">
        <v>114</v>
      </c>
      <c r="C3" s="42" t="s">
        <v>115</v>
      </c>
      <c r="D3" s="42" t="s">
        <v>116</v>
      </c>
      <c r="E3" s="42" t="s">
        <v>117</v>
      </c>
      <c r="F3" s="42" t="s">
        <v>118</v>
      </c>
      <c r="G3" s="43" t="s">
        <v>119</v>
      </c>
      <c r="H3" s="43" t="s">
        <v>120</v>
      </c>
      <c r="I3" s="44" t="s">
        <v>121</v>
      </c>
      <c r="J3" s="42" t="s">
        <v>115</v>
      </c>
      <c r="K3" s="42" t="s">
        <v>117</v>
      </c>
      <c r="L3" s="42" t="s">
        <v>118</v>
      </c>
      <c r="M3" s="45" t="s">
        <v>122</v>
      </c>
      <c r="N3" s="42" t="s">
        <v>115</v>
      </c>
      <c r="O3" s="42" t="s">
        <v>117</v>
      </c>
      <c r="P3" s="42" t="s">
        <v>118</v>
      </c>
    </row>
    <row r="4" spans="1:16" x14ac:dyDescent="0.25">
      <c r="A4" s="22"/>
      <c r="B4" s="47">
        <f>SUM(C4:F4)</f>
        <v>313</v>
      </c>
      <c r="C4" s="19">
        <f t="shared" ref="C4:H4" si="0">SUM(C5:C38)</f>
        <v>65</v>
      </c>
      <c r="D4" s="19">
        <f t="shared" si="0"/>
        <v>34</v>
      </c>
      <c r="E4" s="19">
        <f t="shared" si="0"/>
        <v>173</v>
      </c>
      <c r="F4" s="19">
        <f t="shared" si="0"/>
        <v>41</v>
      </c>
      <c r="G4" s="19">
        <f t="shared" si="0"/>
        <v>8</v>
      </c>
      <c r="H4" s="19">
        <f t="shared" si="0"/>
        <v>42</v>
      </c>
      <c r="I4" s="48">
        <f>SUM(J4:L4)</f>
        <v>127</v>
      </c>
      <c r="J4" s="19">
        <f>SUM(J5:J38)</f>
        <v>14</v>
      </c>
      <c r="K4" s="19">
        <f>SUM(K5:K38)</f>
        <v>90</v>
      </c>
      <c r="L4" s="19">
        <f>SUM(L5:L38)</f>
        <v>23</v>
      </c>
      <c r="M4" s="49">
        <f>SUM(N4:P4)</f>
        <v>133</v>
      </c>
      <c r="N4" s="19">
        <f>SUM(N5:N38)</f>
        <v>14</v>
      </c>
      <c r="O4" s="19">
        <f>SUM(O5:O38)</f>
        <v>90</v>
      </c>
      <c r="P4" s="19">
        <f>SUM(P5:P38)</f>
        <v>29</v>
      </c>
    </row>
    <row r="5" spans="1:16" x14ac:dyDescent="0.25">
      <c r="A5" s="17" t="s">
        <v>83</v>
      </c>
      <c r="B5" s="47">
        <f t="shared" ref="B5:B38" si="1">SUM(C5:F5)</f>
        <v>7</v>
      </c>
      <c r="C5">
        <v>1</v>
      </c>
      <c r="D5">
        <v>1</v>
      </c>
      <c r="E5">
        <v>5</v>
      </c>
      <c r="F5">
        <v>0</v>
      </c>
      <c r="G5">
        <v>0</v>
      </c>
      <c r="H5">
        <v>2</v>
      </c>
      <c r="I5" s="48">
        <f t="shared" ref="I5:I38" si="2">SUM(J5:L5)</f>
        <v>4</v>
      </c>
      <c r="J5">
        <v>0</v>
      </c>
      <c r="K5">
        <v>4</v>
      </c>
      <c r="L5">
        <v>0</v>
      </c>
      <c r="M5" s="49">
        <f t="shared" ref="M5:M38" si="3">SUM(N5:P5)</f>
        <v>3</v>
      </c>
      <c r="N5">
        <v>0</v>
      </c>
      <c r="O5">
        <v>3</v>
      </c>
      <c r="P5">
        <v>0</v>
      </c>
    </row>
    <row r="6" spans="1:16" x14ac:dyDescent="0.25">
      <c r="A6" s="17" t="s">
        <v>84</v>
      </c>
      <c r="B6" s="47">
        <f t="shared" si="1"/>
        <v>10</v>
      </c>
      <c r="C6">
        <v>1</v>
      </c>
      <c r="D6">
        <v>1</v>
      </c>
      <c r="E6">
        <v>2</v>
      </c>
      <c r="F6">
        <v>6</v>
      </c>
      <c r="G6">
        <v>0</v>
      </c>
      <c r="H6">
        <v>0</v>
      </c>
      <c r="I6" s="48">
        <f t="shared" si="2"/>
        <v>4</v>
      </c>
      <c r="J6">
        <v>0</v>
      </c>
      <c r="K6">
        <v>0</v>
      </c>
      <c r="L6">
        <v>4</v>
      </c>
      <c r="M6" s="49">
        <f t="shared" si="3"/>
        <v>4</v>
      </c>
      <c r="N6">
        <v>0</v>
      </c>
      <c r="O6">
        <v>0</v>
      </c>
      <c r="P6">
        <v>4</v>
      </c>
    </row>
    <row r="7" spans="1:16" x14ac:dyDescent="0.25">
      <c r="A7" s="17" t="s">
        <v>85</v>
      </c>
      <c r="B7" s="47">
        <f t="shared" si="1"/>
        <v>14</v>
      </c>
      <c r="C7">
        <v>2</v>
      </c>
      <c r="D7">
        <v>1</v>
      </c>
      <c r="E7">
        <v>2</v>
      </c>
      <c r="F7">
        <v>9</v>
      </c>
      <c r="G7">
        <v>0</v>
      </c>
      <c r="H7">
        <v>2</v>
      </c>
      <c r="I7" s="48">
        <f t="shared" si="2"/>
        <v>4</v>
      </c>
      <c r="J7">
        <v>0</v>
      </c>
      <c r="K7">
        <v>1</v>
      </c>
      <c r="L7">
        <v>3</v>
      </c>
      <c r="M7" s="49">
        <f t="shared" si="3"/>
        <v>3</v>
      </c>
      <c r="N7">
        <v>0</v>
      </c>
      <c r="O7">
        <v>1</v>
      </c>
      <c r="P7">
        <v>2</v>
      </c>
    </row>
    <row r="8" spans="1:16" x14ac:dyDescent="0.25">
      <c r="A8" s="17" t="s">
        <v>4</v>
      </c>
      <c r="B8" s="47">
        <f t="shared" si="1"/>
        <v>9</v>
      </c>
      <c r="C8">
        <v>3</v>
      </c>
      <c r="D8">
        <v>1</v>
      </c>
      <c r="E8">
        <v>5</v>
      </c>
      <c r="F8">
        <v>0</v>
      </c>
      <c r="G8">
        <v>0</v>
      </c>
      <c r="H8">
        <v>2</v>
      </c>
      <c r="I8" s="48">
        <f t="shared" si="2"/>
        <v>3</v>
      </c>
      <c r="J8">
        <v>0</v>
      </c>
      <c r="K8">
        <v>3</v>
      </c>
      <c r="L8">
        <v>0</v>
      </c>
      <c r="M8" s="49">
        <f t="shared" si="3"/>
        <v>4</v>
      </c>
      <c r="N8">
        <v>1</v>
      </c>
      <c r="O8">
        <v>3</v>
      </c>
      <c r="P8">
        <v>0</v>
      </c>
    </row>
    <row r="9" spans="1:16" x14ac:dyDescent="0.25">
      <c r="A9" s="17" t="s">
        <v>5</v>
      </c>
      <c r="B9" s="47">
        <f t="shared" si="1"/>
        <v>11</v>
      </c>
      <c r="C9">
        <v>2</v>
      </c>
      <c r="D9">
        <v>1</v>
      </c>
      <c r="E9">
        <v>2</v>
      </c>
      <c r="F9">
        <v>6</v>
      </c>
      <c r="G9">
        <v>0</v>
      </c>
      <c r="H9">
        <v>0</v>
      </c>
      <c r="I9" s="48">
        <f t="shared" si="2"/>
        <v>11</v>
      </c>
      <c r="J9">
        <v>2</v>
      </c>
      <c r="K9">
        <v>2</v>
      </c>
      <c r="L9">
        <v>7</v>
      </c>
      <c r="M9" s="49">
        <f t="shared" si="3"/>
        <v>11</v>
      </c>
      <c r="N9">
        <v>2</v>
      </c>
      <c r="O9">
        <v>2</v>
      </c>
      <c r="P9">
        <v>7</v>
      </c>
    </row>
    <row r="10" spans="1:16" x14ac:dyDescent="0.25">
      <c r="A10" s="17" t="s">
        <v>86</v>
      </c>
      <c r="B10" s="47">
        <f t="shared" si="1"/>
        <v>12</v>
      </c>
      <c r="C10">
        <v>2</v>
      </c>
      <c r="D10">
        <v>1</v>
      </c>
      <c r="E10">
        <v>9</v>
      </c>
      <c r="F10">
        <v>0</v>
      </c>
      <c r="G10">
        <v>0</v>
      </c>
      <c r="H10">
        <v>2</v>
      </c>
      <c r="I10" s="48">
        <f t="shared" si="2"/>
        <v>4</v>
      </c>
      <c r="J10">
        <v>1</v>
      </c>
      <c r="K10">
        <v>3</v>
      </c>
      <c r="L10">
        <v>0</v>
      </c>
      <c r="M10" s="49">
        <f t="shared" si="3"/>
        <v>4</v>
      </c>
      <c r="N10">
        <v>0</v>
      </c>
      <c r="O10">
        <v>4</v>
      </c>
      <c r="P10">
        <v>0</v>
      </c>
    </row>
    <row r="11" spans="1:16" x14ac:dyDescent="0.25">
      <c r="A11" s="17" t="s">
        <v>87</v>
      </c>
      <c r="B11" s="47">
        <f t="shared" si="1"/>
        <v>10</v>
      </c>
      <c r="C11">
        <v>3</v>
      </c>
      <c r="D11">
        <v>1</v>
      </c>
      <c r="E11">
        <v>6</v>
      </c>
      <c r="F11">
        <v>0</v>
      </c>
      <c r="G11">
        <v>0</v>
      </c>
      <c r="H11">
        <v>1</v>
      </c>
      <c r="I11" s="48">
        <f t="shared" si="2"/>
        <v>3</v>
      </c>
      <c r="J11">
        <v>0</v>
      </c>
      <c r="K11">
        <v>3</v>
      </c>
      <c r="L11">
        <v>0</v>
      </c>
      <c r="M11" s="49">
        <f t="shared" si="3"/>
        <v>4</v>
      </c>
      <c r="N11">
        <v>1</v>
      </c>
      <c r="O11">
        <v>3</v>
      </c>
      <c r="P11">
        <v>0</v>
      </c>
    </row>
    <row r="12" spans="1:16" x14ac:dyDescent="0.25">
      <c r="A12" s="17" t="s">
        <v>88</v>
      </c>
      <c r="B12" s="47">
        <f t="shared" si="1"/>
        <v>5</v>
      </c>
      <c r="C12">
        <v>1</v>
      </c>
      <c r="D12">
        <v>1</v>
      </c>
      <c r="E12">
        <v>1</v>
      </c>
      <c r="F12">
        <v>2</v>
      </c>
      <c r="G12">
        <v>1</v>
      </c>
      <c r="H12">
        <v>0</v>
      </c>
      <c r="I12" s="48">
        <f t="shared" si="2"/>
        <v>5</v>
      </c>
      <c r="J12">
        <v>1</v>
      </c>
      <c r="K12">
        <v>2</v>
      </c>
      <c r="L12">
        <v>2</v>
      </c>
      <c r="M12" s="49">
        <f t="shared" si="3"/>
        <v>5</v>
      </c>
      <c r="N12">
        <v>1</v>
      </c>
      <c r="O12">
        <v>2</v>
      </c>
      <c r="P12">
        <v>2</v>
      </c>
    </row>
    <row r="13" spans="1:16" x14ac:dyDescent="0.25">
      <c r="A13" s="17" t="s">
        <v>89</v>
      </c>
      <c r="B13" s="47">
        <f t="shared" si="1"/>
        <v>8</v>
      </c>
      <c r="C13">
        <v>2</v>
      </c>
      <c r="D13">
        <v>1</v>
      </c>
      <c r="E13">
        <v>5</v>
      </c>
      <c r="F13">
        <v>0</v>
      </c>
      <c r="G13">
        <v>0</v>
      </c>
      <c r="H13">
        <v>0</v>
      </c>
      <c r="I13" s="48">
        <f t="shared" si="2"/>
        <v>5</v>
      </c>
      <c r="J13">
        <v>2</v>
      </c>
      <c r="K13">
        <v>3</v>
      </c>
      <c r="L13">
        <v>0</v>
      </c>
      <c r="M13" s="49">
        <f t="shared" si="3"/>
        <v>4</v>
      </c>
      <c r="N13">
        <v>1</v>
      </c>
      <c r="O13">
        <v>3</v>
      </c>
      <c r="P13">
        <v>0</v>
      </c>
    </row>
    <row r="14" spans="1:16" x14ac:dyDescent="0.25">
      <c r="A14" s="17" t="s">
        <v>90</v>
      </c>
      <c r="B14" s="47">
        <f t="shared" si="1"/>
        <v>8</v>
      </c>
      <c r="C14">
        <v>1</v>
      </c>
      <c r="D14">
        <v>1</v>
      </c>
      <c r="E14">
        <v>6</v>
      </c>
      <c r="F14">
        <v>0</v>
      </c>
      <c r="G14">
        <v>0</v>
      </c>
      <c r="H14">
        <v>2</v>
      </c>
      <c r="I14" s="48">
        <f t="shared" si="2"/>
        <v>5</v>
      </c>
      <c r="J14">
        <v>1</v>
      </c>
      <c r="K14">
        <v>4</v>
      </c>
      <c r="L14">
        <v>0</v>
      </c>
      <c r="M14" s="49">
        <f t="shared" si="3"/>
        <v>4</v>
      </c>
      <c r="N14">
        <v>0</v>
      </c>
      <c r="O14">
        <v>4</v>
      </c>
      <c r="P14">
        <v>0</v>
      </c>
    </row>
    <row r="15" spans="1:16" x14ac:dyDescent="0.25">
      <c r="A15" s="17" t="s">
        <v>10</v>
      </c>
      <c r="B15" s="47">
        <f t="shared" si="1"/>
        <v>10</v>
      </c>
      <c r="C15">
        <v>2</v>
      </c>
      <c r="D15">
        <v>1</v>
      </c>
      <c r="E15">
        <v>7</v>
      </c>
      <c r="F15">
        <v>0</v>
      </c>
      <c r="G15">
        <v>0</v>
      </c>
      <c r="H15">
        <v>2</v>
      </c>
      <c r="I15" s="48">
        <f t="shared" si="2"/>
        <v>3</v>
      </c>
      <c r="J15">
        <v>0</v>
      </c>
      <c r="K15">
        <v>3</v>
      </c>
      <c r="L15">
        <v>0</v>
      </c>
      <c r="M15" s="49">
        <f t="shared" si="3"/>
        <v>3</v>
      </c>
      <c r="N15">
        <v>0</v>
      </c>
      <c r="O15">
        <v>2</v>
      </c>
      <c r="P15">
        <v>1</v>
      </c>
    </row>
    <row r="16" spans="1:16" x14ac:dyDescent="0.25">
      <c r="A16" s="17" t="s">
        <v>91</v>
      </c>
      <c r="B16" s="47">
        <f t="shared" si="1"/>
        <v>9</v>
      </c>
      <c r="C16">
        <v>4</v>
      </c>
      <c r="D16">
        <v>1</v>
      </c>
      <c r="E16">
        <v>4</v>
      </c>
      <c r="F16">
        <v>0</v>
      </c>
      <c r="G16">
        <v>0</v>
      </c>
      <c r="H16">
        <v>0</v>
      </c>
      <c r="I16" s="48">
        <f t="shared" si="2"/>
        <v>3</v>
      </c>
      <c r="J16">
        <v>0</v>
      </c>
      <c r="K16">
        <v>3</v>
      </c>
      <c r="L16">
        <v>0</v>
      </c>
      <c r="M16" s="49">
        <f t="shared" si="3"/>
        <v>5</v>
      </c>
      <c r="N16">
        <v>0</v>
      </c>
      <c r="O16">
        <v>4</v>
      </c>
      <c r="P16">
        <v>1</v>
      </c>
    </row>
    <row r="17" spans="1:16" x14ac:dyDescent="0.25">
      <c r="A17" s="124" t="s">
        <v>242</v>
      </c>
      <c r="B17" s="47">
        <f t="shared" si="1"/>
        <v>8</v>
      </c>
      <c r="C17">
        <v>0</v>
      </c>
      <c r="D17">
        <v>1</v>
      </c>
      <c r="E17">
        <v>7</v>
      </c>
      <c r="F17">
        <v>0</v>
      </c>
      <c r="G17">
        <v>0</v>
      </c>
      <c r="H17">
        <v>3</v>
      </c>
      <c r="I17" s="48">
        <f t="shared" si="2"/>
        <v>0</v>
      </c>
      <c r="J17">
        <v>0</v>
      </c>
      <c r="K17">
        <v>0</v>
      </c>
      <c r="L17">
        <v>0</v>
      </c>
      <c r="M17" s="49">
        <f t="shared" si="3"/>
        <v>0</v>
      </c>
      <c r="N17">
        <v>0</v>
      </c>
      <c r="O17">
        <v>0</v>
      </c>
      <c r="P17">
        <v>0</v>
      </c>
    </row>
    <row r="18" spans="1:16" x14ac:dyDescent="0.25">
      <c r="A18" s="17" t="s">
        <v>92</v>
      </c>
      <c r="B18" s="47">
        <f t="shared" si="1"/>
        <v>12</v>
      </c>
      <c r="C18">
        <v>4</v>
      </c>
      <c r="D18">
        <v>1</v>
      </c>
      <c r="E18">
        <v>7</v>
      </c>
      <c r="F18">
        <v>0</v>
      </c>
      <c r="G18">
        <v>1</v>
      </c>
      <c r="H18">
        <v>0</v>
      </c>
      <c r="I18" s="48">
        <f t="shared" si="2"/>
        <v>7</v>
      </c>
      <c r="J18">
        <v>3</v>
      </c>
      <c r="K18">
        <v>4</v>
      </c>
      <c r="L18">
        <v>0</v>
      </c>
      <c r="M18" s="49">
        <f t="shared" si="3"/>
        <v>12</v>
      </c>
      <c r="N18">
        <v>4</v>
      </c>
      <c r="O18">
        <v>8</v>
      </c>
      <c r="P18">
        <v>0</v>
      </c>
    </row>
    <row r="19" spans="1:16" x14ac:dyDescent="0.25">
      <c r="A19" s="17" t="s">
        <v>82</v>
      </c>
      <c r="B19" s="47">
        <f t="shared" si="1"/>
        <v>10</v>
      </c>
      <c r="C19">
        <v>2</v>
      </c>
      <c r="D19">
        <v>1</v>
      </c>
      <c r="E19">
        <v>6</v>
      </c>
      <c r="F19">
        <v>1</v>
      </c>
      <c r="G19">
        <v>0</v>
      </c>
      <c r="H19">
        <v>2</v>
      </c>
      <c r="I19" s="48">
        <f t="shared" si="2"/>
        <v>3</v>
      </c>
      <c r="J19">
        <v>0</v>
      </c>
      <c r="K19">
        <v>2</v>
      </c>
      <c r="L19">
        <v>1</v>
      </c>
      <c r="M19" s="49">
        <f t="shared" si="3"/>
        <v>6</v>
      </c>
      <c r="N19">
        <v>2</v>
      </c>
      <c r="O19">
        <v>3</v>
      </c>
      <c r="P19">
        <v>1</v>
      </c>
    </row>
    <row r="20" spans="1:16" x14ac:dyDescent="0.25">
      <c r="A20" s="17" t="s">
        <v>93</v>
      </c>
      <c r="B20" s="47">
        <f t="shared" si="1"/>
        <v>10</v>
      </c>
      <c r="C20">
        <v>2</v>
      </c>
      <c r="D20">
        <v>1</v>
      </c>
      <c r="E20">
        <v>7</v>
      </c>
      <c r="F20">
        <v>0</v>
      </c>
      <c r="G20">
        <v>0</v>
      </c>
      <c r="H20">
        <v>1</v>
      </c>
      <c r="I20" s="48">
        <f t="shared" si="2"/>
        <v>3</v>
      </c>
      <c r="J20">
        <v>0</v>
      </c>
      <c r="K20">
        <v>3</v>
      </c>
      <c r="L20">
        <v>0</v>
      </c>
      <c r="M20" s="49">
        <f t="shared" si="3"/>
        <v>3</v>
      </c>
      <c r="N20">
        <v>0</v>
      </c>
      <c r="O20">
        <v>3</v>
      </c>
      <c r="P20">
        <v>0</v>
      </c>
    </row>
    <row r="21" spans="1:16" x14ac:dyDescent="0.25">
      <c r="A21" s="17" t="s">
        <v>94</v>
      </c>
      <c r="B21" s="47">
        <f t="shared" si="1"/>
        <v>12</v>
      </c>
      <c r="C21">
        <v>2</v>
      </c>
      <c r="D21">
        <v>1</v>
      </c>
      <c r="E21">
        <v>9</v>
      </c>
      <c r="F21">
        <v>0</v>
      </c>
      <c r="G21">
        <v>0</v>
      </c>
      <c r="H21">
        <v>3</v>
      </c>
      <c r="I21" s="48">
        <f t="shared" si="2"/>
        <v>7</v>
      </c>
      <c r="J21">
        <v>1</v>
      </c>
      <c r="K21">
        <v>6</v>
      </c>
      <c r="L21">
        <v>0</v>
      </c>
      <c r="M21" s="49">
        <f t="shared" si="3"/>
        <v>10</v>
      </c>
      <c r="N21">
        <v>0</v>
      </c>
      <c r="O21">
        <v>10</v>
      </c>
      <c r="P21">
        <v>0</v>
      </c>
    </row>
    <row r="22" spans="1:16" x14ac:dyDescent="0.25">
      <c r="A22" s="17" t="s">
        <v>17</v>
      </c>
      <c r="B22" s="47">
        <f t="shared" si="1"/>
        <v>8</v>
      </c>
      <c r="C22">
        <v>2</v>
      </c>
      <c r="D22">
        <v>1</v>
      </c>
      <c r="E22">
        <v>4</v>
      </c>
      <c r="F22">
        <v>1</v>
      </c>
      <c r="G22">
        <v>1</v>
      </c>
      <c r="H22">
        <v>0</v>
      </c>
      <c r="I22" s="48">
        <f t="shared" si="2"/>
        <v>3</v>
      </c>
      <c r="J22">
        <v>0</v>
      </c>
      <c r="K22">
        <v>3</v>
      </c>
      <c r="L22">
        <v>0</v>
      </c>
      <c r="M22" s="49">
        <f t="shared" si="3"/>
        <v>2</v>
      </c>
      <c r="N22">
        <v>0</v>
      </c>
      <c r="O22">
        <v>2</v>
      </c>
      <c r="P22">
        <v>0</v>
      </c>
    </row>
    <row r="23" spans="1:16" x14ac:dyDescent="0.25">
      <c r="A23" s="124" t="s">
        <v>18</v>
      </c>
      <c r="B23" s="47">
        <f t="shared" si="1"/>
        <v>13</v>
      </c>
      <c r="C23">
        <v>1</v>
      </c>
      <c r="D23">
        <v>1</v>
      </c>
      <c r="E23">
        <v>11</v>
      </c>
      <c r="F23">
        <v>0</v>
      </c>
      <c r="G23">
        <v>0</v>
      </c>
      <c r="H23">
        <v>2</v>
      </c>
      <c r="I23" s="48">
        <f t="shared" si="2"/>
        <v>0</v>
      </c>
      <c r="J23">
        <v>0</v>
      </c>
      <c r="K23">
        <v>0</v>
      </c>
      <c r="L23">
        <v>0</v>
      </c>
      <c r="M23" s="49">
        <f t="shared" si="3"/>
        <v>0</v>
      </c>
      <c r="N23">
        <v>0</v>
      </c>
      <c r="O23">
        <v>0</v>
      </c>
      <c r="P23">
        <v>0</v>
      </c>
    </row>
    <row r="24" spans="1:16" x14ac:dyDescent="0.25">
      <c r="A24" s="17" t="s">
        <v>20</v>
      </c>
      <c r="B24" s="47">
        <f t="shared" si="1"/>
        <v>10</v>
      </c>
      <c r="C24">
        <v>2</v>
      </c>
      <c r="D24">
        <v>1</v>
      </c>
      <c r="E24">
        <v>7</v>
      </c>
      <c r="F24">
        <v>0</v>
      </c>
      <c r="G24">
        <v>0</v>
      </c>
      <c r="H24">
        <v>3</v>
      </c>
      <c r="I24" s="48">
        <f t="shared" si="2"/>
        <v>4</v>
      </c>
      <c r="J24">
        <v>0</v>
      </c>
      <c r="K24">
        <v>4</v>
      </c>
      <c r="L24">
        <v>0</v>
      </c>
      <c r="M24" s="49">
        <f t="shared" si="3"/>
        <v>4</v>
      </c>
      <c r="N24">
        <v>0</v>
      </c>
      <c r="O24">
        <v>3</v>
      </c>
      <c r="P24">
        <v>1</v>
      </c>
    </row>
    <row r="25" spans="1:16" x14ac:dyDescent="0.25">
      <c r="A25" s="17" t="s">
        <v>21</v>
      </c>
      <c r="B25" s="47">
        <f t="shared" si="1"/>
        <v>6</v>
      </c>
      <c r="C25">
        <v>2</v>
      </c>
      <c r="D25">
        <v>1</v>
      </c>
      <c r="E25">
        <v>3</v>
      </c>
      <c r="F25">
        <v>0</v>
      </c>
      <c r="G25">
        <v>1</v>
      </c>
      <c r="H25">
        <v>0</v>
      </c>
      <c r="I25" s="48">
        <f t="shared" si="2"/>
        <v>3</v>
      </c>
      <c r="J25">
        <v>0</v>
      </c>
      <c r="K25">
        <v>3</v>
      </c>
      <c r="L25">
        <v>0</v>
      </c>
      <c r="M25" s="49">
        <f t="shared" si="3"/>
        <v>3</v>
      </c>
      <c r="N25">
        <v>0</v>
      </c>
      <c r="O25">
        <v>3</v>
      </c>
      <c r="P25">
        <v>0</v>
      </c>
    </row>
    <row r="26" spans="1:16" x14ac:dyDescent="0.25">
      <c r="A26" s="17" t="s">
        <v>23</v>
      </c>
      <c r="B26" s="47">
        <f t="shared" si="1"/>
        <v>7</v>
      </c>
      <c r="C26">
        <v>1</v>
      </c>
      <c r="D26">
        <v>1</v>
      </c>
      <c r="E26">
        <v>2</v>
      </c>
      <c r="F26">
        <v>3</v>
      </c>
      <c r="G26">
        <v>0</v>
      </c>
      <c r="H26">
        <v>1</v>
      </c>
      <c r="I26" s="48">
        <f t="shared" si="2"/>
        <v>4</v>
      </c>
      <c r="J26">
        <v>1</v>
      </c>
      <c r="K26">
        <v>2</v>
      </c>
      <c r="L26">
        <v>1</v>
      </c>
      <c r="M26" s="49">
        <f t="shared" si="3"/>
        <v>4</v>
      </c>
      <c r="N26">
        <v>1</v>
      </c>
      <c r="O26">
        <v>2</v>
      </c>
      <c r="P26">
        <v>1</v>
      </c>
    </row>
    <row r="27" spans="1:16" x14ac:dyDescent="0.25">
      <c r="A27" s="17" t="s">
        <v>95</v>
      </c>
      <c r="B27" s="47">
        <f t="shared" si="1"/>
        <v>6</v>
      </c>
      <c r="C27">
        <v>1</v>
      </c>
      <c r="D27">
        <v>1</v>
      </c>
      <c r="E27">
        <v>3</v>
      </c>
      <c r="F27">
        <v>1</v>
      </c>
      <c r="G27">
        <v>0</v>
      </c>
      <c r="H27">
        <v>0</v>
      </c>
      <c r="I27" s="48">
        <f t="shared" si="2"/>
        <v>2</v>
      </c>
      <c r="J27">
        <v>0</v>
      </c>
      <c r="K27">
        <v>2</v>
      </c>
      <c r="L27">
        <v>0</v>
      </c>
      <c r="M27" s="49">
        <f t="shared" si="3"/>
        <v>3</v>
      </c>
      <c r="N27">
        <v>0</v>
      </c>
      <c r="O27">
        <v>2</v>
      </c>
      <c r="P27">
        <v>1</v>
      </c>
    </row>
    <row r="28" spans="1:16" x14ac:dyDescent="0.25">
      <c r="A28" s="17" t="s">
        <v>96</v>
      </c>
      <c r="B28" s="47">
        <f t="shared" si="1"/>
        <v>8</v>
      </c>
      <c r="C28">
        <v>0</v>
      </c>
      <c r="D28">
        <v>1</v>
      </c>
      <c r="E28">
        <v>7</v>
      </c>
      <c r="F28">
        <v>0</v>
      </c>
      <c r="G28">
        <v>0</v>
      </c>
      <c r="H28">
        <v>0</v>
      </c>
      <c r="I28" s="48">
        <f t="shared" si="2"/>
        <v>4</v>
      </c>
      <c r="J28">
        <v>0</v>
      </c>
      <c r="K28">
        <v>4</v>
      </c>
      <c r="L28">
        <v>0</v>
      </c>
      <c r="M28" s="49">
        <f t="shared" si="3"/>
        <v>0</v>
      </c>
      <c r="N28">
        <v>0</v>
      </c>
      <c r="O28">
        <v>0</v>
      </c>
      <c r="P28">
        <v>0</v>
      </c>
    </row>
    <row r="29" spans="1:16" x14ac:dyDescent="0.25">
      <c r="A29" s="17" t="s">
        <v>97</v>
      </c>
      <c r="B29" s="47">
        <f t="shared" si="1"/>
        <v>6</v>
      </c>
      <c r="C29">
        <v>1</v>
      </c>
      <c r="D29">
        <v>1</v>
      </c>
      <c r="E29">
        <v>2</v>
      </c>
      <c r="F29">
        <v>2</v>
      </c>
      <c r="G29">
        <v>0</v>
      </c>
      <c r="H29">
        <v>0</v>
      </c>
      <c r="I29" s="48">
        <f t="shared" si="2"/>
        <v>2</v>
      </c>
      <c r="J29">
        <v>0</v>
      </c>
      <c r="K29">
        <v>1</v>
      </c>
      <c r="L29">
        <v>1</v>
      </c>
      <c r="M29" s="49">
        <f t="shared" si="3"/>
        <v>3</v>
      </c>
      <c r="N29">
        <v>0</v>
      </c>
      <c r="O29">
        <v>1</v>
      </c>
      <c r="P29">
        <v>2</v>
      </c>
    </row>
    <row r="30" spans="1:16" x14ac:dyDescent="0.25">
      <c r="A30" s="17" t="s">
        <v>98</v>
      </c>
      <c r="B30" s="47">
        <f t="shared" si="1"/>
        <v>7</v>
      </c>
      <c r="C30">
        <v>2</v>
      </c>
      <c r="D30">
        <v>1</v>
      </c>
      <c r="E30">
        <v>4</v>
      </c>
      <c r="F30">
        <v>0</v>
      </c>
      <c r="G30">
        <v>1</v>
      </c>
      <c r="H30">
        <v>0</v>
      </c>
      <c r="I30" s="48">
        <f t="shared" si="2"/>
        <v>3</v>
      </c>
      <c r="J30">
        <v>0</v>
      </c>
      <c r="K30">
        <v>3</v>
      </c>
      <c r="L30">
        <v>0</v>
      </c>
      <c r="M30" s="49">
        <f t="shared" si="3"/>
        <v>4</v>
      </c>
      <c r="N30">
        <v>0</v>
      </c>
      <c r="O30">
        <v>3</v>
      </c>
      <c r="P30">
        <v>1</v>
      </c>
    </row>
    <row r="31" spans="1:16" x14ac:dyDescent="0.25">
      <c r="A31" s="17" t="s">
        <v>27</v>
      </c>
      <c r="B31" s="47">
        <f t="shared" si="1"/>
        <v>9</v>
      </c>
      <c r="C31">
        <v>2</v>
      </c>
      <c r="D31">
        <v>1</v>
      </c>
      <c r="E31">
        <v>6</v>
      </c>
      <c r="F31">
        <v>0</v>
      </c>
      <c r="G31">
        <v>0</v>
      </c>
      <c r="H31">
        <v>2</v>
      </c>
      <c r="I31" s="48">
        <f t="shared" si="2"/>
        <v>0</v>
      </c>
      <c r="J31">
        <v>0</v>
      </c>
      <c r="K31">
        <v>0</v>
      </c>
      <c r="L31">
        <v>0</v>
      </c>
      <c r="M31" s="49">
        <f t="shared" si="3"/>
        <v>0</v>
      </c>
      <c r="N31">
        <v>0</v>
      </c>
      <c r="O31">
        <v>0</v>
      </c>
      <c r="P31">
        <v>0</v>
      </c>
    </row>
    <row r="32" spans="1:16" x14ac:dyDescent="0.25">
      <c r="A32" s="17" t="s">
        <v>29</v>
      </c>
      <c r="B32" s="47">
        <f t="shared" si="1"/>
        <v>7</v>
      </c>
      <c r="C32">
        <v>2</v>
      </c>
      <c r="D32">
        <v>1</v>
      </c>
      <c r="E32">
        <v>1</v>
      </c>
      <c r="F32">
        <v>3</v>
      </c>
      <c r="G32">
        <v>0</v>
      </c>
      <c r="H32">
        <v>0</v>
      </c>
      <c r="I32" s="48">
        <f t="shared" si="2"/>
        <v>5</v>
      </c>
      <c r="J32">
        <v>2</v>
      </c>
      <c r="K32">
        <v>3</v>
      </c>
      <c r="L32">
        <v>0</v>
      </c>
      <c r="M32" s="49">
        <f t="shared" si="3"/>
        <v>3</v>
      </c>
      <c r="N32">
        <v>0</v>
      </c>
      <c r="O32">
        <v>1</v>
      </c>
      <c r="P32">
        <v>2</v>
      </c>
    </row>
    <row r="33" spans="1:16" x14ac:dyDescent="0.25">
      <c r="A33" s="17" t="s">
        <v>99</v>
      </c>
      <c r="B33" s="47">
        <f t="shared" si="1"/>
        <v>13</v>
      </c>
      <c r="C33">
        <v>2</v>
      </c>
      <c r="D33">
        <v>1</v>
      </c>
      <c r="E33">
        <v>10</v>
      </c>
      <c r="F33">
        <v>0</v>
      </c>
      <c r="G33">
        <v>1</v>
      </c>
      <c r="H33">
        <v>3</v>
      </c>
      <c r="I33" s="48">
        <f t="shared" si="2"/>
        <v>3</v>
      </c>
      <c r="J33">
        <v>0</v>
      </c>
      <c r="K33">
        <v>3</v>
      </c>
      <c r="L33">
        <v>0</v>
      </c>
      <c r="M33" s="49">
        <f t="shared" si="3"/>
        <v>3</v>
      </c>
      <c r="N33">
        <v>0</v>
      </c>
      <c r="O33">
        <v>3</v>
      </c>
      <c r="P33">
        <v>0</v>
      </c>
    </row>
    <row r="34" spans="1:16" x14ac:dyDescent="0.25">
      <c r="A34" s="17" t="s">
        <v>100</v>
      </c>
      <c r="B34" s="47">
        <f t="shared" si="1"/>
        <v>7</v>
      </c>
      <c r="C34">
        <v>3</v>
      </c>
      <c r="D34">
        <v>1</v>
      </c>
      <c r="E34">
        <v>3</v>
      </c>
      <c r="F34">
        <v>0</v>
      </c>
      <c r="G34">
        <v>2</v>
      </c>
      <c r="H34">
        <v>2</v>
      </c>
      <c r="I34" s="48">
        <f t="shared" si="2"/>
        <v>2</v>
      </c>
      <c r="J34">
        <v>0</v>
      </c>
      <c r="K34">
        <v>2</v>
      </c>
      <c r="L34">
        <v>0</v>
      </c>
      <c r="M34" s="49">
        <f t="shared" si="3"/>
        <v>2</v>
      </c>
      <c r="N34">
        <v>0</v>
      </c>
      <c r="O34">
        <v>2</v>
      </c>
      <c r="P34">
        <v>0</v>
      </c>
    </row>
    <row r="35" spans="1:16" x14ac:dyDescent="0.25">
      <c r="A35" s="17" t="s">
        <v>101</v>
      </c>
      <c r="B35" s="47">
        <f t="shared" si="1"/>
        <v>9</v>
      </c>
      <c r="C35">
        <v>1</v>
      </c>
      <c r="D35">
        <v>1</v>
      </c>
      <c r="E35">
        <v>7</v>
      </c>
      <c r="F35">
        <v>0</v>
      </c>
      <c r="G35">
        <v>0</v>
      </c>
      <c r="H35">
        <v>0</v>
      </c>
      <c r="I35" s="48">
        <f t="shared" si="2"/>
        <v>4</v>
      </c>
      <c r="J35">
        <v>0</v>
      </c>
      <c r="K35">
        <v>4</v>
      </c>
      <c r="L35">
        <v>0</v>
      </c>
      <c r="M35" s="49">
        <f t="shared" si="3"/>
        <v>3</v>
      </c>
      <c r="N35">
        <v>0</v>
      </c>
      <c r="O35">
        <v>3</v>
      </c>
      <c r="P35">
        <v>0</v>
      </c>
    </row>
    <row r="36" spans="1:16" x14ac:dyDescent="0.25">
      <c r="A36" s="17" t="s">
        <v>102</v>
      </c>
      <c r="B36" s="47">
        <f t="shared" si="1"/>
        <v>12</v>
      </c>
      <c r="C36">
        <v>3</v>
      </c>
      <c r="D36">
        <v>1</v>
      </c>
      <c r="E36">
        <v>4</v>
      </c>
      <c r="F36">
        <v>4</v>
      </c>
      <c r="G36">
        <v>0</v>
      </c>
      <c r="H36">
        <v>4</v>
      </c>
      <c r="I36" s="48">
        <f t="shared" si="2"/>
        <v>6</v>
      </c>
      <c r="J36">
        <v>0</v>
      </c>
      <c r="K36">
        <v>4</v>
      </c>
      <c r="L36">
        <v>2</v>
      </c>
      <c r="M36" s="49">
        <f t="shared" si="3"/>
        <v>6</v>
      </c>
      <c r="N36">
        <v>1</v>
      </c>
      <c r="O36">
        <v>3</v>
      </c>
      <c r="P36">
        <v>2</v>
      </c>
    </row>
    <row r="37" spans="1:16" x14ac:dyDescent="0.25">
      <c r="A37" s="17" t="s">
        <v>32</v>
      </c>
      <c r="B37" s="47">
        <f t="shared" si="1"/>
        <v>13</v>
      </c>
      <c r="C37">
        <v>5</v>
      </c>
      <c r="D37">
        <v>1</v>
      </c>
      <c r="E37">
        <v>7</v>
      </c>
      <c r="F37">
        <v>0</v>
      </c>
      <c r="G37">
        <v>0</v>
      </c>
      <c r="H37">
        <v>2</v>
      </c>
      <c r="I37" s="48">
        <f t="shared" si="2"/>
        <v>4</v>
      </c>
      <c r="J37">
        <v>0</v>
      </c>
      <c r="K37">
        <v>4</v>
      </c>
      <c r="L37">
        <v>0</v>
      </c>
      <c r="M37" s="49">
        <f t="shared" si="3"/>
        <v>5</v>
      </c>
      <c r="N37">
        <v>0</v>
      </c>
      <c r="O37">
        <v>5</v>
      </c>
      <c r="P37">
        <v>0</v>
      </c>
    </row>
    <row r="38" spans="1:16" x14ac:dyDescent="0.25">
      <c r="A38" s="17" t="s">
        <v>33</v>
      </c>
      <c r="B38" s="47">
        <f t="shared" si="1"/>
        <v>7</v>
      </c>
      <c r="C38">
        <v>1</v>
      </c>
      <c r="D38">
        <v>1</v>
      </c>
      <c r="E38">
        <v>2</v>
      </c>
      <c r="F38">
        <v>3</v>
      </c>
      <c r="G38">
        <v>0</v>
      </c>
      <c r="H38">
        <v>1</v>
      </c>
      <c r="I38" s="48">
        <f t="shared" si="2"/>
        <v>4</v>
      </c>
      <c r="J38">
        <v>0</v>
      </c>
      <c r="K38">
        <v>2</v>
      </c>
      <c r="L38">
        <v>2</v>
      </c>
      <c r="M38" s="49">
        <f t="shared" si="3"/>
        <v>3</v>
      </c>
      <c r="N38">
        <v>0</v>
      </c>
      <c r="O38">
        <v>2</v>
      </c>
      <c r="P38">
        <v>1</v>
      </c>
    </row>
    <row r="39" spans="1:16" x14ac:dyDescent="0.25">
      <c r="B39"/>
    </row>
    <row r="40" spans="1:16" x14ac:dyDescent="0.25">
      <c r="B40"/>
    </row>
    <row r="41" spans="1:16" x14ac:dyDescent="0.25">
      <c r="B41"/>
    </row>
    <row r="42" spans="1:16" x14ac:dyDescent="0.25">
      <c r="B42"/>
    </row>
    <row r="43" spans="1:16" x14ac:dyDescent="0.25">
      <c r="B43"/>
    </row>
    <row r="44" spans="1:16" x14ac:dyDescent="0.25">
      <c r="B44"/>
    </row>
    <row r="45" spans="1:16" x14ac:dyDescent="0.25">
      <c r="B45"/>
    </row>
    <row r="46" spans="1:16" x14ac:dyDescent="0.25">
      <c r="B46"/>
    </row>
    <row r="47" spans="1:16" x14ac:dyDescent="0.25">
      <c r="B47"/>
    </row>
    <row r="48" spans="1:16"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row r="6609" spans="2:2" x14ac:dyDescent="0.25">
      <c r="B6609"/>
    </row>
    <row r="6610" spans="2:2" x14ac:dyDescent="0.25">
      <c r="B6610"/>
    </row>
    <row r="6611" spans="2:2" x14ac:dyDescent="0.25">
      <c r="B6611"/>
    </row>
    <row r="6612" spans="2:2" x14ac:dyDescent="0.25">
      <c r="B6612"/>
    </row>
    <row r="6613" spans="2:2" x14ac:dyDescent="0.25">
      <c r="B6613"/>
    </row>
    <row r="6614" spans="2:2" x14ac:dyDescent="0.25">
      <c r="B6614"/>
    </row>
    <row r="6615" spans="2:2" x14ac:dyDescent="0.25">
      <c r="B6615"/>
    </row>
    <row r="6616" spans="2:2" x14ac:dyDescent="0.25">
      <c r="B6616"/>
    </row>
    <row r="6617" spans="2:2" x14ac:dyDescent="0.25">
      <c r="B6617"/>
    </row>
    <row r="6618" spans="2:2" x14ac:dyDescent="0.25">
      <c r="B6618"/>
    </row>
    <row r="6619" spans="2:2" x14ac:dyDescent="0.25">
      <c r="B6619"/>
    </row>
    <row r="6620" spans="2:2" x14ac:dyDescent="0.25">
      <c r="B6620"/>
    </row>
    <row r="6621" spans="2:2" x14ac:dyDescent="0.25">
      <c r="B6621"/>
    </row>
    <row r="6622" spans="2:2" x14ac:dyDescent="0.25">
      <c r="B6622"/>
    </row>
    <row r="6623" spans="2:2" x14ac:dyDescent="0.25">
      <c r="B6623"/>
    </row>
    <row r="6624" spans="2:2" x14ac:dyDescent="0.25">
      <c r="B6624"/>
    </row>
    <row r="6625" spans="2:2" x14ac:dyDescent="0.25">
      <c r="B6625"/>
    </row>
    <row r="6626" spans="2:2" x14ac:dyDescent="0.25">
      <c r="B6626"/>
    </row>
    <row r="6627" spans="2:2" x14ac:dyDescent="0.25">
      <c r="B6627"/>
    </row>
    <row r="6628" spans="2:2" x14ac:dyDescent="0.25">
      <c r="B6628"/>
    </row>
    <row r="6629" spans="2:2" x14ac:dyDescent="0.25">
      <c r="B6629"/>
    </row>
    <row r="6630" spans="2:2" x14ac:dyDescent="0.25">
      <c r="B6630"/>
    </row>
    <row r="6631" spans="2:2" x14ac:dyDescent="0.25">
      <c r="B6631"/>
    </row>
    <row r="6632" spans="2:2" x14ac:dyDescent="0.25">
      <c r="B6632"/>
    </row>
    <row r="6633" spans="2:2" x14ac:dyDescent="0.25">
      <c r="B6633"/>
    </row>
    <row r="6634" spans="2:2" x14ac:dyDescent="0.25">
      <c r="B6634"/>
    </row>
    <row r="6635" spans="2:2" x14ac:dyDescent="0.25">
      <c r="B6635"/>
    </row>
    <row r="6636" spans="2:2" x14ac:dyDescent="0.25">
      <c r="B6636"/>
    </row>
    <row r="6637" spans="2:2" x14ac:dyDescent="0.25">
      <c r="B6637"/>
    </row>
    <row r="6638" spans="2:2" x14ac:dyDescent="0.25">
      <c r="B6638"/>
    </row>
    <row r="6639" spans="2:2" x14ac:dyDescent="0.25">
      <c r="B6639"/>
    </row>
    <row r="6640" spans="2:2" x14ac:dyDescent="0.25">
      <c r="B6640"/>
    </row>
    <row r="6641" spans="2:2" x14ac:dyDescent="0.25">
      <c r="B6641"/>
    </row>
    <row r="6642" spans="2:2" x14ac:dyDescent="0.25">
      <c r="B6642"/>
    </row>
    <row r="6643" spans="2:2" x14ac:dyDescent="0.25">
      <c r="B6643"/>
    </row>
    <row r="6644" spans="2:2" x14ac:dyDescent="0.25">
      <c r="B6644"/>
    </row>
    <row r="6645" spans="2:2" x14ac:dyDescent="0.25">
      <c r="B6645"/>
    </row>
    <row r="6646" spans="2:2" x14ac:dyDescent="0.25">
      <c r="B6646"/>
    </row>
    <row r="6647" spans="2:2" x14ac:dyDescent="0.25">
      <c r="B6647"/>
    </row>
    <row r="6648" spans="2:2" x14ac:dyDescent="0.25">
      <c r="B6648"/>
    </row>
    <row r="6649" spans="2:2" x14ac:dyDescent="0.25">
      <c r="B6649"/>
    </row>
    <row r="6650" spans="2:2" x14ac:dyDescent="0.25">
      <c r="B6650"/>
    </row>
    <row r="6651" spans="2:2" x14ac:dyDescent="0.25">
      <c r="B6651"/>
    </row>
    <row r="6652" spans="2:2" x14ac:dyDescent="0.25">
      <c r="B6652"/>
    </row>
    <row r="6653" spans="2:2" x14ac:dyDescent="0.25">
      <c r="B6653"/>
    </row>
    <row r="6654" spans="2:2" x14ac:dyDescent="0.25">
      <c r="B6654"/>
    </row>
    <row r="6655" spans="2:2" x14ac:dyDescent="0.25">
      <c r="B6655"/>
    </row>
    <row r="6656" spans="2:2" x14ac:dyDescent="0.25">
      <c r="B6656"/>
    </row>
    <row r="6657" spans="2:2" x14ac:dyDescent="0.25">
      <c r="B6657"/>
    </row>
    <row r="6658" spans="2:2" x14ac:dyDescent="0.25">
      <c r="B6658"/>
    </row>
    <row r="6659" spans="2:2" x14ac:dyDescent="0.25">
      <c r="B6659"/>
    </row>
    <row r="6660" spans="2:2" x14ac:dyDescent="0.25">
      <c r="B6660"/>
    </row>
    <row r="6661" spans="2:2" x14ac:dyDescent="0.25">
      <c r="B6661"/>
    </row>
    <row r="6662" spans="2:2" x14ac:dyDescent="0.25">
      <c r="B6662"/>
    </row>
    <row r="6663" spans="2:2" x14ac:dyDescent="0.25">
      <c r="B6663"/>
    </row>
    <row r="6664" spans="2:2" x14ac:dyDescent="0.25">
      <c r="B6664"/>
    </row>
    <row r="6665" spans="2:2" x14ac:dyDescent="0.25">
      <c r="B6665"/>
    </row>
    <row r="6666" spans="2:2" x14ac:dyDescent="0.25">
      <c r="B6666"/>
    </row>
    <row r="6667" spans="2:2" x14ac:dyDescent="0.25">
      <c r="B6667"/>
    </row>
    <row r="6668" spans="2:2" x14ac:dyDescent="0.25">
      <c r="B6668"/>
    </row>
    <row r="6669" spans="2:2" x14ac:dyDescent="0.25">
      <c r="B6669"/>
    </row>
    <row r="6670" spans="2:2" x14ac:dyDescent="0.25">
      <c r="B6670"/>
    </row>
    <row r="6671" spans="2:2" x14ac:dyDescent="0.25">
      <c r="B6671"/>
    </row>
    <row r="6672" spans="2:2" x14ac:dyDescent="0.25">
      <c r="B6672"/>
    </row>
    <row r="6673" spans="2:2" x14ac:dyDescent="0.25">
      <c r="B6673"/>
    </row>
    <row r="6674" spans="2:2" x14ac:dyDescent="0.25">
      <c r="B6674"/>
    </row>
    <row r="6675" spans="2:2" x14ac:dyDescent="0.25">
      <c r="B6675"/>
    </row>
    <row r="6676" spans="2:2" x14ac:dyDescent="0.25">
      <c r="B6676"/>
    </row>
    <row r="6677" spans="2:2" x14ac:dyDescent="0.25">
      <c r="B6677"/>
    </row>
    <row r="6678" spans="2:2" x14ac:dyDescent="0.25">
      <c r="B6678"/>
    </row>
    <row r="6679" spans="2:2" x14ac:dyDescent="0.25">
      <c r="B6679"/>
    </row>
    <row r="6680" spans="2:2" x14ac:dyDescent="0.25">
      <c r="B6680"/>
    </row>
    <row r="6681" spans="2:2" x14ac:dyDescent="0.25">
      <c r="B6681"/>
    </row>
    <row r="6682" spans="2:2" x14ac:dyDescent="0.25">
      <c r="B6682"/>
    </row>
    <row r="6683" spans="2:2" x14ac:dyDescent="0.25">
      <c r="B6683"/>
    </row>
    <row r="6684" spans="2:2" x14ac:dyDescent="0.25">
      <c r="B6684"/>
    </row>
    <row r="6685" spans="2:2" x14ac:dyDescent="0.25">
      <c r="B6685"/>
    </row>
    <row r="6686" spans="2:2" x14ac:dyDescent="0.25">
      <c r="B6686"/>
    </row>
    <row r="6687" spans="2:2" x14ac:dyDescent="0.25">
      <c r="B6687"/>
    </row>
    <row r="6688" spans="2:2" x14ac:dyDescent="0.25">
      <c r="B6688"/>
    </row>
    <row r="6689" spans="2:2" x14ac:dyDescent="0.25">
      <c r="B6689"/>
    </row>
    <row r="6690" spans="2:2" x14ac:dyDescent="0.25">
      <c r="B6690"/>
    </row>
    <row r="6691" spans="2:2" x14ac:dyDescent="0.25">
      <c r="B6691"/>
    </row>
    <row r="6692" spans="2:2" x14ac:dyDescent="0.25">
      <c r="B6692"/>
    </row>
    <row r="6693" spans="2:2" x14ac:dyDescent="0.25">
      <c r="B6693"/>
    </row>
    <row r="6694" spans="2:2" x14ac:dyDescent="0.25">
      <c r="B6694"/>
    </row>
    <row r="6695" spans="2:2" x14ac:dyDescent="0.25">
      <c r="B6695"/>
    </row>
    <row r="6696" spans="2:2" x14ac:dyDescent="0.25">
      <c r="B6696"/>
    </row>
    <row r="6697" spans="2:2" x14ac:dyDescent="0.25">
      <c r="B6697"/>
    </row>
    <row r="6698" spans="2:2" x14ac:dyDescent="0.25">
      <c r="B6698"/>
    </row>
    <row r="6699" spans="2:2" x14ac:dyDescent="0.25">
      <c r="B6699"/>
    </row>
    <row r="6700" spans="2:2" x14ac:dyDescent="0.25">
      <c r="B6700"/>
    </row>
    <row r="6701" spans="2:2" x14ac:dyDescent="0.25">
      <c r="B6701"/>
    </row>
    <row r="6702" spans="2:2" x14ac:dyDescent="0.25">
      <c r="B6702"/>
    </row>
    <row r="6703" spans="2:2" x14ac:dyDescent="0.25">
      <c r="B6703"/>
    </row>
    <row r="6704" spans="2:2" x14ac:dyDescent="0.25">
      <c r="B6704"/>
    </row>
    <row r="6705" spans="2:2" x14ac:dyDescent="0.25">
      <c r="B6705"/>
    </row>
    <row r="6706" spans="2:2" x14ac:dyDescent="0.25">
      <c r="B6706"/>
    </row>
    <row r="6707" spans="2:2" x14ac:dyDescent="0.25">
      <c r="B6707"/>
    </row>
    <row r="6708" spans="2:2" x14ac:dyDescent="0.25">
      <c r="B6708"/>
    </row>
    <row r="6709" spans="2:2" x14ac:dyDescent="0.25">
      <c r="B6709"/>
    </row>
    <row r="6710" spans="2:2" x14ac:dyDescent="0.25">
      <c r="B6710"/>
    </row>
    <row r="6711" spans="2:2" x14ac:dyDescent="0.25">
      <c r="B6711"/>
    </row>
    <row r="6712" spans="2:2" x14ac:dyDescent="0.25">
      <c r="B6712"/>
    </row>
    <row r="6713" spans="2:2" x14ac:dyDescent="0.25">
      <c r="B6713"/>
    </row>
    <row r="6714" spans="2:2" x14ac:dyDescent="0.25">
      <c r="B6714"/>
    </row>
    <row r="6715" spans="2:2" x14ac:dyDescent="0.25">
      <c r="B6715"/>
    </row>
    <row r="6716" spans="2:2" x14ac:dyDescent="0.25">
      <c r="B6716"/>
    </row>
    <row r="6717" spans="2:2" x14ac:dyDescent="0.25">
      <c r="B6717"/>
    </row>
    <row r="6718" spans="2:2" x14ac:dyDescent="0.25">
      <c r="B6718"/>
    </row>
    <row r="6719" spans="2:2" x14ac:dyDescent="0.25">
      <c r="B6719"/>
    </row>
    <row r="6720" spans="2:2" x14ac:dyDescent="0.25">
      <c r="B6720"/>
    </row>
    <row r="6721" spans="2:2" x14ac:dyDescent="0.25">
      <c r="B6721"/>
    </row>
    <row r="6722" spans="2:2" x14ac:dyDescent="0.25">
      <c r="B6722"/>
    </row>
    <row r="6723" spans="2:2" x14ac:dyDescent="0.25">
      <c r="B6723"/>
    </row>
    <row r="6724" spans="2:2" x14ac:dyDescent="0.25">
      <c r="B6724"/>
    </row>
    <row r="6725" spans="2:2" x14ac:dyDescent="0.25">
      <c r="B6725"/>
    </row>
    <row r="6726" spans="2:2" x14ac:dyDescent="0.25">
      <c r="B6726"/>
    </row>
    <row r="6727" spans="2:2" x14ac:dyDescent="0.25">
      <c r="B6727"/>
    </row>
    <row r="6728" spans="2:2" x14ac:dyDescent="0.25">
      <c r="B6728"/>
    </row>
    <row r="6729" spans="2:2" x14ac:dyDescent="0.25">
      <c r="B6729"/>
    </row>
    <row r="6730" spans="2:2" x14ac:dyDescent="0.25">
      <c r="B6730"/>
    </row>
    <row r="6731" spans="2:2" x14ac:dyDescent="0.25">
      <c r="B6731"/>
    </row>
    <row r="6732" spans="2:2" x14ac:dyDescent="0.25">
      <c r="B6732"/>
    </row>
    <row r="6733" spans="2:2" x14ac:dyDescent="0.25">
      <c r="B6733"/>
    </row>
    <row r="6734" spans="2:2" x14ac:dyDescent="0.25">
      <c r="B6734"/>
    </row>
    <row r="6735" spans="2:2" x14ac:dyDescent="0.25">
      <c r="B6735"/>
    </row>
    <row r="6736" spans="2:2" x14ac:dyDescent="0.25">
      <c r="B6736"/>
    </row>
    <row r="6737" spans="2:2" x14ac:dyDescent="0.25">
      <c r="B6737"/>
    </row>
    <row r="6738" spans="2:2" x14ac:dyDescent="0.25">
      <c r="B6738"/>
    </row>
    <row r="6739" spans="2:2" x14ac:dyDescent="0.25">
      <c r="B6739"/>
    </row>
    <row r="6740" spans="2:2" x14ac:dyDescent="0.25">
      <c r="B6740"/>
    </row>
    <row r="6741" spans="2:2" x14ac:dyDescent="0.25">
      <c r="B6741"/>
    </row>
    <row r="6742" spans="2:2" x14ac:dyDescent="0.25">
      <c r="B6742"/>
    </row>
    <row r="6743" spans="2:2" x14ac:dyDescent="0.25">
      <c r="B6743"/>
    </row>
    <row r="6744" spans="2:2" x14ac:dyDescent="0.25">
      <c r="B6744"/>
    </row>
    <row r="6745" spans="2:2" x14ac:dyDescent="0.25">
      <c r="B6745"/>
    </row>
    <row r="6746" spans="2:2" x14ac:dyDescent="0.25">
      <c r="B6746"/>
    </row>
    <row r="6747" spans="2:2" x14ac:dyDescent="0.25">
      <c r="B6747"/>
    </row>
    <row r="6748" spans="2:2" x14ac:dyDescent="0.25">
      <c r="B6748"/>
    </row>
    <row r="6749" spans="2:2" x14ac:dyDescent="0.25">
      <c r="B6749"/>
    </row>
    <row r="6750" spans="2:2" x14ac:dyDescent="0.25">
      <c r="B6750"/>
    </row>
    <row r="6751" spans="2:2" x14ac:dyDescent="0.25">
      <c r="B6751"/>
    </row>
    <row r="6752" spans="2:2" x14ac:dyDescent="0.25">
      <c r="B6752"/>
    </row>
    <row r="6753" spans="2:2" x14ac:dyDescent="0.25">
      <c r="B6753"/>
    </row>
    <row r="6754" spans="2:2" x14ac:dyDescent="0.25">
      <c r="B6754"/>
    </row>
    <row r="6755" spans="2:2" x14ac:dyDescent="0.25">
      <c r="B6755"/>
    </row>
    <row r="6756" spans="2:2" x14ac:dyDescent="0.25">
      <c r="B6756"/>
    </row>
    <row r="6757" spans="2:2" x14ac:dyDescent="0.25">
      <c r="B6757"/>
    </row>
    <row r="6758" spans="2:2" x14ac:dyDescent="0.25">
      <c r="B6758"/>
    </row>
    <row r="6759" spans="2:2" x14ac:dyDescent="0.25">
      <c r="B6759"/>
    </row>
    <row r="6760" spans="2:2" x14ac:dyDescent="0.25">
      <c r="B6760"/>
    </row>
    <row r="6761" spans="2:2" x14ac:dyDescent="0.25">
      <c r="B6761"/>
    </row>
    <row r="6762" spans="2:2" x14ac:dyDescent="0.25">
      <c r="B6762"/>
    </row>
    <row r="6763" spans="2:2" x14ac:dyDescent="0.25">
      <c r="B6763"/>
    </row>
    <row r="6764" spans="2:2" x14ac:dyDescent="0.25">
      <c r="B6764"/>
    </row>
    <row r="6765" spans="2:2" x14ac:dyDescent="0.25">
      <c r="B6765"/>
    </row>
    <row r="6766" spans="2:2" x14ac:dyDescent="0.25">
      <c r="B6766"/>
    </row>
    <row r="6767" spans="2:2" x14ac:dyDescent="0.25">
      <c r="B6767"/>
    </row>
    <row r="6768" spans="2:2" x14ac:dyDescent="0.25">
      <c r="B6768"/>
    </row>
    <row r="6769" spans="2:2" x14ac:dyDescent="0.25">
      <c r="B6769"/>
    </row>
    <row r="6770" spans="2:2" x14ac:dyDescent="0.25">
      <c r="B6770"/>
    </row>
    <row r="6771" spans="2:2" x14ac:dyDescent="0.25">
      <c r="B6771"/>
    </row>
    <row r="6772" spans="2:2" x14ac:dyDescent="0.25">
      <c r="B6772"/>
    </row>
    <row r="6773" spans="2:2" x14ac:dyDescent="0.25">
      <c r="B6773"/>
    </row>
    <row r="6774" spans="2:2" x14ac:dyDescent="0.25">
      <c r="B6774"/>
    </row>
    <row r="6775" spans="2:2" x14ac:dyDescent="0.25">
      <c r="B6775"/>
    </row>
    <row r="6776" spans="2:2" x14ac:dyDescent="0.25">
      <c r="B6776"/>
    </row>
    <row r="6777" spans="2:2" x14ac:dyDescent="0.25">
      <c r="B6777"/>
    </row>
    <row r="6778" spans="2:2" x14ac:dyDescent="0.25">
      <c r="B6778"/>
    </row>
    <row r="6779" spans="2:2" x14ac:dyDescent="0.25">
      <c r="B6779"/>
    </row>
    <row r="6780" spans="2:2" x14ac:dyDescent="0.25">
      <c r="B6780"/>
    </row>
    <row r="6781" spans="2:2" x14ac:dyDescent="0.25">
      <c r="B6781"/>
    </row>
    <row r="6782" spans="2:2" x14ac:dyDescent="0.25">
      <c r="B6782"/>
    </row>
    <row r="6783" spans="2:2" x14ac:dyDescent="0.25">
      <c r="B6783"/>
    </row>
    <row r="6784" spans="2:2" x14ac:dyDescent="0.25">
      <c r="B6784"/>
    </row>
    <row r="6785" spans="2:2" x14ac:dyDescent="0.25">
      <c r="B6785"/>
    </row>
    <row r="6786" spans="2:2" x14ac:dyDescent="0.25">
      <c r="B6786"/>
    </row>
    <row r="6787" spans="2:2" x14ac:dyDescent="0.25">
      <c r="B6787"/>
    </row>
    <row r="6788" spans="2:2" x14ac:dyDescent="0.25">
      <c r="B6788"/>
    </row>
    <row r="6789" spans="2:2" x14ac:dyDescent="0.25">
      <c r="B6789"/>
    </row>
    <row r="6790" spans="2:2" x14ac:dyDescent="0.25">
      <c r="B6790"/>
    </row>
    <row r="6791" spans="2:2" x14ac:dyDescent="0.25">
      <c r="B6791"/>
    </row>
    <row r="6792" spans="2:2" x14ac:dyDescent="0.25">
      <c r="B6792"/>
    </row>
    <row r="6793" spans="2:2" x14ac:dyDescent="0.25">
      <c r="B6793"/>
    </row>
    <row r="6794" spans="2:2" x14ac:dyDescent="0.25">
      <c r="B6794"/>
    </row>
    <row r="6795" spans="2:2" x14ac:dyDescent="0.25">
      <c r="B6795"/>
    </row>
    <row r="6796" spans="2:2" x14ac:dyDescent="0.25">
      <c r="B6796"/>
    </row>
    <row r="6797" spans="2:2" x14ac:dyDescent="0.25">
      <c r="B6797"/>
    </row>
    <row r="6798" spans="2:2" x14ac:dyDescent="0.25">
      <c r="B6798"/>
    </row>
    <row r="6799" spans="2:2" x14ac:dyDescent="0.25">
      <c r="B6799"/>
    </row>
    <row r="6800" spans="2:2" x14ac:dyDescent="0.25">
      <c r="B6800"/>
    </row>
    <row r="6801" spans="2:2" x14ac:dyDescent="0.25">
      <c r="B6801"/>
    </row>
    <row r="6802" spans="2:2" x14ac:dyDescent="0.25">
      <c r="B6802"/>
    </row>
    <row r="6803" spans="2:2" x14ac:dyDescent="0.25">
      <c r="B6803"/>
    </row>
    <row r="6804" spans="2:2" x14ac:dyDescent="0.25">
      <c r="B6804"/>
    </row>
    <row r="6805" spans="2:2" x14ac:dyDescent="0.25">
      <c r="B6805"/>
    </row>
    <row r="6806" spans="2:2" x14ac:dyDescent="0.25">
      <c r="B6806"/>
    </row>
    <row r="6807" spans="2:2" x14ac:dyDescent="0.25">
      <c r="B6807"/>
    </row>
    <row r="6808" spans="2:2" x14ac:dyDescent="0.25">
      <c r="B6808"/>
    </row>
    <row r="6809" spans="2:2" x14ac:dyDescent="0.25">
      <c r="B6809"/>
    </row>
    <row r="6810" spans="2:2" x14ac:dyDescent="0.25">
      <c r="B6810"/>
    </row>
    <row r="6811" spans="2:2" x14ac:dyDescent="0.25">
      <c r="B6811"/>
    </row>
    <row r="6812" spans="2:2" x14ac:dyDescent="0.25">
      <c r="B6812"/>
    </row>
    <row r="6813" spans="2:2" x14ac:dyDescent="0.25">
      <c r="B6813"/>
    </row>
    <row r="6814" spans="2:2" x14ac:dyDescent="0.25">
      <c r="B6814"/>
    </row>
    <row r="6815" spans="2:2" x14ac:dyDescent="0.25">
      <c r="B6815"/>
    </row>
    <row r="6816" spans="2:2" x14ac:dyDescent="0.25">
      <c r="B6816"/>
    </row>
    <row r="6817" spans="2:2" x14ac:dyDescent="0.25">
      <c r="B6817"/>
    </row>
    <row r="6818" spans="2:2" x14ac:dyDescent="0.25">
      <c r="B6818"/>
    </row>
    <row r="6819" spans="2:2" x14ac:dyDescent="0.25">
      <c r="B6819"/>
    </row>
    <row r="6820" spans="2:2" x14ac:dyDescent="0.25">
      <c r="B6820"/>
    </row>
    <row r="6821" spans="2:2" x14ac:dyDescent="0.25">
      <c r="B6821"/>
    </row>
    <row r="6822" spans="2:2" x14ac:dyDescent="0.25">
      <c r="B6822"/>
    </row>
    <row r="6823" spans="2:2" x14ac:dyDescent="0.25">
      <c r="B6823"/>
    </row>
    <row r="6824" spans="2:2" x14ac:dyDescent="0.25">
      <c r="B6824"/>
    </row>
    <row r="6825" spans="2:2" x14ac:dyDescent="0.25">
      <c r="B6825"/>
    </row>
    <row r="6826" spans="2:2" x14ac:dyDescent="0.25">
      <c r="B6826"/>
    </row>
    <row r="6827" spans="2:2" x14ac:dyDescent="0.25">
      <c r="B6827"/>
    </row>
    <row r="6828" spans="2:2" x14ac:dyDescent="0.25">
      <c r="B6828"/>
    </row>
    <row r="6829" spans="2:2" x14ac:dyDescent="0.25">
      <c r="B6829"/>
    </row>
    <row r="6830" spans="2:2" x14ac:dyDescent="0.25">
      <c r="B6830"/>
    </row>
    <row r="6831" spans="2:2" x14ac:dyDescent="0.25">
      <c r="B6831"/>
    </row>
    <row r="6832" spans="2:2" x14ac:dyDescent="0.25">
      <c r="B6832"/>
    </row>
    <row r="6833" spans="2:2" x14ac:dyDescent="0.25">
      <c r="B6833"/>
    </row>
    <row r="6834" spans="2:2" x14ac:dyDescent="0.25">
      <c r="B6834"/>
    </row>
    <row r="6835" spans="2:2" x14ac:dyDescent="0.25">
      <c r="B6835"/>
    </row>
    <row r="6836" spans="2:2" x14ac:dyDescent="0.25">
      <c r="B6836"/>
    </row>
    <row r="6837" spans="2:2" x14ac:dyDescent="0.25">
      <c r="B6837"/>
    </row>
    <row r="6838" spans="2:2" x14ac:dyDescent="0.25">
      <c r="B6838"/>
    </row>
    <row r="6839" spans="2:2" x14ac:dyDescent="0.25">
      <c r="B6839"/>
    </row>
    <row r="6840" spans="2:2" x14ac:dyDescent="0.25">
      <c r="B6840"/>
    </row>
    <row r="6841" spans="2:2" x14ac:dyDescent="0.25">
      <c r="B6841"/>
    </row>
    <row r="6842" spans="2:2" x14ac:dyDescent="0.25">
      <c r="B6842"/>
    </row>
    <row r="6843" spans="2:2" x14ac:dyDescent="0.25">
      <c r="B6843"/>
    </row>
    <row r="6844" spans="2:2" x14ac:dyDescent="0.25">
      <c r="B6844"/>
    </row>
    <row r="6845" spans="2:2" x14ac:dyDescent="0.25">
      <c r="B6845"/>
    </row>
    <row r="6846" spans="2:2" x14ac:dyDescent="0.25">
      <c r="B6846"/>
    </row>
    <row r="6847" spans="2:2" x14ac:dyDescent="0.25">
      <c r="B6847"/>
    </row>
    <row r="6848" spans="2:2" x14ac:dyDescent="0.25">
      <c r="B6848"/>
    </row>
    <row r="6849" spans="2:2" x14ac:dyDescent="0.25">
      <c r="B6849"/>
    </row>
    <row r="6850" spans="2:2" x14ac:dyDescent="0.25">
      <c r="B6850"/>
    </row>
    <row r="6851" spans="2:2" x14ac:dyDescent="0.25">
      <c r="B6851"/>
    </row>
    <row r="6852" spans="2:2" x14ac:dyDescent="0.25">
      <c r="B6852"/>
    </row>
    <row r="6853" spans="2:2" x14ac:dyDescent="0.25">
      <c r="B6853"/>
    </row>
    <row r="6854" spans="2:2" x14ac:dyDescent="0.25">
      <c r="B6854"/>
    </row>
    <row r="6855" spans="2:2" x14ac:dyDescent="0.25">
      <c r="B6855"/>
    </row>
    <row r="6856" spans="2:2" x14ac:dyDescent="0.25">
      <c r="B6856"/>
    </row>
    <row r="6857" spans="2:2" x14ac:dyDescent="0.25">
      <c r="B6857"/>
    </row>
    <row r="6858" spans="2:2" x14ac:dyDescent="0.25">
      <c r="B6858"/>
    </row>
    <row r="6859" spans="2:2" x14ac:dyDescent="0.25">
      <c r="B6859"/>
    </row>
    <row r="6860" spans="2:2" x14ac:dyDescent="0.25">
      <c r="B6860"/>
    </row>
    <row r="6861" spans="2:2" x14ac:dyDescent="0.25">
      <c r="B6861"/>
    </row>
    <row r="6862" spans="2:2" x14ac:dyDescent="0.25">
      <c r="B6862"/>
    </row>
    <row r="6863" spans="2:2" x14ac:dyDescent="0.25">
      <c r="B6863"/>
    </row>
    <row r="6864" spans="2:2" x14ac:dyDescent="0.25">
      <c r="B6864"/>
    </row>
    <row r="6865" spans="2:2" x14ac:dyDescent="0.25">
      <c r="B6865"/>
    </row>
    <row r="6866" spans="2:2" x14ac:dyDescent="0.25">
      <c r="B6866"/>
    </row>
    <row r="6867" spans="2:2" x14ac:dyDescent="0.25">
      <c r="B6867"/>
    </row>
    <row r="6868" spans="2:2" x14ac:dyDescent="0.25">
      <c r="B6868"/>
    </row>
    <row r="6869" spans="2:2" x14ac:dyDescent="0.25">
      <c r="B6869"/>
    </row>
    <row r="6870" spans="2:2" x14ac:dyDescent="0.25">
      <c r="B6870"/>
    </row>
    <row r="6871" spans="2:2" x14ac:dyDescent="0.25">
      <c r="B6871"/>
    </row>
    <row r="6872" spans="2:2" x14ac:dyDescent="0.25">
      <c r="B6872"/>
    </row>
    <row r="6873" spans="2:2" x14ac:dyDescent="0.25">
      <c r="B6873"/>
    </row>
    <row r="6874" spans="2:2" x14ac:dyDescent="0.25">
      <c r="B6874"/>
    </row>
    <row r="6875" spans="2:2" x14ac:dyDescent="0.25">
      <c r="B6875"/>
    </row>
    <row r="6876" spans="2:2" x14ac:dyDescent="0.25">
      <c r="B6876"/>
    </row>
    <row r="6877" spans="2:2" x14ac:dyDescent="0.25">
      <c r="B6877"/>
    </row>
    <row r="6878" spans="2:2" x14ac:dyDescent="0.25">
      <c r="B6878"/>
    </row>
    <row r="6879" spans="2:2" x14ac:dyDescent="0.25">
      <c r="B6879"/>
    </row>
    <row r="6880" spans="2:2" x14ac:dyDescent="0.25">
      <c r="B6880"/>
    </row>
    <row r="6881" spans="2:2" x14ac:dyDescent="0.25">
      <c r="B6881"/>
    </row>
    <row r="6882" spans="2:2" x14ac:dyDescent="0.25">
      <c r="B6882"/>
    </row>
    <row r="6883" spans="2:2" x14ac:dyDescent="0.25">
      <c r="B6883"/>
    </row>
    <row r="6884" spans="2:2" x14ac:dyDescent="0.25">
      <c r="B6884"/>
    </row>
    <row r="6885" spans="2:2" x14ac:dyDescent="0.25">
      <c r="B6885"/>
    </row>
    <row r="6886" spans="2:2" x14ac:dyDescent="0.25">
      <c r="B6886"/>
    </row>
    <row r="6887" spans="2:2" x14ac:dyDescent="0.25">
      <c r="B6887"/>
    </row>
    <row r="6888" spans="2:2" x14ac:dyDescent="0.25">
      <c r="B6888"/>
    </row>
    <row r="6889" spans="2:2" x14ac:dyDescent="0.25">
      <c r="B6889"/>
    </row>
    <row r="6890" spans="2:2" x14ac:dyDescent="0.25">
      <c r="B6890"/>
    </row>
    <row r="6891" spans="2:2" x14ac:dyDescent="0.25">
      <c r="B6891"/>
    </row>
    <row r="6892" spans="2:2" x14ac:dyDescent="0.25">
      <c r="B6892"/>
    </row>
    <row r="6893" spans="2:2" x14ac:dyDescent="0.25">
      <c r="B6893"/>
    </row>
    <row r="6894" spans="2:2" x14ac:dyDescent="0.25">
      <c r="B6894"/>
    </row>
    <row r="6895" spans="2:2" x14ac:dyDescent="0.25">
      <c r="B6895"/>
    </row>
    <row r="6896" spans="2:2" x14ac:dyDescent="0.25">
      <c r="B6896"/>
    </row>
    <row r="6897" spans="2:2" x14ac:dyDescent="0.25">
      <c r="B6897"/>
    </row>
    <row r="6898" spans="2:2" x14ac:dyDescent="0.25">
      <c r="B6898"/>
    </row>
    <row r="6899" spans="2:2" x14ac:dyDescent="0.25">
      <c r="B6899"/>
    </row>
    <row r="6900" spans="2:2" x14ac:dyDescent="0.25">
      <c r="B6900"/>
    </row>
    <row r="6901" spans="2:2" x14ac:dyDescent="0.25">
      <c r="B6901"/>
    </row>
    <row r="6902" spans="2:2" x14ac:dyDescent="0.25">
      <c r="B6902"/>
    </row>
    <row r="6903" spans="2:2" x14ac:dyDescent="0.25">
      <c r="B6903"/>
    </row>
    <row r="6904" spans="2:2" x14ac:dyDescent="0.25">
      <c r="B6904"/>
    </row>
    <row r="6905" spans="2:2" x14ac:dyDescent="0.25">
      <c r="B6905"/>
    </row>
    <row r="6906" spans="2:2" x14ac:dyDescent="0.25">
      <c r="B6906"/>
    </row>
    <row r="6907" spans="2:2" x14ac:dyDescent="0.25">
      <c r="B6907"/>
    </row>
    <row r="6908" spans="2:2" x14ac:dyDescent="0.25">
      <c r="B6908"/>
    </row>
    <row r="6909" spans="2:2" x14ac:dyDescent="0.25">
      <c r="B6909"/>
    </row>
    <row r="6910" spans="2:2" x14ac:dyDescent="0.25">
      <c r="B6910"/>
    </row>
    <row r="6911" spans="2:2" x14ac:dyDescent="0.25">
      <c r="B6911"/>
    </row>
    <row r="6912" spans="2:2" x14ac:dyDescent="0.25">
      <c r="B6912"/>
    </row>
    <row r="6913" spans="2:2" x14ac:dyDescent="0.25">
      <c r="B6913"/>
    </row>
    <row r="6914" spans="2:2" x14ac:dyDescent="0.25">
      <c r="B6914"/>
    </row>
    <row r="6915" spans="2:2" x14ac:dyDescent="0.25">
      <c r="B6915"/>
    </row>
    <row r="6916" spans="2:2" x14ac:dyDescent="0.25">
      <c r="B6916"/>
    </row>
    <row r="6917" spans="2:2" x14ac:dyDescent="0.25">
      <c r="B6917"/>
    </row>
    <row r="6918" spans="2:2" x14ac:dyDescent="0.25">
      <c r="B6918"/>
    </row>
    <row r="6919" spans="2:2" x14ac:dyDescent="0.25">
      <c r="B6919"/>
    </row>
    <row r="6920" spans="2:2" x14ac:dyDescent="0.25">
      <c r="B6920"/>
    </row>
    <row r="6921" spans="2:2" x14ac:dyDescent="0.25">
      <c r="B6921"/>
    </row>
    <row r="6922" spans="2:2" x14ac:dyDescent="0.25">
      <c r="B6922"/>
    </row>
    <row r="6923" spans="2:2" x14ac:dyDescent="0.25">
      <c r="B6923"/>
    </row>
    <row r="6924" spans="2:2" x14ac:dyDescent="0.25">
      <c r="B6924"/>
    </row>
    <row r="6925" spans="2:2" x14ac:dyDescent="0.25">
      <c r="B6925"/>
    </row>
    <row r="6926" spans="2:2" x14ac:dyDescent="0.25">
      <c r="B6926"/>
    </row>
    <row r="6927" spans="2:2" x14ac:dyDescent="0.25">
      <c r="B6927"/>
    </row>
    <row r="6928" spans="2:2" x14ac:dyDescent="0.25">
      <c r="B6928"/>
    </row>
    <row r="6929" spans="2:2" x14ac:dyDescent="0.25">
      <c r="B6929"/>
    </row>
    <row r="6930" spans="2:2" x14ac:dyDescent="0.25">
      <c r="B6930"/>
    </row>
    <row r="6931" spans="2:2" x14ac:dyDescent="0.25">
      <c r="B6931"/>
    </row>
    <row r="6932" spans="2:2" x14ac:dyDescent="0.25">
      <c r="B6932"/>
    </row>
    <row r="6933" spans="2:2" x14ac:dyDescent="0.25">
      <c r="B6933"/>
    </row>
    <row r="6934" spans="2:2" x14ac:dyDescent="0.25">
      <c r="B6934"/>
    </row>
    <row r="6935" spans="2:2" x14ac:dyDescent="0.25">
      <c r="B6935"/>
    </row>
    <row r="6936" spans="2:2" x14ac:dyDescent="0.25">
      <c r="B6936"/>
    </row>
    <row r="6937" spans="2:2" x14ac:dyDescent="0.25">
      <c r="B6937"/>
    </row>
    <row r="6938" spans="2:2" x14ac:dyDescent="0.25">
      <c r="B6938"/>
    </row>
    <row r="6939" spans="2:2" x14ac:dyDescent="0.25">
      <c r="B6939"/>
    </row>
    <row r="6940" spans="2:2" x14ac:dyDescent="0.25">
      <c r="B6940"/>
    </row>
    <row r="6941" spans="2:2" x14ac:dyDescent="0.25">
      <c r="B6941"/>
    </row>
    <row r="6942" spans="2:2" x14ac:dyDescent="0.25">
      <c r="B6942"/>
    </row>
    <row r="6943" spans="2:2" x14ac:dyDescent="0.25">
      <c r="B6943"/>
    </row>
    <row r="6944" spans="2:2" x14ac:dyDescent="0.25">
      <c r="B6944"/>
    </row>
    <row r="6945" spans="2:2" x14ac:dyDescent="0.25">
      <c r="B6945"/>
    </row>
    <row r="6946" spans="2:2" x14ac:dyDescent="0.25">
      <c r="B6946"/>
    </row>
    <row r="6947" spans="2:2" x14ac:dyDescent="0.25">
      <c r="B6947"/>
    </row>
    <row r="6948" spans="2:2" x14ac:dyDescent="0.25">
      <c r="B6948"/>
    </row>
    <row r="6949" spans="2:2" x14ac:dyDescent="0.25">
      <c r="B6949"/>
    </row>
    <row r="6950" spans="2:2" x14ac:dyDescent="0.25">
      <c r="B6950"/>
    </row>
    <row r="6951" spans="2:2" x14ac:dyDescent="0.25">
      <c r="B6951"/>
    </row>
    <row r="6952" spans="2:2" x14ac:dyDescent="0.25">
      <c r="B6952"/>
    </row>
    <row r="6953" spans="2:2" x14ac:dyDescent="0.25">
      <c r="B6953"/>
    </row>
    <row r="6954" spans="2:2" x14ac:dyDescent="0.25">
      <c r="B6954"/>
    </row>
    <row r="6955" spans="2:2" x14ac:dyDescent="0.25">
      <c r="B6955"/>
    </row>
    <row r="6956" spans="2:2" x14ac:dyDescent="0.25">
      <c r="B6956"/>
    </row>
    <row r="6957" spans="2:2" x14ac:dyDescent="0.25">
      <c r="B6957"/>
    </row>
    <row r="6958" spans="2:2" x14ac:dyDescent="0.25">
      <c r="B6958"/>
    </row>
    <row r="6959" spans="2:2" x14ac:dyDescent="0.25">
      <c r="B6959"/>
    </row>
    <row r="6960" spans="2:2" x14ac:dyDescent="0.25">
      <c r="B6960"/>
    </row>
    <row r="6961" spans="2:2" x14ac:dyDescent="0.25">
      <c r="B6961"/>
    </row>
    <row r="6962" spans="2:2" x14ac:dyDescent="0.25">
      <c r="B6962"/>
    </row>
    <row r="6963" spans="2:2" x14ac:dyDescent="0.25">
      <c r="B6963"/>
    </row>
    <row r="6964" spans="2:2" x14ac:dyDescent="0.25">
      <c r="B6964"/>
    </row>
    <row r="6965" spans="2:2" x14ac:dyDescent="0.25">
      <c r="B6965"/>
    </row>
    <row r="6966" spans="2:2" x14ac:dyDescent="0.25">
      <c r="B6966"/>
    </row>
    <row r="6967" spans="2:2" x14ac:dyDescent="0.25">
      <c r="B6967"/>
    </row>
    <row r="6968" spans="2:2" x14ac:dyDescent="0.25">
      <c r="B6968"/>
    </row>
    <row r="6969" spans="2:2" x14ac:dyDescent="0.25">
      <c r="B6969"/>
    </row>
    <row r="6970" spans="2:2" x14ac:dyDescent="0.25">
      <c r="B6970"/>
    </row>
    <row r="6971" spans="2:2" x14ac:dyDescent="0.25">
      <c r="B6971"/>
    </row>
    <row r="6972" spans="2:2" x14ac:dyDescent="0.25">
      <c r="B6972"/>
    </row>
    <row r="6973" spans="2:2" x14ac:dyDescent="0.25">
      <c r="B6973"/>
    </row>
    <row r="6974" spans="2:2" x14ac:dyDescent="0.25">
      <c r="B6974"/>
    </row>
    <row r="6975" spans="2:2" x14ac:dyDescent="0.25">
      <c r="B6975"/>
    </row>
    <row r="6976" spans="2:2" x14ac:dyDescent="0.25">
      <c r="B6976"/>
    </row>
    <row r="6977" spans="2:2" x14ac:dyDescent="0.25">
      <c r="B6977"/>
    </row>
    <row r="6978" spans="2:2" x14ac:dyDescent="0.25">
      <c r="B6978"/>
    </row>
    <row r="6979" spans="2:2" x14ac:dyDescent="0.25">
      <c r="B6979"/>
    </row>
    <row r="6980" spans="2:2" x14ac:dyDescent="0.25">
      <c r="B6980"/>
    </row>
    <row r="6981" spans="2:2" x14ac:dyDescent="0.25">
      <c r="B6981"/>
    </row>
    <row r="6982" spans="2:2" x14ac:dyDescent="0.25">
      <c r="B6982"/>
    </row>
    <row r="6983" spans="2:2" x14ac:dyDescent="0.25">
      <c r="B6983"/>
    </row>
    <row r="6984" spans="2:2" x14ac:dyDescent="0.25">
      <c r="B6984"/>
    </row>
    <row r="6985" spans="2:2" x14ac:dyDescent="0.25">
      <c r="B6985"/>
    </row>
    <row r="6986" spans="2:2" x14ac:dyDescent="0.25">
      <c r="B6986"/>
    </row>
    <row r="6987" spans="2:2" x14ac:dyDescent="0.25">
      <c r="B6987"/>
    </row>
    <row r="6988" spans="2:2" x14ac:dyDescent="0.25">
      <c r="B6988"/>
    </row>
    <row r="6989" spans="2:2" x14ac:dyDescent="0.25">
      <c r="B6989"/>
    </row>
    <row r="6990" spans="2:2" x14ac:dyDescent="0.25">
      <c r="B6990"/>
    </row>
    <row r="6991" spans="2:2" x14ac:dyDescent="0.25">
      <c r="B6991"/>
    </row>
    <row r="6992" spans="2:2" x14ac:dyDescent="0.25">
      <c r="B6992"/>
    </row>
    <row r="6993" spans="2:2" x14ac:dyDescent="0.25">
      <c r="B6993"/>
    </row>
    <row r="6994" spans="2:2" x14ac:dyDescent="0.25">
      <c r="B6994"/>
    </row>
    <row r="6995" spans="2:2" x14ac:dyDescent="0.25">
      <c r="B6995"/>
    </row>
    <row r="6996" spans="2:2" x14ac:dyDescent="0.25">
      <c r="B6996"/>
    </row>
    <row r="6997" spans="2:2" x14ac:dyDescent="0.25">
      <c r="B6997"/>
    </row>
    <row r="6998" spans="2:2" x14ac:dyDescent="0.25">
      <c r="B6998"/>
    </row>
    <row r="6999" spans="2:2" x14ac:dyDescent="0.25">
      <c r="B6999"/>
    </row>
    <row r="7000" spans="2:2" x14ac:dyDescent="0.25">
      <c r="B7000"/>
    </row>
    <row r="7001" spans="2:2" x14ac:dyDescent="0.25">
      <c r="B7001"/>
    </row>
    <row r="7002" spans="2:2" x14ac:dyDescent="0.25">
      <c r="B7002"/>
    </row>
    <row r="7003" spans="2:2" x14ac:dyDescent="0.25">
      <c r="B7003"/>
    </row>
    <row r="7004" spans="2:2" x14ac:dyDescent="0.25">
      <c r="B7004"/>
    </row>
    <row r="7005" spans="2:2" x14ac:dyDescent="0.25">
      <c r="B7005"/>
    </row>
    <row r="7006" spans="2:2" x14ac:dyDescent="0.25">
      <c r="B7006"/>
    </row>
    <row r="7007" spans="2:2" x14ac:dyDescent="0.25">
      <c r="B7007"/>
    </row>
    <row r="7008" spans="2:2" x14ac:dyDescent="0.25">
      <c r="B7008"/>
    </row>
    <row r="7009" spans="2:2" x14ac:dyDescent="0.25">
      <c r="B7009"/>
    </row>
    <row r="7010" spans="2:2" x14ac:dyDescent="0.25">
      <c r="B7010"/>
    </row>
    <row r="7011" spans="2:2" x14ac:dyDescent="0.25">
      <c r="B7011"/>
    </row>
    <row r="7012" spans="2:2" x14ac:dyDescent="0.25">
      <c r="B7012"/>
    </row>
    <row r="7013" spans="2:2" x14ac:dyDescent="0.25">
      <c r="B7013"/>
    </row>
    <row r="7014" spans="2:2" x14ac:dyDescent="0.25">
      <c r="B7014"/>
    </row>
    <row r="7015" spans="2:2" x14ac:dyDescent="0.25">
      <c r="B7015"/>
    </row>
    <row r="7016" spans="2:2" x14ac:dyDescent="0.25">
      <c r="B7016"/>
    </row>
    <row r="7017" spans="2:2" x14ac:dyDescent="0.25">
      <c r="B7017"/>
    </row>
    <row r="7018" spans="2:2" x14ac:dyDescent="0.25">
      <c r="B7018"/>
    </row>
    <row r="7019" spans="2:2" x14ac:dyDescent="0.25">
      <c r="B7019"/>
    </row>
    <row r="7020" spans="2:2" x14ac:dyDescent="0.25">
      <c r="B7020"/>
    </row>
    <row r="7021" spans="2:2" x14ac:dyDescent="0.25">
      <c r="B7021"/>
    </row>
    <row r="7022" spans="2:2" x14ac:dyDescent="0.25">
      <c r="B7022"/>
    </row>
    <row r="7023" spans="2:2" x14ac:dyDescent="0.25">
      <c r="B7023"/>
    </row>
    <row r="7024" spans="2:2" x14ac:dyDescent="0.25">
      <c r="B7024"/>
    </row>
    <row r="7025" spans="2:2" x14ac:dyDescent="0.25">
      <c r="B7025"/>
    </row>
    <row r="7026" spans="2:2" x14ac:dyDescent="0.25">
      <c r="B7026"/>
    </row>
    <row r="7027" spans="2:2" x14ac:dyDescent="0.25">
      <c r="B7027"/>
    </row>
    <row r="7028" spans="2:2" x14ac:dyDescent="0.25">
      <c r="B7028"/>
    </row>
    <row r="7029" spans="2:2" x14ac:dyDescent="0.25">
      <c r="B7029"/>
    </row>
    <row r="7030" spans="2:2" x14ac:dyDescent="0.25">
      <c r="B7030"/>
    </row>
    <row r="7031" spans="2:2" x14ac:dyDescent="0.25">
      <c r="B7031"/>
    </row>
    <row r="7032" spans="2:2" x14ac:dyDescent="0.25">
      <c r="B7032"/>
    </row>
    <row r="7033" spans="2:2" x14ac:dyDescent="0.25">
      <c r="B7033"/>
    </row>
    <row r="7034" spans="2:2" x14ac:dyDescent="0.25">
      <c r="B7034"/>
    </row>
    <row r="7035" spans="2:2" x14ac:dyDescent="0.25">
      <c r="B7035"/>
    </row>
    <row r="7036" spans="2:2" x14ac:dyDescent="0.25">
      <c r="B7036"/>
    </row>
    <row r="7037" spans="2:2" x14ac:dyDescent="0.25">
      <c r="B7037"/>
    </row>
    <row r="7038" spans="2:2" x14ac:dyDescent="0.25">
      <c r="B7038"/>
    </row>
    <row r="7039" spans="2:2" x14ac:dyDescent="0.25">
      <c r="B7039"/>
    </row>
    <row r="7040" spans="2:2" x14ac:dyDescent="0.25">
      <c r="B7040"/>
    </row>
    <row r="7041" spans="2:2" x14ac:dyDescent="0.25">
      <c r="B7041"/>
    </row>
    <row r="7042" spans="2:2" x14ac:dyDescent="0.25">
      <c r="B7042"/>
    </row>
    <row r="7043" spans="2:2" x14ac:dyDescent="0.25">
      <c r="B7043"/>
    </row>
    <row r="7044" spans="2:2" x14ac:dyDescent="0.25">
      <c r="B7044"/>
    </row>
    <row r="7045" spans="2:2" x14ac:dyDescent="0.25">
      <c r="B7045"/>
    </row>
    <row r="7046" spans="2:2" x14ac:dyDescent="0.25">
      <c r="B7046"/>
    </row>
    <row r="7047" spans="2:2" x14ac:dyDescent="0.25">
      <c r="B7047"/>
    </row>
    <row r="7048" spans="2:2" x14ac:dyDescent="0.25">
      <c r="B7048"/>
    </row>
    <row r="7049" spans="2:2" x14ac:dyDescent="0.25">
      <c r="B7049"/>
    </row>
    <row r="7050" spans="2:2" x14ac:dyDescent="0.25">
      <c r="B7050"/>
    </row>
    <row r="7051" spans="2:2" x14ac:dyDescent="0.25">
      <c r="B7051"/>
    </row>
    <row r="7052" spans="2:2" x14ac:dyDescent="0.25">
      <c r="B7052"/>
    </row>
    <row r="7053" spans="2:2" x14ac:dyDescent="0.25">
      <c r="B7053"/>
    </row>
    <row r="7054" spans="2:2" x14ac:dyDescent="0.25">
      <c r="B7054"/>
    </row>
    <row r="7055" spans="2:2" x14ac:dyDescent="0.25">
      <c r="B7055"/>
    </row>
    <row r="7056" spans="2:2" x14ac:dyDescent="0.25">
      <c r="B7056"/>
    </row>
    <row r="7057" spans="2:2" x14ac:dyDescent="0.25">
      <c r="B7057"/>
    </row>
    <row r="7058" spans="2:2" x14ac:dyDescent="0.25">
      <c r="B7058"/>
    </row>
    <row r="7059" spans="2:2" x14ac:dyDescent="0.25">
      <c r="B7059"/>
    </row>
    <row r="7060" spans="2:2" x14ac:dyDescent="0.25">
      <c r="B7060"/>
    </row>
    <row r="7061" spans="2:2" x14ac:dyDescent="0.25">
      <c r="B7061"/>
    </row>
    <row r="7062" spans="2:2" x14ac:dyDescent="0.25">
      <c r="B7062"/>
    </row>
    <row r="7063" spans="2:2" x14ac:dyDescent="0.25">
      <c r="B7063"/>
    </row>
    <row r="7064" spans="2:2" x14ac:dyDescent="0.25">
      <c r="B7064"/>
    </row>
    <row r="7065" spans="2:2" x14ac:dyDescent="0.25">
      <c r="B7065"/>
    </row>
    <row r="7066" spans="2:2" x14ac:dyDescent="0.25">
      <c r="B7066"/>
    </row>
    <row r="7067" spans="2:2" x14ac:dyDescent="0.25">
      <c r="B7067"/>
    </row>
    <row r="7068" spans="2:2" x14ac:dyDescent="0.25">
      <c r="B7068"/>
    </row>
    <row r="7069" spans="2:2" x14ac:dyDescent="0.25">
      <c r="B7069"/>
    </row>
    <row r="7070" spans="2:2" x14ac:dyDescent="0.25">
      <c r="B7070"/>
    </row>
    <row r="7071" spans="2:2" x14ac:dyDescent="0.25">
      <c r="B7071"/>
    </row>
    <row r="7072" spans="2:2" x14ac:dyDescent="0.25">
      <c r="B7072"/>
    </row>
    <row r="7073" spans="2:2" x14ac:dyDescent="0.25">
      <c r="B7073"/>
    </row>
    <row r="7074" spans="2:2" x14ac:dyDescent="0.25">
      <c r="B7074"/>
    </row>
    <row r="7075" spans="2:2" x14ac:dyDescent="0.25">
      <c r="B7075"/>
    </row>
    <row r="7076" spans="2:2" x14ac:dyDescent="0.25">
      <c r="B7076"/>
    </row>
    <row r="7077" spans="2:2" x14ac:dyDescent="0.25">
      <c r="B7077"/>
    </row>
    <row r="7078" spans="2:2" x14ac:dyDescent="0.25">
      <c r="B7078"/>
    </row>
    <row r="7079" spans="2:2" x14ac:dyDescent="0.25">
      <c r="B7079"/>
    </row>
    <row r="7080" spans="2:2" x14ac:dyDescent="0.25">
      <c r="B7080"/>
    </row>
    <row r="7081" spans="2:2" x14ac:dyDescent="0.25">
      <c r="B7081"/>
    </row>
    <row r="7082" spans="2:2" x14ac:dyDescent="0.25">
      <c r="B7082"/>
    </row>
    <row r="7083" spans="2:2" x14ac:dyDescent="0.25">
      <c r="B7083"/>
    </row>
    <row r="7084" spans="2:2" x14ac:dyDescent="0.25">
      <c r="B7084"/>
    </row>
    <row r="7085" spans="2:2" x14ac:dyDescent="0.25">
      <c r="B7085"/>
    </row>
    <row r="7086" spans="2:2" x14ac:dyDescent="0.25">
      <c r="B7086"/>
    </row>
    <row r="7087" spans="2:2" x14ac:dyDescent="0.25">
      <c r="B7087"/>
    </row>
    <row r="7088" spans="2:2" x14ac:dyDescent="0.25">
      <c r="B7088"/>
    </row>
    <row r="7089" spans="2:2" x14ac:dyDescent="0.25">
      <c r="B7089"/>
    </row>
    <row r="7090" spans="2:2" x14ac:dyDescent="0.25">
      <c r="B7090"/>
    </row>
    <row r="7091" spans="2:2" x14ac:dyDescent="0.25">
      <c r="B7091"/>
    </row>
    <row r="7092" spans="2:2" x14ac:dyDescent="0.25">
      <c r="B7092"/>
    </row>
    <row r="7093" spans="2:2" x14ac:dyDescent="0.25">
      <c r="B7093"/>
    </row>
    <row r="7094" spans="2:2" x14ac:dyDescent="0.25">
      <c r="B7094"/>
    </row>
    <row r="7095" spans="2:2" x14ac:dyDescent="0.25">
      <c r="B7095"/>
    </row>
    <row r="7096" spans="2:2" x14ac:dyDescent="0.25">
      <c r="B7096"/>
    </row>
    <row r="7097" spans="2:2" x14ac:dyDescent="0.25">
      <c r="B7097"/>
    </row>
    <row r="7098" spans="2:2" x14ac:dyDescent="0.25">
      <c r="B7098"/>
    </row>
    <row r="7099" spans="2:2" x14ac:dyDescent="0.25">
      <c r="B7099"/>
    </row>
    <row r="7100" spans="2:2" x14ac:dyDescent="0.25">
      <c r="B7100"/>
    </row>
    <row r="7101" spans="2:2" x14ac:dyDescent="0.25">
      <c r="B7101"/>
    </row>
    <row r="7102" spans="2:2" x14ac:dyDescent="0.25">
      <c r="B7102"/>
    </row>
    <row r="7103" spans="2:2" x14ac:dyDescent="0.25">
      <c r="B7103"/>
    </row>
    <row r="7104" spans="2:2" x14ac:dyDescent="0.25">
      <c r="B7104"/>
    </row>
    <row r="7105" spans="2:2" x14ac:dyDescent="0.25">
      <c r="B7105"/>
    </row>
    <row r="7106" spans="2:2" x14ac:dyDescent="0.25">
      <c r="B7106"/>
    </row>
    <row r="7107" spans="2:2" x14ac:dyDescent="0.25">
      <c r="B7107"/>
    </row>
    <row r="7108" spans="2:2" x14ac:dyDescent="0.25">
      <c r="B7108"/>
    </row>
    <row r="7109" spans="2:2" x14ac:dyDescent="0.25">
      <c r="B7109"/>
    </row>
    <row r="7110" spans="2:2" x14ac:dyDescent="0.25">
      <c r="B7110"/>
    </row>
    <row r="7111" spans="2:2" x14ac:dyDescent="0.25">
      <c r="B7111"/>
    </row>
    <row r="7112" spans="2:2" x14ac:dyDescent="0.25">
      <c r="B7112"/>
    </row>
    <row r="7113" spans="2:2" x14ac:dyDescent="0.25">
      <c r="B7113"/>
    </row>
    <row r="7114" spans="2:2" x14ac:dyDescent="0.25">
      <c r="B7114"/>
    </row>
    <row r="7115" spans="2:2" x14ac:dyDescent="0.25">
      <c r="B7115"/>
    </row>
    <row r="7116" spans="2:2" x14ac:dyDescent="0.25">
      <c r="B7116"/>
    </row>
    <row r="7117" spans="2:2" x14ac:dyDescent="0.25">
      <c r="B7117"/>
    </row>
    <row r="7118" spans="2:2" x14ac:dyDescent="0.25">
      <c r="B7118"/>
    </row>
    <row r="7119" spans="2:2" x14ac:dyDescent="0.25">
      <c r="B7119"/>
    </row>
    <row r="7120" spans="2:2" x14ac:dyDescent="0.25">
      <c r="B7120"/>
    </row>
    <row r="7121" spans="2:2" x14ac:dyDescent="0.25">
      <c r="B7121"/>
    </row>
    <row r="7122" spans="2:2" x14ac:dyDescent="0.25">
      <c r="B7122"/>
    </row>
    <row r="7123" spans="2:2" x14ac:dyDescent="0.25">
      <c r="B7123"/>
    </row>
    <row r="7124" spans="2:2" x14ac:dyDescent="0.25">
      <c r="B7124"/>
    </row>
    <row r="7125" spans="2:2" x14ac:dyDescent="0.25">
      <c r="B7125"/>
    </row>
    <row r="7126" spans="2:2" x14ac:dyDescent="0.25">
      <c r="B7126"/>
    </row>
    <row r="7127" spans="2:2" x14ac:dyDescent="0.25">
      <c r="B7127"/>
    </row>
    <row r="7128" spans="2:2" x14ac:dyDescent="0.25">
      <c r="B7128"/>
    </row>
    <row r="7129" spans="2:2" x14ac:dyDescent="0.25">
      <c r="B7129"/>
    </row>
    <row r="7130" spans="2:2" x14ac:dyDescent="0.25">
      <c r="B7130"/>
    </row>
    <row r="7131" spans="2:2" x14ac:dyDescent="0.25">
      <c r="B7131"/>
    </row>
    <row r="7132" spans="2:2" x14ac:dyDescent="0.25">
      <c r="B7132"/>
    </row>
    <row r="7133" spans="2:2" x14ac:dyDescent="0.25">
      <c r="B7133"/>
    </row>
    <row r="7134" spans="2:2" x14ac:dyDescent="0.25">
      <c r="B7134"/>
    </row>
    <row r="7135" spans="2:2" x14ac:dyDescent="0.25">
      <c r="B7135"/>
    </row>
    <row r="7136" spans="2:2" x14ac:dyDescent="0.25">
      <c r="B7136"/>
    </row>
    <row r="7137" spans="2:2" x14ac:dyDescent="0.25">
      <c r="B7137"/>
    </row>
    <row r="7138" spans="2:2" x14ac:dyDescent="0.25">
      <c r="B7138"/>
    </row>
    <row r="7139" spans="2:2" x14ac:dyDescent="0.25">
      <c r="B7139"/>
    </row>
    <row r="7140" spans="2:2" x14ac:dyDescent="0.25">
      <c r="B7140"/>
    </row>
    <row r="7141" spans="2:2" x14ac:dyDescent="0.25">
      <c r="B7141"/>
    </row>
    <row r="7142" spans="2:2" x14ac:dyDescent="0.25">
      <c r="B7142"/>
    </row>
    <row r="7143" spans="2:2" x14ac:dyDescent="0.25">
      <c r="B7143"/>
    </row>
    <row r="7144" spans="2:2" x14ac:dyDescent="0.25">
      <c r="B7144"/>
    </row>
    <row r="7145" spans="2:2" x14ac:dyDescent="0.25">
      <c r="B7145"/>
    </row>
    <row r="7146" spans="2:2" x14ac:dyDescent="0.25">
      <c r="B7146"/>
    </row>
    <row r="7147" spans="2:2" x14ac:dyDescent="0.25">
      <c r="B7147"/>
    </row>
    <row r="7148" spans="2:2" x14ac:dyDescent="0.25">
      <c r="B7148"/>
    </row>
    <row r="7149" spans="2:2" x14ac:dyDescent="0.25">
      <c r="B7149"/>
    </row>
    <row r="7150" spans="2:2" x14ac:dyDescent="0.25">
      <c r="B7150"/>
    </row>
    <row r="7151" spans="2:2" x14ac:dyDescent="0.25">
      <c r="B7151"/>
    </row>
    <row r="7152" spans="2:2" x14ac:dyDescent="0.25">
      <c r="B7152"/>
    </row>
    <row r="7153" spans="2:2" x14ac:dyDescent="0.25">
      <c r="B7153"/>
    </row>
    <row r="7154" spans="2:2" x14ac:dyDescent="0.25">
      <c r="B7154"/>
    </row>
    <row r="7155" spans="2:2" x14ac:dyDescent="0.25">
      <c r="B7155"/>
    </row>
    <row r="7156" spans="2:2" x14ac:dyDescent="0.25">
      <c r="B7156"/>
    </row>
    <row r="7157" spans="2:2" x14ac:dyDescent="0.25">
      <c r="B7157"/>
    </row>
    <row r="7158" spans="2:2" x14ac:dyDescent="0.25">
      <c r="B7158"/>
    </row>
    <row r="7159" spans="2:2" x14ac:dyDescent="0.25">
      <c r="B7159"/>
    </row>
    <row r="7160" spans="2:2" x14ac:dyDescent="0.25">
      <c r="B7160"/>
    </row>
    <row r="7161" spans="2:2" x14ac:dyDescent="0.25">
      <c r="B7161"/>
    </row>
    <row r="7162" spans="2:2" x14ac:dyDescent="0.25">
      <c r="B7162"/>
    </row>
    <row r="7163" spans="2:2" x14ac:dyDescent="0.25">
      <c r="B7163"/>
    </row>
    <row r="7164" spans="2:2" x14ac:dyDescent="0.25">
      <c r="B7164"/>
    </row>
    <row r="7165" spans="2:2" x14ac:dyDescent="0.25">
      <c r="B7165"/>
    </row>
    <row r="7166" spans="2:2" x14ac:dyDescent="0.25">
      <c r="B7166"/>
    </row>
    <row r="7167" spans="2:2" x14ac:dyDescent="0.25">
      <c r="B7167"/>
    </row>
    <row r="7168" spans="2:2" x14ac:dyDescent="0.25">
      <c r="B7168"/>
    </row>
    <row r="7169" spans="2:2" x14ac:dyDescent="0.25">
      <c r="B7169"/>
    </row>
    <row r="7170" spans="2:2" x14ac:dyDescent="0.25">
      <c r="B7170"/>
    </row>
    <row r="7171" spans="2:2" x14ac:dyDescent="0.25">
      <c r="B7171"/>
    </row>
    <row r="7172" spans="2:2" x14ac:dyDescent="0.25">
      <c r="B7172"/>
    </row>
    <row r="7173" spans="2:2" x14ac:dyDescent="0.25">
      <c r="B7173"/>
    </row>
    <row r="7174" spans="2:2" x14ac:dyDescent="0.25">
      <c r="B7174"/>
    </row>
    <row r="7175" spans="2:2" x14ac:dyDescent="0.25">
      <c r="B7175"/>
    </row>
    <row r="7176" spans="2:2" x14ac:dyDescent="0.25">
      <c r="B7176"/>
    </row>
    <row r="7177" spans="2:2" x14ac:dyDescent="0.25">
      <c r="B7177"/>
    </row>
    <row r="7178" spans="2:2" x14ac:dyDescent="0.25">
      <c r="B7178"/>
    </row>
    <row r="7179" spans="2:2" x14ac:dyDescent="0.25">
      <c r="B7179"/>
    </row>
    <row r="7180" spans="2:2" x14ac:dyDescent="0.25">
      <c r="B7180"/>
    </row>
    <row r="7181" spans="2:2" x14ac:dyDescent="0.25">
      <c r="B7181"/>
    </row>
    <row r="7182" spans="2:2" x14ac:dyDescent="0.25">
      <c r="B7182"/>
    </row>
    <row r="7183" spans="2:2" x14ac:dyDescent="0.25">
      <c r="B7183"/>
    </row>
    <row r="7184" spans="2:2" x14ac:dyDescent="0.25">
      <c r="B7184"/>
    </row>
    <row r="7185" spans="2:2" x14ac:dyDescent="0.25">
      <c r="B7185"/>
    </row>
    <row r="7186" spans="2:2" x14ac:dyDescent="0.25">
      <c r="B7186"/>
    </row>
    <row r="7187" spans="2:2" x14ac:dyDescent="0.25">
      <c r="B7187"/>
    </row>
    <row r="7188" spans="2:2" x14ac:dyDescent="0.25">
      <c r="B7188"/>
    </row>
    <row r="7189" spans="2:2" x14ac:dyDescent="0.25">
      <c r="B7189"/>
    </row>
    <row r="7190" spans="2:2" x14ac:dyDescent="0.25">
      <c r="B7190"/>
    </row>
    <row r="7191" spans="2:2" x14ac:dyDescent="0.25">
      <c r="B7191"/>
    </row>
    <row r="7192" spans="2:2" x14ac:dyDescent="0.25">
      <c r="B7192"/>
    </row>
    <row r="7193" spans="2:2" x14ac:dyDescent="0.25">
      <c r="B7193"/>
    </row>
    <row r="7194" spans="2:2" x14ac:dyDescent="0.25">
      <c r="B7194"/>
    </row>
    <row r="7195" spans="2:2" x14ac:dyDescent="0.25">
      <c r="B7195"/>
    </row>
    <row r="7196" spans="2:2" x14ac:dyDescent="0.25">
      <c r="B7196"/>
    </row>
    <row r="7197" spans="2:2" x14ac:dyDescent="0.25">
      <c r="B7197"/>
    </row>
    <row r="7198" spans="2:2" x14ac:dyDescent="0.25">
      <c r="B7198"/>
    </row>
    <row r="7199" spans="2:2" x14ac:dyDescent="0.25">
      <c r="B7199"/>
    </row>
    <row r="7200" spans="2:2" x14ac:dyDescent="0.25">
      <c r="B7200"/>
    </row>
    <row r="7201" spans="2:2" x14ac:dyDescent="0.25">
      <c r="B7201"/>
    </row>
    <row r="7202" spans="2:2" x14ac:dyDescent="0.25">
      <c r="B7202"/>
    </row>
    <row r="7203" spans="2:2" x14ac:dyDescent="0.25">
      <c r="B7203"/>
    </row>
    <row r="7204" spans="2:2" x14ac:dyDescent="0.25">
      <c r="B7204"/>
    </row>
    <row r="7205" spans="2:2" x14ac:dyDescent="0.25">
      <c r="B7205"/>
    </row>
    <row r="7206" spans="2:2" x14ac:dyDescent="0.25">
      <c r="B7206"/>
    </row>
    <row r="7207" spans="2:2" x14ac:dyDescent="0.25">
      <c r="B7207"/>
    </row>
    <row r="7208" spans="2:2" x14ac:dyDescent="0.25">
      <c r="B7208"/>
    </row>
    <row r="7209" spans="2:2" x14ac:dyDescent="0.25">
      <c r="B7209"/>
    </row>
    <row r="7210" spans="2:2" x14ac:dyDescent="0.25">
      <c r="B7210"/>
    </row>
    <row r="7211" spans="2:2" x14ac:dyDescent="0.25">
      <c r="B7211"/>
    </row>
    <row r="7212" spans="2:2" x14ac:dyDescent="0.25">
      <c r="B7212"/>
    </row>
    <row r="7213" spans="2:2" x14ac:dyDescent="0.25">
      <c r="B7213"/>
    </row>
    <row r="7214" spans="2:2" x14ac:dyDescent="0.25">
      <c r="B7214"/>
    </row>
    <row r="7215" spans="2:2" x14ac:dyDescent="0.25">
      <c r="B7215"/>
    </row>
    <row r="7216" spans="2:2" x14ac:dyDescent="0.25">
      <c r="B7216"/>
    </row>
    <row r="7217" spans="2:2" x14ac:dyDescent="0.25">
      <c r="B7217"/>
    </row>
    <row r="7218" spans="2:2" x14ac:dyDescent="0.25">
      <c r="B7218"/>
    </row>
    <row r="7219" spans="2:2" x14ac:dyDescent="0.25">
      <c r="B7219"/>
    </row>
    <row r="7220" spans="2:2" x14ac:dyDescent="0.25">
      <c r="B7220"/>
    </row>
    <row r="7221" spans="2:2" x14ac:dyDescent="0.25">
      <c r="B7221"/>
    </row>
    <row r="7222" spans="2:2" x14ac:dyDescent="0.25">
      <c r="B7222"/>
    </row>
    <row r="7223" spans="2:2" x14ac:dyDescent="0.25">
      <c r="B7223"/>
    </row>
    <row r="7224" spans="2:2" x14ac:dyDescent="0.25">
      <c r="B7224"/>
    </row>
    <row r="7225" spans="2:2" x14ac:dyDescent="0.25">
      <c r="B7225"/>
    </row>
    <row r="7226" spans="2:2" x14ac:dyDescent="0.25">
      <c r="B7226"/>
    </row>
    <row r="7227" spans="2:2" x14ac:dyDescent="0.25">
      <c r="B7227"/>
    </row>
    <row r="7228" spans="2:2" x14ac:dyDescent="0.25">
      <c r="B7228"/>
    </row>
    <row r="7229" spans="2:2" x14ac:dyDescent="0.25">
      <c r="B7229"/>
    </row>
    <row r="7230" spans="2:2" x14ac:dyDescent="0.25">
      <c r="B7230"/>
    </row>
    <row r="7231" spans="2:2" x14ac:dyDescent="0.25">
      <c r="B7231"/>
    </row>
    <row r="7232" spans="2:2" x14ac:dyDescent="0.25">
      <c r="B7232"/>
    </row>
    <row r="7233" spans="2:2" x14ac:dyDescent="0.25">
      <c r="B7233"/>
    </row>
    <row r="7234" spans="2:2" x14ac:dyDescent="0.25">
      <c r="B7234"/>
    </row>
    <row r="7235" spans="2:2" x14ac:dyDescent="0.25">
      <c r="B7235"/>
    </row>
    <row r="7236" spans="2:2" x14ac:dyDescent="0.25">
      <c r="B7236"/>
    </row>
    <row r="7237" spans="2:2" x14ac:dyDescent="0.25">
      <c r="B7237"/>
    </row>
    <row r="7238" spans="2:2" x14ac:dyDescent="0.25">
      <c r="B7238"/>
    </row>
    <row r="7239" spans="2:2" x14ac:dyDescent="0.25">
      <c r="B7239"/>
    </row>
    <row r="7240" spans="2:2" x14ac:dyDescent="0.25">
      <c r="B7240"/>
    </row>
    <row r="7241" spans="2:2" x14ac:dyDescent="0.25">
      <c r="B7241"/>
    </row>
    <row r="7242" spans="2:2" x14ac:dyDescent="0.25">
      <c r="B7242"/>
    </row>
    <row r="7243" spans="2:2" x14ac:dyDescent="0.25">
      <c r="B7243"/>
    </row>
    <row r="7244" spans="2:2" x14ac:dyDescent="0.25">
      <c r="B7244"/>
    </row>
    <row r="7245" spans="2:2" x14ac:dyDescent="0.25">
      <c r="B7245"/>
    </row>
    <row r="7246" spans="2:2" x14ac:dyDescent="0.25">
      <c r="B7246"/>
    </row>
    <row r="7247" spans="2:2" x14ac:dyDescent="0.25">
      <c r="B7247"/>
    </row>
    <row r="7248" spans="2:2" x14ac:dyDescent="0.25">
      <c r="B7248"/>
    </row>
    <row r="7249" spans="2:2" x14ac:dyDescent="0.25">
      <c r="B7249"/>
    </row>
    <row r="7250" spans="2:2" x14ac:dyDescent="0.25">
      <c r="B7250"/>
    </row>
    <row r="7251" spans="2:2" x14ac:dyDescent="0.25">
      <c r="B7251"/>
    </row>
    <row r="7252" spans="2:2" x14ac:dyDescent="0.25">
      <c r="B7252"/>
    </row>
    <row r="7253" spans="2:2" x14ac:dyDescent="0.25">
      <c r="B7253"/>
    </row>
    <row r="7254" spans="2:2" x14ac:dyDescent="0.25">
      <c r="B7254"/>
    </row>
    <row r="7255" spans="2:2" x14ac:dyDescent="0.25">
      <c r="B7255"/>
    </row>
    <row r="7256" spans="2:2" x14ac:dyDescent="0.25">
      <c r="B7256"/>
    </row>
    <row r="7257" spans="2:2" x14ac:dyDescent="0.25">
      <c r="B7257"/>
    </row>
    <row r="7258" spans="2:2" x14ac:dyDescent="0.25">
      <c r="B7258"/>
    </row>
    <row r="7259" spans="2:2" x14ac:dyDescent="0.25">
      <c r="B7259"/>
    </row>
    <row r="7260" spans="2:2" x14ac:dyDescent="0.25">
      <c r="B7260"/>
    </row>
    <row r="7261" spans="2:2" x14ac:dyDescent="0.25">
      <c r="B7261"/>
    </row>
    <row r="7262" spans="2:2" x14ac:dyDescent="0.25">
      <c r="B7262"/>
    </row>
    <row r="7263" spans="2:2" x14ac:dyDescent="0.25">
      <c r="B7263"/>
    </row>
    <row r="7264" spans="2:2" x14ac:dyDescent="0.25">
      <c r="B7264"/>
    </row>
    <row r="7265" spans="2:2" x14ac:dyDescent="0.25">
      <c r="B7265"/>
    </row>
    <row r="7266" spans="2:2" x14ac:dyDescent="0.25">
      <c r="B7266"/>
    </row>
    <row r="7267" spans="2:2" x14ac:dyDescent="0.25">
      <c r="B7267"/>
    </row>
    <row r="7268" spans="2:2" x14ac:dyDescent="0.25">
      <c r="B7268"/>
    </row>
    <row r="7269" spans="2:2" x14ac:dyDescent="0.25">
      <c r="B7269"/>
    </row>
    <row r="7270" spans="2:2" x14ac:dyDescent="0.25">
      <c r="B7270"/>
    </row>
    <row r="7271" spans="2:2" x14ac:dyDescent="0.25">
      <c r="B7271"/>
    </row>
    <row r="7272" spans="2:2" x14ac:dyDescent="0.25">
      <c r="B7272"/>
    </row>
    <row r="7273" spans="2:2" x14ac:dyDescent="0.25">
      <c r="B7273"/>
    </row>
    <row r="7274" spans="2:2" x14ac:dyDescent="0.25">
      <c r="B7274"/>
    </row>
    <row r="7275" spans="2:2" x14ac:dyDescent="0.25">
      <c r="B7275"/>
    </row>
    <row r="7276" spans="2:2" x14ac:dyDescent="0.25">
      <c r="B7276"/>
    </row>
    <row r="7277" spans="2:2" x14ac:dyDescent="0.25">
      <c r="B7277"/>
    </row>
    <row r="7278" spans="2:2" x14ac:dyDescent="0.25">
      <c r="B7278"/>
    </row>
    <row r="7279" spans="2:2" x14ac:dyDescent="0.25">
      <c r="B7279"/>
    </row>
    <row r="7280" spans="2:2" x14ac:dyDescent="0.25">
      <c r="B7280"/>
    </row>
    <row r="7281" spans="2:2" x14ac:dyDescent="0.25">
      <c r="B7281"/>
    </row>
    <row r="7282" spans="2:2" x14ac:dyDescent="0.25">
      <c r="B7282"/>
    </row>
    <row r="7283" spans="2:2" x14ac:dyDescent="0.25">
      <c r="B7283"/>
    </row>
    <row r="7284" spans="2:2" x14ac:dyDescent="0.25">
      <c r="B7284"/>
    </row>
    <row r="7285" spans="2:2" x14ac:dyDescent="0.25">
      <c r="B7285"/>
    </row>
    <row r="7286" spans="2:2" x14ac:dyDescent="0.25">
      <c r="B7286"/>
    </row>
    <row r="7287" spans="2:2" x14ac:dyDescent="0.25">
      <c r="B7287"/>
    </row>
    <row r="7288" spans="2:2" x14ac:dyDescent="0.25">
      <c r="B7288"/>
    </row>
    <row r="7289" spans="2:2" x14ac:dyDescent="0.25">
      <c r="B7289"/>
    </row>
    <row r="7290" spans="2:2" x14ac:dyDescent="0.25">
      <c r="B7290"/>
    </row>
    <row r="7291" spans="2:2" x14ac:dyDescent="0.25">
      <c r="B7291"/>
    </row>
    <row r="7292" spans="2:2" x14ac:dyDescent="0.25">
      <c r="B7292"/>
    </row>
    <row r="7293" spans="2:2" x14ac:dyDescent="0.25">
      <c r="B7293"/>
    </row>
    <row r="7294" spans="2:2" x14ac:dyDescent="0.25">
      <c r="B7294"/>
    </row>
    <row r="7295" spans="2:2" x14ac:dyDescent="0.25">
      <c r="B7295"/>
    </row>
    <row r="7296" spans="2:2" x14ac:dyDescent="0.25">
      <c r="B7296"/>
    </row>
    <row r="7297" spans="2:2" x14ac:dyDescent="0.25">
      <c r="B7297"/>
    </row>
    <row r="7298" spans="2:2" x14ac:dyDescent="0.25">
      <c r="B7298"/>
    </row>
    <row r="7299" spans="2:2" x14ac:dyDescent="0.25">
      <c r="B7299"/>
    </row>
    <row r="7300" spans="2:2" x14ac:dyDescent="0.25">
      <c r="B7300"/>
    </row>
    <row r="7301" spans="2:2" x14ac:dyDescent="0.25">
      <c r="B7301"/>
    </row>
    <row r="7302" spans="2:2" x14ac:dyDescent="0.25">
      <c r="B7302"/>
    </row>
    <row r="7303" spans="2:2" x14ac:dyDescent="0.25">
      <c r="B7303"/>
    </row>
    <row r="7304" spans="2:2" x14ac:dyDescent="0.25">
      <c r="B7304"/>
    </row>
    <row r="7305" spans="2:2" x14ac:dyDescent="0.25">
      <c r="B7305"/>
    </row>
    <row r="7306" spans="2:2" x14ac:dyDescent="0.25">
      <c r="B7306"/>
    </row>
    <row r="7307" spans="2:2" x14ac:dyDescent="0.25">
      <c r="B7307"/>
    </row>
    <row r="7308" spans="2:2" x14ac:dyDescent="0.25">
      <c r="B7308"/>
    </row>
    <row r="7309" spans="2:2" x14ac:dyDescent="0.25">
      <c r="B7309"/>
    </row>
    <row r="7310" spans="2:2" x14ac:dyDescent="0.25">
      <c r="B7310"/>
    </row>
    <row r="7311" spans="2:2" x14ac:dyDescent="0.25">
      <c r="B7311"/>
    </row>
    <row r="7312" spans="2:2" x14ac:dyDescent="0.25">
      <c r="B7312"/>
    </row>
    <row r="7313" spans="2:2" x14ac:dyDescent="0.25">
      <c r="B7313"/>
    </row>
    <row r="7314" spans="2:2" x14ac:dyDescent="0.25">
      <c r="B7314"/>
    </row>
    <row r="7315" spans="2:2" x14ac:dyDescent="0.25">
      <c r="B7315"/>
    </row>
    <row r="7316" spans="2:2" x14ac:dyDescent="0.25">
      <c r="B7316"/>
    </row>
    <row r="7317" spans="2:2" x14ac:dyDescent="0.25">
      <c r="B7317"/>
    </row>
    <row r="7318" spans="2:2" x14ac:dyDescent="0.25">
      <c r="B7318"/>
    </row>
    <row r="7319" spans="2:2" x14ac:dyDescent="0.25">
      <c r="B7319"/>
    </row>
    <row r="7320" spans="2:2" x14ac:dyDescent="0.25">
      <c r="B7320"/>
    </row>
    <row r="7321" spans="2:2" x14ac:dyDescent="0.25">
      <c r="B7321"/>
    </row>
    <row r="7322" spans="2:2" x14ac:dyDescent="0.25">
      <c r="B7322"/>
    </row>
    <row r="7323" spans="2:2" x14ac:dyDescent="0.25">
      <c r="B7323"/>
    </row>
    <row r="7324" spans="2:2" x14ac:dyDescent="0.25">
      <c r="B7324"/>
    </row>
    <row r="7325" spans="2:2" x14ac:dyDescent="0.25">
      <c r="B7325"/>
    </row>
    <row r="7326" spans="2:2" x14ac:dyDescent="0.25">
      <c r="B7326"/>
    </row>
    <row r="7327" spans="2:2" x14ac:dyDescent="0.25">
      <c r="B7327"/>
    </row>
    <row r="7328" spans="2:2" x14ac:dyDescent="0.25">
      <c r="B7328"/>
    </row>
    <row r="7329" spans="2:2" x14ac:dyDescent="0.25">
      <c r="B7329"/>
    </row>
    <row r="7330" spans="2:2" x14ac:dyDescent="0.25">
      <c r="B7330"/>
    </row>
    <row r="7331" spans="2:2" x14ac:dyDescent="0.25">
      <c r="B7331"/>
    </row>
    <row r="7332" spans="2:2" x14ac:dyDescent="0.25">
      <c r="B7332"/>
    </row>
    <row r="7333" spans="2:2" x14ac:dyDescent="0.25">
      <c r="B7333"/>
    </row>
    <row r="7334" spans="2:2" x14ac:dyDescent="0.25">
      <c r="B7334"/>
    </row>
    <row r="7335" spans="2:2" x14ac:dyDescent="0.25">
      <c r="B7335"/>
    </row>
    <row r="7336" spans="2:2" x14ac:dyDescent="0.25">
      <c r="B7336"/>
    </row>
    <row r="7337" spans="2:2" x14ac:dyDescent="0.25">
      <c r="B7337"/>
    </row>
    <row r="7338" spans="2:2" x14ac:dyDescent="0.25">
      <c r="B7338"/>
    </row>
    <row r="7339" spans="2:2" x14ac:dyDescent="0.25">
      <c r="B7339"/>
    </row>
    <row r="7340" spans="2:2" x14ac:dyDescent="0.25">
      <c r="B7340"/>
    </row>
    <row r="7341" spans="2:2" x14ac:dyDescent="0.25">
      <c r="B7341"/>
    </row>
    <row r="7342" spans="2:2" x14ac:dyDescent="0.25">
      <c r="B7342"/>
    </row>
    <row r="7343" spans="2:2" x14ac:dyDescent="0.25">
      <c r="B7343"/>
    </row>
    <row r="7344" spans="2:2" x14ac:dyDescent="0.25">
      <c r="B7344"/>
    </row>
    <row r="7345" spans="2:2" x14ac:dyDescent="0.25">
      <c r="B7345"/>
    </row>
    <row r="7346" spans="2:2" x14ac:dyDescent="0.25">
      <c r="B7346"/>
    </row>
    <row r="7347" spans="2:2" x14ac:dyDescent="0.25">
      <c r="B7347"/>
    </row>
    <row r="7348" spans="2:2" x14ac:dyDescent="0.25">
      <c r="B7348"/>
    </row>
    <row r="7349" spans="2:2" x14ac:dyDescent="0.25">
      <c r="B7349"/>
    </row>
    <row r="7350" spans="2:2" x14ac:dyDescent="0.25">
      <c r="B7350"/>
    </row>
    <row r="7351" spans="2:2" x14ac:dyDescent="0.25">
      <c r="B7351"/>
    </row>
    <row r="7352" spans="2:2" x14ac:dyDescent="0.25">
      <c r="B7352"/>
    </row>
    <row r="7353" spans="2:2" x14ac:dyDescent="0.25">
      <c r="B7353"/>
    </row>
    <row r="7354" spans="2:2" x14ac:dyDescent="0.25">
      <c r="B7354"/>
    </row>
    <row r="7355" spans="2:2" x14ac:dyDescent="0.25">
      <c r="B7355"/>
    </row>
    <row r="7356" spans="2:2" x14ac:dyDescent="0.25">
      <c r="B7356"/>
    </row>
    <row r="7357" spans="2:2" x14ac:dyDescent="0.25">
      <c r="B7357"/>
    </row>
    <row r="7358" spans="2:2" x14ac:dyDescent="0.25">
      <c r="B7358"/>
    </row>
    <row r="7359" spans="2:2" x14ac:dyDescent="0.25">
      <c r="B7359"/>
    </row>
    <row r="7360" spans="2:2" x14ac:dyDescent="0.25">
      <c r="B7360"/>
    </row>
    <row r="7361" spans="2:2" x14ac:dyDescent="0.25">
      <c r="B7361"/>
    </row>
    <row r="7362" spans="2:2" x14ac:dyDescent="0.25">
      <c r="B7362"/>
    </row>
    <row r="7363" spans="2:2" x14ac:dyDescent="0.25">
      <c r="B7363"/>
    </row>
    <row r="7364" spans="2:2" x14ac:dyDescent="0.25">
      <c r="B7364"/>
    </row>
    <row r="7365" spans="2:2" x14ac:dyDescent="0.25">
      <c r="B7365"/>
    </row>
    <row r="7366" spans="2:2" x14ac:dyDescent="0.25">
      <c r="B7366"/>
    </row>
    <row r="7367" spans="2:2" x14ac:dyDescent="0.25">
      <c r="B7367"/>
    </row>
    <row r="7368" spans="2:2" x14ac:dyDescent="0.25">
      <c r="B7368"/>
    </row>
    <row r="7369" spans="2:2" x14ac:dyDescent="0.25">
      <c r="B7369"/>
    </row>
    <row r="7370" spans="2:2" x14ac:dyDescent="0.25">
      <c r="B7370"/>
    </row>
    <row r="7371" spans="2:2" x14ac:dyDescent="0.25">
      <c r="B7371"/>
    </row>
    <row r="7372" spans="2:2" x14ac:dyDescent="0.25">
      <c r="B7372"/>
    </row>
    <row r="7373" spans="2:2" x14ac:dyDescent="0.25">
      <c r="B7373"/>
    </row>
    <row r="7374" spans="2:2" x14ac:dyDescent="0.25">
      <c r="B7374"/>
    </row>
    <row r="7375" spans="2:2" x14ac:dyDescent="0.25">
      <c r="B7375"/>
    </row>
    <row r="7376" spans="2:2" x14ac:dyDescent="0.25">
      <c r="B7376"/>
    </row>
    <row r="7377" spans="2:2" x14ac:dyDescent="0.25">
      <c r="B7377"/>
    </row>
    <row r="7378" spans="2:2" x14ac:dyDescent="0.25">
      <c r="B7378"/>
    </row>
    <row r="7379" spans="2:2" x14ac:dyDescent="0.25">
      <c r="B7379"/>
    </row>
    <row r="7380" spans="2:2" x14ac:dyDescent="0.25">
      <c r="B7380"/>
    </row>
    <row r="7381" spans="2:2" x14ac:dyDescent="0.25">
      <c r="B7381"/>
    </row>
    <row r="7382" spans="2:2" x14ac:dyDescent="0.25">
      <c r="B7382"/>
    </row>
    <row r="7383" spans="2:2" x14ac:dyDescent="0.25">
      <c r="B7383"/>
    </row>
    <row r="7384" spans="2:2" x14ac:dyDescent="0.25">
      <c r="B7384"/>
    </row>
    <row r="7385" spans="2:2" x14ac:dyDescent="0.25">
      <c r="B7385"/>
    </row>
    <row r="7386" spans="2:2" x14ac:dyDescent="0.25">
      <c r="B7386"/>
    </row>
    <row r="7387" spans="2:2" x14ac:dyDescent="0.25">
      <c r="B7387"/>
    </row>
    <row r="7388" spans="2:2" x14ac:dyDescent="0.25">
      <c r="B7388"/>
    </row>
    <row r="7389" spans="2:2" x14ac:dyDescent="0.25">
      <c r="B7389"/>
    </row>
    <row r="7390" spans="2:2" x14ac:dyDescent="0.25">
      <c r="B7390"/>
    </row>
    <row r="7391" spans="2:2" x14ac:dyDescent="0.25">
      <c r="B7391"/>
    </row>
    <row r="7392" spans="2:2" x14ac:dyDescent="0.25">
      <c r="B7392"/>
    </row>
    <row r="7393" spans="2:2" x14ac:dyDescent="0.25">
      <c r="B7393"/>
    </row>
    <row r="7394" spans="2:2" x14ac:dyDescent="0.25">
      <c r="B7394"/>
    </row>
    <row r="7395" spans="2:2" x14ac:dyDescent="0.25">
      <c r="B7395"/>
    </row>
    <row r="7396" spans="2:2" x14ac:dyDescent="0.25">
      <c r="B7396"/>
    </row>
    <row r="7397" spans="2:2" x14ac:dyDescent="0.25">
      <c r="B7397"/>
    </row>
    <row r="7398" spans="2:2" x14ac:dyDescent="0.25">
      <c r="B7398"/>
    </row>
    <row r="7399" spans="2:2" x14ac:dyDescent="0.25">
      <c r="B7399"/>
    </row>
    <row r="7400" spans="2:2" x14ac:dyDescent="0.25">
      <c r="B7400"/>
    </row>
    <row r="7401" spans="2:2" x14ac:dyDescent="0.25">
      <c r="B7401"/>
    </row>
    <row r="7402" spans="2:2" x14ac:dyDescent="0.25">
      <c r="B7402"/>
    </row>
    <row r="7403" spans="2:2" x14ac:dyDescent="0.25">
      <c r="B7403"/>
    </row>
    <row r="7404" spans="2:2" x14ac:dyDescent="0.25">
      <c r="B7404"/>
    </row>
    <row r="7405" spans="2:2" x14ac:dyDescent="0.25">
      <c r="B7405"/>
    </row>
    <row r="7406" spans="2:2" x14ac:dyDescent="0.25">
      <c r="B7406"/>
    </row>
    <row r="7407" spans="2:2" x14ac:dyDescent="0.25">
      <c r="B7407"/>
    </row>
    <row r="7408" spans="2:2" x14ac:dyDescent="0.25">
      <c r="B7408"/>
    </row>
    <row r="7409" spans="2:2" x14ac:dyDescent="0.25">
      <c r="B7409"/>
    </row>
    <row r="7410" spans="2:2" x14ac:dyDescent="0.25">
      <c r="B7410"/>
    </row>
    <row r="7411" spans="2:2" x14ac:dyDescent="0.25">
      <c r="B7411"/>
    </row>
    <row r="7412" spans="2:2" x14ac:dyDescent="0.25">
      <c r="B7412"/>
    </row>
    <row r="7413" spans="2:2" x14ac:dyDescent="0.25">
      <c r="B7413"/>
    </row>
    <row r="7414" spans="2:2" x14ac:dyDescent="0.25">
      <c r="B7414"/>
    </row>
    <row r="7415" spans="2:2" x14ac:dyDescent="0.25">
      <c r="B7415"/>
    </row>
    <row r="7416" spans="2:2" x14ac:dyDescent="0.25">
      <c r="B7416"/>
    </row>
    <row r="7417" spans="2:2" x14ac:dyDescent="0.25">
      <c r="B7417"/>
    </row>
    <row r="7418" spans="2:2" x14ac:dyDescent="0.25">
      <c r="B7418"/>
    </row>
    <row r="7419" spans="2:2" x14ac:dyDescent="0.25">
      <c r="B7419"/>
    </row>
    <row r="7420" spans="2:2" x14ac:dyDescent="0.25">
      <c r="B7420"/>
    </row>
    <row r="7421" spans="2:2" x14ac:dyDescent="0.25">
      <c r="B7421"/>
    </row>
    <row r="7422" spans="2:2" x14ac:dyDescent="0.25">
      <c r="B7422"/>
    </row>
    <row r="7423" spans="2:2" x14ac:dyDescent="0.25">
      <c r="B7423"/>
    </row>
    <row r="7424" spans="2:2" x14ac:dyDescent="0.25">
      <c r="B7424"/>
    </row>
    <row r="7425" spans="2:2" x14ac:dyDescent="0.25">
      <c r="B7425"/>
    </row>
    <row r="7426" spans="2:2" x14ac:dyDescent="0.25">
      <c r="B7426"/>
    </row>
    <row r="7427" spans="2:2" x14ac:dyDescent="0.25">
      <c r="B7427"/>
    </row>
    <row r="7428" spans="2:2" x14ac:dyDescent="0.25">
      <c r="B7428"/>
    </row>
    <row r="7429" spans="2:2" x14ac:dyDescent="0.25">
      <c r="B7429"/>
    </row>
    <row r="7430" spans="2:2" x14ac:dyDescent="0.25">
      <c r="B7430"/>
    </row>
    <row r="7431" spans="2:2" x14ac:dyDescent="0.25">
      <c r="B7431"/>
    </row>
    <row r="7432" spans="2:2" x14ac:dyDescent="0.25">
      <c r="B7432"/>
    </row>
    <row r="7433" spans="2:2" x14ac:dyDescent="0.25">
      <c r="B7433"/>
    </row>
    <row r="7434" spans="2:2" x14ac:dyDescent="0.25">
      <c r="B7434"/>
    </row>
    <row r="7435" spans="2:2" x14ac:dyDescent="0.25">
      <c r="B7435"/>
    </row>
    <row r="7436" spans="2:2" x14ac:dyDescent="0.25">
      <c r="B7436"/>
    </row>
    <row r="7437" spans="2:2" x14ac:dyDescent="0.25">
      <c r="B7437"/>
    </row>
    <row r="7438" spans="2:2" x14ac:dyDescent="0.25">
      <c r="B7438"/>
    </row>
    <row r="7439" spans="2:2" x14ac:dyDescent="0.25">
      <c r="B7439"/>
    </row>
    <row r="7440" spans="2:2" x14ac:dyDescent="0.25">
      <c r="B7440"/>
    </row>
    <row r="7441" spans="2:2" x14ac:dyDescent="0.25">
      <c r="B7441"/>
    </row>
    <row r="7442" spans="2:2" x14ac:dyDescent="0.25">
      <c r="B7442"/>
    </row>
    <row r="7443" spans="2:2" x14ac:dyDescent="0.25">
      <c r="B7443"/>
    </row>
    <row r="7444" spans="2:2" x14ac:dyDescent="0.25">
      <c r="B7444"/>
    </row>
    <row r="7445" spans="2:2" x14ac:dyDescent="0.25">
      <c r="B7445"/>
    </row>
    <row r="7446" spans="2:2" x14ac:dyDescent="0.25">
      <c r="B7446"/>
    </row>
    <row r="7447" spans="2:2" x14ac:dyDescent="0.25">
      <c r="B7447"/>
    </row>
    <row r="7448" spans="2:2" x14ac:dyDescent="0.25">
      <c r="B7448"/>
    </row>
    <row r="7449" spans="2:2" x14ac:dyDescent="0.25">
      <c r="B7449"/>
    </row>
    <row r="7450" spans="2:2" x14ac:dyDescent="0.25">
      <c r="B7450"/>
    </row>
    <row r="7451" spans="2:2" x14ac:dyDescent="0.25">
      <c r="B7451"/>
    </row>
    <row r="7452" spans="2:2" x14ac:dyDescent="0.25">
      <c r="B7452"/>
    </row>
    <row r="7453" spans="2:2" x14ac:dyDescent="0.25">
      <c r="B7453"/>
    </row>
    <row r="7454" spans="2:2" x14ac:dyDescent="0.25">
      <c r="B7454"/>
    </row>
    <row r="7455" spans="2:2" x14ac:dyDescent="0.25">
      <c r="B7455"/>
    </row>
    <row r="7456" spans="2:2" x14ac:dyDescent="0.25">
      <c r="B7456"/>
    </row>
    <row r="7457" spans="2:2" x14ac:dyDescent="0.25">
      <c r="B7457"/>
    </row>
    <row r="7458" spans="2:2" x14ac:dyDescent="0.25">
      <c r="B7458"/>
    </row>
    <row r="7459" spans="2:2" x14ac:dyDescent="0.25">
      <c r="B7459"/>
    </row>
    <row r="7460" spans="2:2" x14ac:dyDescent="0.25">
      <c r="B7460"/>
    </row>
    <row r="7461" spans="2:2" x14ac:dyDescent="0.25">
      <c r="B7461"/>
    </row>
    <row r="7462" spans="2:2" x14ac:dyDescent="0.25">
      <c r="B7462"/>
    </row>
    <row r="7463" spans="2:2" x14ac:dyDescent="0.25">
      <c r="B7463"/>
    </row>
    <row r="7464" spans="2:2" x14ac:dyDescent="0.25">
      <c r="B7464"/>
    </row>
    <row r="7465" spans="2:2" x14ac:dyDescent="0.25">
      <c r="B7465"/>
    </row>
    <row r="7466" spans="2:2" x14ac:dyDescent="0.25">
      <c r="B7466"/>
    </row>
    <row r="7467" spans="2:2" x14ac:dyDescent="0.25">
      <c r="B7467"/>
    </row>
    <row r="7468" spans="2:2" x14ac:dyDescent="0.25">
      <c r="B7468"/>
    </row>
    <row r="7469" spans="2:2" x14ac:dyDescent="0.25">
      <c r="B7469"/>
    </row>
    <row r="7470" spans="2:2" x14ac:dyDescent="0.25">
      <c r="B7470"/>
    </row>
    <row r="7471" spans="2:2" x14ac:dyDescent="0.25">
      <c r="B7471"/>
    </row>
    <row r="7472" spans="2:2" x14ac:dyDescent="0.25">
      <c r="B7472"/>
    </row>
    <row r="7473" spans="2:2" x14ac:dyDescent="0.25">
      <c r="B7473"/>
    </row>
    <row r="7474" spans="2:2" x14ac:dyDescent="0.25">
      <c r="B7474"/>
    </row>
    <row r="7475" spans="2:2" x14ac:dyDescent="0.25">
      <c r="B7475"/>
    </row>
    <row r="7476" spans="2:2" x14ac:dyDescent="0.25">
      <c r="B7476"/>
    </row>
    <row r="7477" spans="2:2" x14ac:dyDescent="0.25">
      <c r="B7477"/>
    </row>
    <row r="7478" spans="2:2" x14ac:dyDescent="0.25">
      <c r="B7478"/>
    </row>
    <row r="7479" spans="2:2" x14ac:dyDescent="0.25">
      <c r="B7479"/>
    </row>
    <row r="7480" spans="2:2" x14ac:dyDescent="0.25">
      <c r="B7480"/>
    </row>
    <row r="7481" spans="2:2" x14ac:dyDescent="0.25">
      <c r="B7481"/>
    </row>
    <row r="7482" spans="2:2" x14ac:dyDescent="0.25">
      <c r="B7482"/>
    </row>
    <row r="7483" spans="2:2" x14ac:dyDescent="0.25">
      <c r="B7483"/>
    </row>
    <row r="7484" spans="2:2" x14ac:dyDescent="0.25">
      <c r="B7484"/>
    </row>
    <row r="7485" spans="2:2" x14ac:dyDescent="0.25">
      <c r="B7485"/>
    </row>
    <row r="7486" spans="2:2" x14ac:dyDescent="0.25">
      <c r="B7486"/>
    </row>
    <row r="7487" spans="2:2" x14ac:dyDescent="0.25">
      <c r="B7487"/>
    </row>
    <row r="7488" spans="2:2" x14ac:dyDescent="0.25">
      <c r="B7488"/>
    </row>
    <row r="7489" spans="2:2" x14ac:dyDescent="0.25">
      <c r="B7489"/>
    </row>
    <row r="7490" spans="2:2" x14ac:dyDescent="0.25">
      <c r="B7490"/>
    </row>
    <row r="7491" spans="2:2" x14ac:dyDescent="0.25">
      <c r="B7491"/>
    </row>
    <row r="7492" spans="2:2" x14ac:dyDescent="0.25">
      <c r="B7492"/>
    </row>
    <row r="7493" spans="2:2" x14ac:dyDescent="0.25">
      <c r="B7493"/>
    </row>
    <row r="7494" spans="2:2" x14ac:dyDescent="0.25">
      <c r="B7494"/>
    </row>
    <row r="7495" spans="2:2" x14ac:dyDescent="0.25">
      <c r="B7495"/>
    </row>
    <row r="7496" spans="2:2" x14ac:dyDescent="0.25">
      <c r="B7496"/>
    </row>
    <row r="7497" spans="2:2" x14ac:dyDescent="0.25">
      <c r="B7497"/>
    </row>
    <row r="7498" spans="2:2" x14ac:dyDescent="0.25">
      <c r="B7498"/>
    </row>
    <row r="7499" spans="2:2" x14ac:dyDescent="0.25">
      <c r="B7499"/>
    </row>
    <row r="7500" spans="2:2" x14ac:dyDescent="0.25">
      <c r="B7500"/>
    </row>
    <row r="7501" spans="2:2" x14ac:dyDescent="0.25">
      <c r="B7501"/>
    </row>
    <row r="7502" spans="2:2" x14ac:dyDescent="0.25">
      <c r="B7502"/>
    </row>
    <row r="7503" spans="2:2" x14ac:dyDescent="0.25">
      <c r="B7503"/>
    </row>
    <row r="7504" spans="2:2" x14ac:dyDescent="0.25">
      <c r="B7504"/>
    </row>
    <row r="7505" spans="2:2" x14ac:dyDescent="0.25">
      <c r="B7505"/>
    </row>
    <row r="7506" spans="2:2" x14ac:dyDescent="0.25">
      <c r="B7506"/>
    </row>
    <row r="7507" spans="2:2" x14ac:dyDescent="0.25">
      <c r="B7507"/>
    </row>
    <row r="7508" spans="2:2" x14ac:dyDescent="0.25">
      <c r="B7508"/>
    </row>
    <row r="7509" spans="2:2" x14ac:dyDescent="0.25">
      <c r="B7509"/>
    </row>
    <row r="7510" spans="2:2" x14ac:dyDescent="0.25">
      <c r="B7510"/>
    </row>
    <row r="7511" spans="2:2" x14ac:dyDescent="0.25">
      <c r="B7511"/>
    </row>
    <row r="7512" spans="2:2" x14ac:dyDescent="0.25">
      <c r="B7512"/>
    </row>
    <row r="7513" spans="2:2" x14ac:dyDescent="0.25">
      <c r="B7513"/>
    </row>
    <row r="7514" spans="2:2" x14ac:dyDescent="0.25">
      <c r="B7514"/>
    </row>
    <row r="7515" spans="2:2" x14ac:dyDescent="0.25">
      <c r="B7515"/>
    </row>
    <row r="7516" spans="2:2" x14ac:dyDescent="0.25">
      <c r="B7516"/>
    </row>
    <row r="7517" spans="2:2" x14ac:dyDescent="0.25">
      <c r="B7517"/>
    </row>
    <row r="7518" spans="2:2" x14ac:dyDescent="0.25">
      <c r="B7518"/>
    </row>
    <row r="7519" spans="2:2" x14ac:dyDescent="0.25">
      <c r="B7519"/>
    </row>
    <row r="7520" spans="2:2" x14ac:dyDescent="0.25">
      <c r="B7520"/>
    </row>
    <row r="7521" spans="2:2" x14ac:dyDescent="0.25">
      <c r="B7521"/>
    </row>
    <row r="7522" spans="2:2" x14ac:dyDescent="0.25">
      <c r="B7522"/>
    </row>
    <row r="7523" spans="2:2" x14ac:dyDescent="0.25">
      <c r="B7523"/>
    </row>
    <row r="7524" spans="2:2" x14ac:dyDescent="0.25">
      <c r="B7524"/>
    </row>
    <row r="7525" spans="2:2" x14ac:dyDescent="0.25">
      <c r="B7525"/>
    </row>
    <row r="7526" spans="2:2" x14ac:dyDescent="0.25">
      <c r="B7526"/>
    </row>
    <row r="7527" spans="2:2" x14ac:dyDescent="0.25">
      <c r="B7527"/>
    </row>
    <row r="7528" spans="2:2" x14ac:dyDescent="0.25">
      <c r="B7528"/>
    </row>
    <row r="7529" spans="2:2" x14ac:dyDescent="0.25">
      <c r="B7529"/>
    </row>
    <row r="7530" spans="2:2" x14ac:dyDescent="0.25">
      <c r="B7530"/>
    </row>
    <row r="7531" spans="2:2" x14ac:dyDescent="0.25">
      <c r="B7531"/>
    </row>
    <row r="7532" spans="2:2" x14ac:dyDescent="0.25">
      <c r="B7532"/>
    </row>
    <row r="7533" spans="2:2" x14ac:dyDescent="0.25">
      <c r="B7533"/>
    </row>
    <row r="7534" spans="2:2" x14ac:dyDescent="0.25">
      <c r="B7534"/>
    </row>
    <row r="7535" spans="2:2" x14ac:dyDescent="0.25">
      <c r="B7535"/>
    </row>
    <row r="7536" spans="2:2" x14ac:dyDescent="0.25">
      <c r="B7536"/>
    </row>
    <row r="7537" spans="2:2" x14ac:dyDescent="0.25">
      <c r="B7537"/>
    </row>
    <row r="7538" spans="2:2" x14ac:dyDescent="0.25">
      <c r="B7538"/>
    </row>
    <row r="7539" spans="2:2" x14ac:dyDescent="0.25">
      <c r="B7539"/>
    </row>
    <row r="7540" spans="2:2" x14ac:dyDescent="0.25">
      <c r="B7540"/>
    </row>
    <row r="7541" spans="2:2" x14ac:dyDescent="0.25">
      <c r="B7541"/>
    </row>
    <row r="7542" spans="2:2" x14ac:dyDescent="0.25">
      <c r="B7542"/>
    </row>
    <row r="7543" spans="2:2" x14ac:dyDescent="0.25">
      <c r="B7543"/>
    </row>
    <row r="7544" spans="2:2" x14ac:dyDescent="0.25">
      <c r="B7544"/>
    </row>
    <row r="7545" spans="2:2" x14ac:dyDescent="0.25">
      <c r="B7545"/>
    </row>
    <row r="7546" spans="2:2" x14ac:dyDescent="0.25">
      <c r="B7546"/>
    </row>
    <row r="7547" spans="2:2" x14ac:dyDescent="0.25">
      <c r="B7547"/>
    </row>
    <row r="7548" spans="2:2" x14ac:dyDescent="0.25">
      <c r="B7548"/>
    </row>
    <row r="7549" spans="2:2" x14ac:dyDescent="0.25">
      <c r="B7549"/>
    </row>
    <row r="7550" spans="2:2" x14ac:dyDescent="0.25">
      <c r="B7550"/>
    </row>
    <row r="7551" spans="2:2" x14ac:dyDescent="0.25">
      <c r="B7551"/>
    </row>
    <row r="7552" spans="2:2" x14ac:dyDescent="0.25">
      <c r="B7552"/>
    </row>
    <row r="7553" spans="2:2" x14ac:dyDescent="0.25">
      <c r="B7553"/>
    </row>
    <row r="7554" spans="2:2" x14ac:dyDescent="0.25">
      <c r="B7554"/>
    </row>
    <row r="7555" spans="2:2" x14ac:dyDescent="0.25">
      <c r="B7555"/>
    </row>
    <row r="7556" spans="2:2" x14ac:dyDescent="0.25">
      <c r="B7556"/>
    </row>
    <row r="7557" spans="2:2" x14ac:dyDescent="0.25">
      <c r="B7557"/>
    </row>
    <row r="7558" spans="2:2" x14ac:dyDescent="0.25">
      <c r="B7558"/>
    </row>
    <row r="7559" spans="2:2" x14ac:dyDescent="0.25">
      <c r="B7559"/>
    </row>
    <row r="7560" spans="2:2" x14ac:dyDescent="0.25">
      <c r="B7560"/>
    </row>
    <row r="7561" spans="2:2" x14ac:dyDescent="0.25">
      <c r="B7561"/>
    </row>
    <row r="7562" spans="2:2" x14ac:dyDescent="0.25">
      <c r="B7562"/>
    </row>
    <row r="7563" spans="2:2" x14ac:dyDescent="0.25">
      <c r="B7563"/>
    </row>
    <row r="7564" spans="2:2" x14ac:dyDescent="0.25">
      <c r="B7564"/>
    </row>
    <row r="7565" spans="2:2" x14ac:dyDescent="0.25">
      <c r="B7565"/>
    </row>
    <row r="7566" spans="2:2" x14ac:dyDescent="0.25">
      <c r="B7566"/>
    </row>
    <row r="7567" spans="2:2" x14ac:dyDescent="0.25">
      <c r="B7567"/>
    </row>
    <row r="7568" spans="2:2" x14ac:dyDescent="0.25">
      <c r="B7568"/>
    </row>
    <row r="7569" spans="2:2" x14ac:dyDescent="0.25">
      <c r="B7569"/>
    </row>
    <row r="7570" spans="2:2" x14ac:dyDescent="0.25">
      <c r="B7570"/>
    </row>
    <row r="7571" spans="2:2" x14ac:dyDescent="0.25">
      <c r="B7571"/>
    </row>
    <row r="7572" spans="2:2" x14ac:dyDescent="0.25">
      <c r="B7572"/>
    </row>
    <row r="7573" spans="2:2" x14ac:dyDescent="0.25">
      <c r="B7573"/>
    </row>
    <row r="7574" spans="2:2" x14ac:dyDescent="0.25">
      <c r="B7574"/>
    </row>
    <row r="7575" spans="2:2" x14ac:dyDescent="0.25">
      <c r="B7575"/>
    </row>
    <row r="7576" spans="2:2" x14ac:dyDescent="0.25">
      <c r="B7576"/>
    </row>
    <row r="7577" spans="2:2" x14ac:dyDescent="0.25">
      <c r="B7577"/>
    </row>
    <row r="7578" spans="2:2" x14ac:dyDescent="0.25">
      <c r="B7578"/>
    </row>
    <row r="7579" spans="2:2" x14ac:dyDescent="0.25">
      <c r="B7579"/>
    </row>
    <row r="7580" spans="2:2" x14ac:dyDescent="0.25">
      <c r="B7580"/>
    </row>
    <row r="7581" spans="2:2" x14ac:dyDescent="0.25">
      <c r="B7581"/>
    </row>
    <row r="7582" spans="2:2" x14ac:dyDescent="0.25">
      <c r="B7582"/>
    </row>
    <row r="7583" spans="2:2" x14ac:dyDescent="0.25">
      <c r="B7583"/>
    </row>
    <row r="7584" spans="2:2" x14ac:dyDescent="0.25">
      <c r="B7584"/>
    </row>
    <row r="7585" spans="2:2" x14ac:dyDescent="0.25">
      <c r="B7585"/>
    </row>
    <row r="7586" spans="2:2" x14ac:dyDescent="0.25">
      <c r="B7586"/>
    </row>
    <row r="7587" spans="2:2" x14ac:dyDescent="0.25">
      <c r="B7587"/>
    </row>
    <row r="7588" spans="2:2" x14ac:dyDescent="0.25">
      <c r="B7588"/>
    </row>
    <row r="7589" spans="2:2" x14ac:dyDescent="0.25">
      <c r="B7589"/>
    </row>
    <row r="7590" spans="2:2" x14ac:dyDescent="0.25">
      <c r="B7590"/>
    </row>
    <row r="7591" spans="2:2" x14ac:dyDescent="0.25">
      <c r="B7591"/>
    </row>
    <row r="7592" spans="2:2" x14ac:dyDescent="0.25">
      <c r="B7592"/>
    </row>
    <row r="7593" spans="2:2" x14ac:dyDescent="0.25">
      <c r="B7593"/>
    </row>
    <row r="7594" spans="2:2" x14ac:dyDescent="0.25">
      <c r="B7594"/>
    </row>
    <row r="7595" spans="2:2" x14ac:dyDescent="0.25">
      <c r="B7595"/>
    </row>
    <row r="7596" spans="2:2" x14ac:dyDescent="0.25">
      <c r="B7596"/>
    </row>
    <row r="7597" spans="2:2" x14ac:dyDescent="0.25">
      <c r="B7597"/>
    </row>
    <row r="7598" spans="2:2" x14ac:dyDescent="0.25">
      <c r="B7598"/>
    </row>
    <row r="7599" spans="2:2" x14ac:dyDescent="0.25">
      <c r="B7599"/>
    </row>
    <row r="7600" spans="2:2" x14ac:dyDescent="0.25">
      <c r="B7600"/>
    </row>
    <row r="7601" spans="2:2" x14ac:dyDescent="0.25">
      <c r="B7601"/>
    </row>
    <row r="7602" spans="2:2" x14ac:dyDescent="0.25">
      <c r="B7602"/>
    </row>
    <row r="7603" spans="2:2" x14ac:dyDescent="0.25">
      <c r="B7603"/>
    </row>
    <row r="7604" spans="2:2" x14ac:dyDescent="0.25">
      <c r="B7604"/>
    </row>
    <row r="7605" spans="2:2" x14ac:dyDescent="0.25">
      <c r="B7605"/>
    </row>
    <row r="7606" spans="2:2" x14ac:dyDescent="0.25">
      <c r="B7606"/>
    </row>
    <row r="7607" spans="2:2" x14ac:dyDescent="0.25">
      <c r="B7607"/>
    </row>
    <row r="7608" spans="2:2" x14ac:dyDescent="0.25">
      <c r="B7608"/>
    </row>
    <row r="7609" spans="2:2" x14ac:dyDescent="0.25">
      <c r="B7609"/>
    </row>
    <row r="7610" spans="2:2" x14ac:dyDescent="0.25">
      <c r="B7610"/>
    </row>
    <row r="7611" spans="2:2" x14ac:dyDescent="0.25">
      <c r="B7611"/>
    </row>
    <row r="7612" spans="2:2" x14ac:dyDescent="0.25">
      <c r="B7612"/>
    </row>
    <row r="7613" spans="2:2" x14ac:dyDescent="0.25">
      <c r="B7613"/>
    </row>
    <row r="7614" spans="2:2" x14ac:dyDescent="0.25">
      <c r="B7614"/>
    </row>
    <row r="7615" spans="2:2" x14ac:dyDescent="0.25">
      <c r="B7615"/>
    </row>
    <row r="7616" spans="2:2" x14ac:dyDescent="0.25">
      <c r="B7616"/>
    </row>
    <row r="7617" spans="2:2" x14ac:dyDescent="0.25">
      <c r="B7617"/>
    </row>
    <row r="7618" spans="2:2" x14ac:dyDescent="0.25">
      <c r="B7618"/>
    </row>
    <row r="7619" spans="2:2" x14ac:dyDescent="0.25">
      <c r="B7619"/>
    </row>
    <row r="7620" spans="2:2" x14ac:dyDescent="0.25">
      <c r="B7620"/>
    </row>
    <row r="7621" spans="2:2" x14ac:dyDescent="0.25">
      <c r="B7621"/>
    </row>
    <row r="7622" spans="2:2" x14ac:dyDescent="0.25">
      <c r="B7622"/>
    </row>
    <row r="7623" spans="2:2" x14ac:dyDescent="0.25">
      <c r="B7623"/>
    </row>
    <row r="7624" spans="2:2" x14ac:dyDescent="0.25">
      <c r="B7624"/>
    </row>
    <row r="7625" spans="2:2" x14ac:dyDescent="0.25">
      <c r="B7625"/>
    </row>
    <row r="7626" spans="2:2" x14ac:dyDescent="0.25">
      <c r="B7626"/>
    </row>
    <row r="7627" spans="2:2" x14ac:dyDescent="0.25">
      <c r="B7627"/>
    </row>
    <row r="7628" spans="2:2" x14ac:dyDescent="0.25">
      <c r="B7628"/>
    </row>
    <row r="7629" spans="2:2" x14ac:dyDescent="0.25">
      <c r="B7629"/>
    </row>
    <row r="7630" spans="2:2" x14ac:dyDescent="0.25">
      <c r="B7630"/>
    </row>
    <row r="7631" spans="2:2" x14ac:dyDescent="0.25">
      <c r="B7631"/>
    </row>
    <row r="7632" spans="2:2" x14ac:dyDescent="0.25">
      <c r="B7632"/>
    </row>
    <row r="7633" spans="2:2" x14ac:dyDescent="0.25">
      <c r="B7633"/>
    </row>
    <row r="7634" spans="2:2" x14ac:dyDescent="0.25">
      <c r="B7634"/>
    </row>
    <row r="7635" spans="2:2" x14ac:dyDescent="0.25">
      <c r="B7635"/>
    </row>
    <row r="7636" spans="2:2" x14ac:dyDescent="0.25">
      <c r="B7636"/>
    </row>
    <row r="7637" spans="2:2" x14ac:dyDescent="0.25">
      <c r="B7637"/>
    </row>
    <row r="7638" spans="2:2" x14ac:dyDescent="0.25">
      <c r="B7638"/>
    </row>
    <row r="7639" spans="2:2" x14ac:dyDescent="0.25">
      <c r="B7639"/>
    </row>
    <row r="7640" spans="2:2" x14ac:dyDescent="0.25">
      <c r="B7640"/>
    </row>
    <row r="7641" spans="2:2" x14ac:dyDescent="0.25">
      <c r="B7641"/>
    </row>
    <row r="7642" spans="2:2" x14ac:dyDescent="0.25">
      <c r="B7642"/>
    </row>
    <row r="7643" spans="2:2" x14ac:dyDescent="0.25">
      <c r="B7643"/>
    </row>
    <row r="7644" spans="2:2" x14ac:dyDescent="0.25">
      <c r="B7644"/>
    </row>
    <row r="7645" spans="2:2" x14ac:dyDescent="0.25">
      <c r="B7645"/>
    </row>
    <row r="7646" spans="2:2" x14ac:dyDescent="0.25">
      <c r="B7646"/>
    </row>
    <row r="7647" spans="2:2" x14ac:dyDescent="0.25">
      <c r="B7647"/>
    </row>
    <row r="7648" spans="2:2" x14ac:dyDescent="0.25">
      <c r="B7648"/>
    </row>
    <row r="7649" spans="2:2" x14ac:dyDescent="0.25">
      <c r="B7649"/>
    </row>
    <row r="7650" spans="2:2" x14ac:dyDescent="0.25">
      <c r="B7650"/>
    </row>
    <row r="7651" spans="2:2" x14ac:dyDescent="0.25">
      <c r="B7651"/>
    </row>
    <row r="7652" spans="2:2" x14ac:dyDescent="0.25">
      <c r="B7652"/>
    </row>
    <row r="7653" spans="2:2" x14ac:dyDescent="0.25">
      <c r="B7653"/>
    </row>
    <row r="7654" spans="2:2" x14ac:dyDescent="0.25">
      <c r="B7654"/>
    </row>
    <row r="7655" spans="2:2" x14ac:dyDescent="0.25">
      <c r="B7655"/>
    </row>
    <row r="7656" spans="2:2" x14ac:dyDescent="0.25">
      <c r="B7656"/>
    </row>
    <row r="7657" spans="2:2" x14ac:dyDescent="0.25">
      <c r="B7657"/>
    </row>
    <row r="7658" spans="2:2" x14ac:dyDescent="0.25">
      <c r="B7658"/>
    </row>
    <row r="7659" spans="2:2" x14ac:dyDescent="0.25">
      <c r="B7659"/>
    </row>
    <row r="7660" spans="2:2" x14ac:dyDescent="0.25">
      <c r="B7660"/>
    </row>
    <row r="7661" spans="2:2" x14ac:dyDescent="0.25">
      <c r="B7661"/>
    </row>
    <row r="7662" spans="2:2" x14ac:dyDescent="0.25">
      <c r="B7662"/>
    </row>
    <row r="7663" spans="2:2" x14ac:dyDescent="0.25">
      <c r="B7663"/>
    </row>
    <row r="7664" spans="2:2" x14ac:dyDescent="0.25">
      <c r="B7664"/>
    </row>
    <row r="7665" spans="2:2" x14ac:dyDescent="0.25">
      <c r="B7665"/>
    </row>
    <row r="7666" spans="2:2" x14ac:dyDescent="0.25">
      <c r="B7666"/>
    </row>
    <row r="7667" spans="2:2" x14ac:dyDescent="0.25">
      <c r="B7667"/>
    </row>
    <row r="7668" spans="2:2" x14ac:dyDescent="0.25">
      <c r="B7668"/>
    </row>
    <row r="7669" spans="2:2" x14ac:dyDescent="0.25">
      <c r="B7669"/>
    </row>
    <row r="7670" spans="2:2" x14ac:dyDescent="0.25">
      <c r="B7670"/>
    </row>
    <row r="7671" spans="2:2" x14ac:dyDescent="0.25">
      <c r="B7671"/>
    </row>
    <row r="7672" spans="2:2" x14ac:dyDescent="0.25">
      <c r="B7672"/>
    </row>
    <row r="7673" spans="2:2" x14ac:dyDescent="0.25">
      <c r="B7673"/>
    </row>
    <row r="7674" spans="2:2" x14ac:dyDescent="0.25">
      <c r="B7674"/>
    </row>
    <row r="7675" spans="2:2" x14ac:dyDescent="0.25">
      <c r="B7675"/>
    </row>
    <row r="7676" spans="2:2" x14ac:dyDescent="0.25">
      <c r="B7676"/>
    </row>
    <row r="7677" spans="2:2" x14ac:dyDescent="0.25">
      <c r="B7677"/>
    </row>
    <row r="7678" spans="2:2" x14ac:dyDescent="0.25">
      <c r="B7678"/>
    </row>
    <row r="7679" spans="2:2" x14ac:dyDescent="0.25">
      <c r="B7679"/>
    </row>
    <row r="7680" spans="2:2" x14ac:dyDescent="0.25">
      <c r="B7680"/>
    </row>
    <row r="7681" spans="2:2" x14ac:dyDescent="0.25">
      <c r="B7681"/>
    </row>
    <row r="7682" spans="2:2" x14ac:dyDescent="0.25">
      <c r="B7682"/>
    </row>
    <row r="7683" spans="2:2" x14ac:dyDescent="0.25">
      <c r="B7683"/>
    </row>
    <row r="7684" spans="2:2" x14ac:dyDescent="0.25">
      <c r="B7684"/>
    </row>
    <row r="7685" spans="2:2" x14ac:dyDescent="0.25">
      <c r="B7685"/>
    </row>
    <row r="7686" spans="2:2" x14ac:dyDescent="0.25">
      <c r="B7686"/>
    </row>
    <row r="7687" spans="2:2" x14ac:dyDescent="0.25">
      <c r="B7687"/>
    </row>
    <row r="7688" spans="2:2" x14ac:dyDescent="0.25">
      <c r="B7688"/>
    </row>
    <row r="7689" spans="2:2" x14ac:dyDescent="0.25">
      <c r="B7689"/>
    </row>
    <row r="7690" spans="2:2" x14ac:dyDescent="0.25">
      <c r="B7690"/>
    </row>
    <row r="7691" spans="2:2" x14ac:dyDescent="0.25">
      <c r="B7691"/>
    </row>
    <row r="7692" spans="2:2" x14ac:dyDescent="0.25">
      <c r="B7692"/>
    </row>
    <row r="7693" spans="2:2" x14ac:dyDescent="0.25">
      <c r="B7693"/>
    </row>
    <row r="7694" spans="2:2" x14ac:dyDescent="0.25">
      <c r="B7694"/>
    </row>
    <row r="7695" spans="2:2" x14ac:dyDescent="0.25">
      <c r="B7695"/>
    </row>
    <row r="7696" spans="2:2" x14ac:dyDescent="0.25">
      <c r="B7696"/>
    </row>
    <row r="7697" spans="2:2" x14ac:dyDescent="0.25">
      <c r="B7697"/>
    </row>
    <row r="7698" spans="2:2" x14ac:dyDescent="0.25">
      <c r="B7698"/>
    </row>
    <row r="7699" spans="2:2" x14ac:dyDescent="0.25">
      <c r="B7699"/>
    </row>
    <row r="7700" spans="2:2" x14ac:dyDescent="0.25">
      <c r="B7700"/>
    </row>
    <row r="7701" spans="2:2" x14ac:dyDescent="0.25">
      <c r="B7701"/>
    </row>
    <row r="7702" spans="2:2" x14ac:dyDescent="0.25">
      <c r="B7702"/>
    </row>
    <row r="7703" spans="2:2" x14ac:dyDescent="0.25">
      <c r="B7703"/>
    </row>
    <row r="7704" spans="2:2" x14ac:dyDescent="0.25">
      <c r="B7704"/>
    </row>
    <row r="7705" spans="2:2" x14ac:dyDescent="0.25">
      <c r="B7705"/>
    </row>
    <row r="7706" spans="2:2" x14ac:dyDescent="0.25">
      <c r="B7706"/>
    </row>
    <row r="7707" spans="2:2" x14ac:dyDescent="0.25">
      <c r="B7707"/>
    </row>
    <row r="7708" spans="2:2" x14ac:dyDescent="0.25">
      <c r="B7708"/>
    </row>
    <row r="7709" spans="2:2" x14ac:dyDescent="0.25">
      <c r="B7709"/>
    </row>
    <row r="7710" spans="2:2" x14ac:dyDescent="0.25">
      <c r="B7710"/>
    </row>
    <row r="7711" spans="2:2" x14ac:dyDescent="0.25">
      <c r="B7711"/>
    </row>
    <row r="7712" spans="2:2" x14ac:dyDescent="0.25">
      <c r="B7712"/>
    </row>
    <row r="7713" spans="2:2" x14ac:dyDescent="0.25">
      <c r="B7713"/>
    </row>
    <row r="7714" spans="2:2" x14ac:dyDescent="0.25">
      <c r="B7714"/>
    </row>
    <row r="7715" spans="2:2" x14ac:dyDescent="0.25">
      <c r="B7715"/>
    </row>
    <row r="7716" spans="2:2" x14ac:dyDescent="0.25">
      <c r="B7716"/>
    </row>
    <row r="7717" spans="2:2" x14ac:dyDescent="0.25">
      <c r="B7717"/>
    </row>
    <row r="7718" spans="2:2" x14ac:dyDescent="0.25">
      <c r="B7718"/>
    </row>
    <row r="7719" spans="2:2" x14ac:dyDescent="0.25">
      <c r="B7719"/>
    </row>
    <row r="7720" spans="2:2" x14ac:dyDescent="0.25">
      <c r="B7720"/>
    </row>
    <row r="7721" spans="2:2" x14ac:dyDescent="0.25">
      <c r="B7721"/>
    </row>
    <row r="7722" spans="2:2" x14ac:dyDescent="0.25">
      <c r="B7722"/>
    </row>
    <row r="7723" spans="2:2" x14ac:dyDescent="0.25">
      <c r="B7723"/>
    </row>
    <row r="7724" spans="2:2" x14ac:dyDescent="0.25">
      <c r="B7724"/>
    </row>
    <row r="7725" spans="2:2" x14ac:dyDescent="0.25">
      <c r="B7725"/>
    </row>
    <row r="7726" spans="2:2" x14ac:dyDescent="0.25">
      <c r="B7726"/>
    </row>
    <row r="7727" spans="2:2" x14ac:dyDescent="0.25">
      <c r="B7727"/>
    </row>
    <row r="7728" spans="2:2" x14ac:dyDescent="0.25">
      <c r="B7728"/>
    </row>
    <row r="7729" spans="2:2" x14ac:dyDescent="0.25">
      <c r="B7729"/>
    </row>
    <row r="7730" spans="2:2" x14ac:dyDescent="0.25">
      <c r="B7730"/>
    </row>
    <row r="7731" spans="2:2" x14ac:dyDescent="0.25">
      <c r="B7731"/>
    </row>
    <row r="7732" spans="2:2" x14ac:dyDescent="0.25">
      <c r="B7732"/>
    </row>
    <row r="7733" spans="2:2" x14ac:dyDescent="0.25">
      <c r="B7733"/>
    </row>
    <row r="7734" spans="2:2" x14ac:dyDescent="0.25">
      <c r="B7734"/>
    </row>
    <row r="7735" spans="2:2" x14ac:dyDescent="0.25">
      <c r="B7735"/>
    </row>
    <row r="7736" spans="2:2" x14ac:dyDescent="0.25">
      <c r="B7736"/>
    </row>
    <row r="7737" spans="2:2" x14ac:dyDescent="0.25">
      <c r="B7737"/>
    </row>
    <row r="7738" spans="2:2" x14ac:dyDescent="0.25">
      <c r="B7738"/>
    </row>
    <row r="7739" spans="2:2" x14ac:dyDescent="0.25">
      <c r="B7739"/>
    </row>
    <row r="7740" spans="2:2" x14ac:dyDescent="0.25">
      <c r="B7740"/>
    </row>
    <row r="7741" spans="2:2" x14ac:dyDescent="0.25">
      <c r="B7741"/>
    </row>
    <row r="7742" spans="2:2" x14ac:dyDescent="0.25">
      <c r="B7742"/>
    </row>
    <row r="7743" spans="2:2" x14ac:dyDescent="0.25">
      <c r="B7743"/>
    </row>
    <row r="7744" spans="2:2" x14ac:dyDescent="0.25">
      <c r="B7744"/>
    </row>
    <row r="7745" spans="2:2" x14ac:dyDescent="0.25">
      <c r="B7745"/>
    </row>
    <row r="7746" spans="2:2" x14ac:dyDescent="0.25">
      <c r="B7746"/>
    </row>
    <row r="7747" spans="2:2" x14ac:dyDescent="0.25">
      <c r="B7747"/>
    </row>
    <row r="7748" spans="2:2" x14ac:dyDescent="0.25">
      <c r="B7748"/>
    </row>
    <row r="7749" spans="2:2" x14ac:dyDescent="0.25">
      <c r="B7749"/>
    </row>
    <row r="7750" spans="2:2" x14ac:dyDescent="0.25">
      <c r="B7750"/>
    </row>
    <row r="7751" spans="2:2" x14ac:dyDescent="0.25">
      <c r="B7751"/>
    </row>
    <row r="7752" spans="2:2" x14ac:dyDescent="0.25">
      <c r="B7752"/>
    </row>
    <row r="7753" spans="2:2" x14ac:dyDescent="0.25">
      <c r="B7753"/>
    </row>
    <row r="7754" spans="2:2" x14ac:dyDescent="0.25">
      <c r="B7754"/>
    </row>
    <row r="7755" spans="2:2" x14ac:dyDescent="0.25">
      <c r="B7755"/>
    </row>
    <row r="7756" spans="2:2" x14ac:dyDescent="0.25">
      <c r="B7756"/>
    </row>
    <row r="7757" spans="2:2" x14ac:dyDescent="0.25">
      <c r="B7757"/>
    </row>
    <row r="7758" spans="2:2" x14ac:dyDescent="0.25">
      <c r="B7758"/>
    </row>
    <row r="7759" spans="2:2" x14ac:dyDescent="0.25">
      <c r="B7759"/>
    </row>
    <row r="7760" spans="2:2" x14ac:dyDescent="0.25">
      <c r="B7760"/>
    </row>
    <row r="7761" spans="2:2" x14ac:dyDescent="0.25">
      <c r="B7761"/>
    </row>
    <row r="7762" spans="2:2" x14ac:dyDescent="0.25">
      <c r="B7762"/>
    </row>
    <row r="7763" spans="2:2" x14ac:dyDescent="0.25">
      <c r="B7763"/>
    </row>
    <row r="7764" spans="2:2" x14ac:dyDescent="0.25">
      <c r="B7764"/>
    </row>
    <row r="7765" spans="2:2" x14ac:dyDescent="0.25">
      <c r="B7765"/>
    </row>
    <row r="7766" spans="2:2" x14ac:dyDescent="0.25">
      <c r="B7766"/>
    </row>
    <row r="7767" spans="2:2" x14ac:dyDescent="0.25">
      <c r="B7767"/>
    </row>
    <row r="7768" spans="2:2" x14ac:dyDescent="0.25">
      <c r="B7768"/>
    </row>
    <row r="7769" spans="2:2" x14ac:dyDescent="0.25">
      <c r="B7769"/>
    </row>
    <row r="7770" spans="2:2" x14ac:dyDescent="0.25">
      <c r="B7770"/>
    </row>
    <row r="7771" spans="2:2" x14ac:dyDescent="0.25">
      <c r="B7771"/>
    </row>
    <row r="7772" spans="2:2" x14ac:dyDescent="0.25">
      <c r="B7772"/>
    </row>
    <row r="7773" spans="2:2" x14ac:dyDescent="0.25">
      <c r="B7773"/>
    </row>
    <row r="7774" spans="2:2" x14ac:dyDescent="0.25">
      <c r="B7774"/>
    </row>
    <row r="7775" spans="2:2" x14ac:dyDescent="0.25">
      <c r="B7775"/>
    </row>
    <row r="7776" spans="2:2" x14ac:dyDescent="0.25">
      <c r="B7776"/>
    </row>
    <row r="7777" spans="2:2" x14ac:dyDescent="0.25">
      <c r="B7777"/>
    </row>
    <row r="7778" spans="2:2" x14ac:dyDescent="0.25">
      <c r="B7778"/>
    </row>
    <row r="7779" spans="2:2" x14ac:dyDescent="0.25">
      <c r="B7779"/>
    </row>
    <row r="7780" spans="2:2" x14ac:dyDescent="0.25">
      <c r="B7780"/>
    </row>
    <row r="7781" spans="2:2" x14ac:dyDescent="0.25">
      <c r="B7781"/>
    </row>
    <row r="7782" spans="2:2" x14ac:dyDescent="0.25">
      <c r="B7782"/>
    </row>
    <row r="7783" spans="2:2" x14ac:dyDescent="0.25">
      <c r="B7783"/>
    </row>
    <row r="7784" spans="2:2" x14ac:dyDescent="0.25">
      <c r="B7784"/>
    </row>
    <row r="7785" spans="2:2" x14ac:dyDescent="0.25">
      <c r="B7785"/>
    </row>
    <row r="7786" spans="2:2" x14ac:dyDescent="0.25">
      <c r="B7786"/>
    </row>
    <row r="7787" spans="2:2" x14ac:dyDescent="0.25">
      <c r="B7787"/>
    </row>
    <row r="7788" spans="2:2" x14ac:dyDescent="0.25">
      <c r="B7788"/>
    </row>
    <row r="7789" spans="2:2" x14ac:dyDescent="0.25">
      <c r="B7789"/>
    </row>
    <row r="7790" spans="2:2" x14ac:dyDescent="0.25">
      <c r="B7790"/>
    </row>
    <row r="7791" spans="2:2" x14ac:dyDescent="0.25">
      <c r="B7791"/>
    </row>
    <row r="7792" spans="2:2" x14ac:dyDescent="0.25">
      <c r="B7792"/>
    </row>
    <row r="7793" spans="2:2" x14ac:dyDescent="0.25">
      <c r="B7793"/>
    </row>
    <row r="7794" spans="2:2" x14ac:dyDescent="0.25">
      <c r="B7794"/>
    </row>
    <row r="7795" spans="2:2" x14ac:dyDescent="0.25">
      <c r="B7795"/>
    </row>
    <row r="7796" spans="2:2" x14ac:dyDescent="0.25">
      <c r="B7796"/>
    </row>
    <row r="7797" spans="2:2" x14ac:dyDescent="0.25">
      <c r="B7797"/>
    </row>
    <row r="7798" spans="2:2" x14ac:dyDescent="0.25">
      <c r="B7798"/>
    </row>
    <row r="7799" spans="2:2" x14ac:dyDescent="0.25">
      <c r="B7799"/>
    </row>
    <row r="7800" spans="2:2" x14ac:dyDescent="0.25">
      <c r="B7800"/>
    </row>
    <row r="7801" spans="2:2" x14ac:dyDescent="0.25">
      <c r="B7801"/>
    </row>
    <row r="7802" spans="2:2" x14ac:dyDescent="0.25">
      <c r="B7802"/>
    </row>
    <row r="7803" spans="2:2" x14ac:dyDescent="0.25">
      <c r="B7803"/>
    </row>
    <row r="7804" spans="2:2" x14ac:dyDescent="0.25">
      <c r="B7804"/>
    </row>
    <row r="7805" spans="2:2" x14ac:dyDescent="0.25">
      <c r="B7805"/>
    </row>
    <row r="7806" spans="2:2" x14ac:dyDescent="0.25">
      <c r="B7806"/>
    </row>
    <row r="7807" spans="2:2" x14ac:dyDescent="0.25">
      <c r="B7807"/>
    </row>
    <row r="7808" spans="2:2" x14ac:dyDescent="0.25">
      <c r="B7808"/>
    </row>
    <row r="7809" spans="2:2" x14ac:dyDescent="0.25">
      <c r="B7809"/>
    </row>
    <row r="7810" spans="2:2" x14ac:dyDescent="0.25">
      <c r="B7810"/>
    </row>
    <row r="7811" spans="2:2" x14ac:dyDescent="0.25">
      <c r="B7811"/>
    </row>
    <row r="7812" spans="2:2" x14ac:dyDescent="0.25">
      <c r="B7812"/>
    </row>
    <row r="7813" spans="2:2" x14ac:dyDescent="0.25">
      <c r="B7813"/>
    </row>
    <row r="7814" spans="2:2" x14ac:dyDescent="0.25">
      <c r="B7814"/>
    </row>
    <row r="7815" spans="2:2" x14ac:dyDescent="0.25">
      <c r="B7815"/>
    </row>
    <row r="7816" spans="2:2" x14ac:dyDescent="0.25">
      <c r="B7816"/>
    </row>
    <row r="7817" spans="2:2" x14ac:dyDescent="0.25">
      <c r="B7817"/>
    </row>
    <row r="7818" spans="2:2" x14ac:dyDescent="0.25">
      <c r="B7818"/>
    </row>
    <row r="7819" spans="2:2" x14ac:dyDescent="0.25">
      <c r="B7819"/>
    </row>
    <row r="7820" spans="2:2" x14ac:dyDescent="0.25">
      <c r="B7820"/>
    </row>
    <row r="7821" spans="2:2" x14ac:dyDescent="0.25">
      <c r="B7821"/>
    </row>
    <row r="7822" spans="2:2" x14ac:dyDescent="0.25">
      <c r="B7822"/>
    </row>
    <row r="7823" spans="2:2" x14ac:dyDescent="0.25">
      <c r="B7823"/>
    </row>
    <row r="7824" spans="2:2" x14ac:dyDescent="0.25">
      <c r="B7824"/>
    </row>
    <row r="7825" spans="2:2" x14ac:dyDescent="0.25">
      <c r="B7825"/>
    </row>
    <row r="7826" spans="2:2" x14ac:dyDescent="0.25">
      <c r="B7826"/>
    </row>
    <row r="7827" spans="2:2" x14ac:dyDescent="0.25">
      <c r="B7827"/>
    </row>
    <row r="7828" spans="2:2" x14ac:dyDescent="0.25">
      <c r="B7828"/>
    </row>
    <row r="7829" spans="2:2" x14ac:dyDescent="0.25">
      <c r="B7829"/>
    </row>
    <row r="7830" spans="2:2" x14ac:dyDescent="0.25">
      <c r="B7830"/>
    </row>
    <row r="7831" spans="2:2" x14ac:dyDescent="0.25">
      <c r="B7831"/>
    </row>
    <row r="7832" spans="2:2" x14ac:dyDescent="0.25">
      <c r="B7832"/>
    </row>
    <row r="7833" spans="2:2" x14ac:dyDescent="0.25">
      <c r="B7833"/>
    </row>
    <row r="7834" spans="2:2" x14ac:dyDescent="0.25">
      <c r="B7834"/>
    </row>
    <row r="7835" spans="2:2" x14ac:dyDescent="0.25">
      <c r="B7835"/>
    </row>
    <row r="7836" spans="2:2" x14ac:dyDescent="0.25">
      <c r="B7836"/>
    </row>
    <row r="7837" spans="2:2" x14ac:dyDescent="0.25">
      <c r="B7837"/>
    </row>
    <row r="7838" spans="2:2" x14ac:dyDescent="0.25">
      <c r="B7838"/>
    </row>
    <row r="7839" spans="2:2" x14ac:dyDescent="0.25">
      <c r="B7839"/>
    </row>
    <row r="7840" spans="2:2" x14ac:dyDescent="0.25">
      <c r="B7840"/>
    </row>
    <row r="7841" spans="2:2" x14ac:dyDescent="0.25">
      <c r="B7841"/>
    </row>
    <row r="7842" spans="2:2" x14ac:dyDescent="0.25">
      <c r="B7842"/>
    </row>
    <row r="7843" spans="2:2" x14ac:dyDescent="0.25">
      <c r="B7843"/>
    </row>
    <row r="7844" spans="2:2" x14ac:dyDescent="0.25">
      <c r="B7844"/>
    </row>
    <row r="7845" spans="2:2" x14ac:dyDescent="0.25">
      <c r="B7845"/>
    </row>
    <row r="7846" spans="2:2" x14ac:dyDescent="0.25">
      <c r="B7846"/>
    </row>
    <row r="7847" spans="2:2" x14ac:dyDescent="0.25">
      <c r="B7847"/>
    </row>
    <row r="7848" spans="2:2" x14ac:dyDescent="0.25">
      <c r="B7848"/>
    </row>
    <row r="7849" spans="2:2" x14ac:dyDescent="0.25">
      <c r="B7849"/>
    </row>
    <row r="7850" spans="2:2" x14ac:dyDescent="0.25">
      <c r="B7850"/>
    </row>
    <row r="7851" spans="2:2" x14ac:dyDescent="0.25">
      <c r="B7851"/>
    </row>
    <row r="7852" spans="2:2" x14ac:dyDescent="0.25">
      <c r="B7852"/>
    </row>
    <row r="7853" spans="2:2" x14ac:dyDescent="0.25">
      <c r="B7853"/>
    </row>
    <row r="7854" spans="2:2" x14ac:dyDescent="0.25">
      <c r="B7854"/>
    </row>
    <row r="7855" spans="2:2" x14ac:dyDescent="0.25">
      <c r="B7855"/>
    </row>
    <row r="7856" spans="2:2" x14ac:dyDescent="0.25">
      <c r="B7856"/>
    </row>
    <row r="7857" spans="2:2" x14ac:dyDescent="0.25">
      <c r="B7857"/>
    </row>
    <row r="7858" spans="2:2" x14ac:dyDescent="0.25">
      <c r="B7858"/>
    </row>
    <row r="7859" spans="2:2" x14ac:dyDescent="0.25">
      <c r="B7859"/>
    </row>
    <row r="7860" spans="2:2" x14ac:dyDescent="0.25">
      <c r="B7860"/>
    </row>
    <row r="7861" spans="2:2" x14ac:dyDescent="0.25">
      <c r="B7861"/>
    </row>
    <row r="7862" spans="2:2" x14ac:dyDescent="0.25">
      <c r="B7862"/>
    </row>
    <row r="7863" spans="2:2" x14ac:dyDescent="0.25">
      <c r="B7863"/>
    </row>
    <row r="7864" spans="2:2" x14ac:dyDescent="0.25">
      <c r="B7864"/>
    </row>
    <row r="7865" spans="2:2" x14ac:dyDescent="0.25">
      <c r="B7865"/>
    </row>
    <row r="7866" spans="2:2" x14ac:dyDescent="0.25">
      <c r="B7866"/>
    </row>
    <row r="7867" spans="2:2" x14ac:dyDescent="0.25">
      <c r="B7867"/>
    </row>
    <row r="7868" spans="2:2" x14ac:dyDescent="0.25">
      <c r="B7868"/>
    </row>
    <row r="7869" spans="2:2" x14ac:dyDescent="0.25">
      <c r="B7869"/>
    </row>
    <row r="7870" spans="2:2" x14ac:dyDescent="0.25">
      <c r="B7870"/>
    </row>
    <row r="7871" spans="2:2" x14ac:dyDescent="0.25">
      <c r="B7871"/>
    </row>
    <row r="7872" spans="2:2" x14ac:dyDescent="0.25">
      <c r="B7872"/>
    </row>
    <row r="7873" spans="2:2" x14ac:dyDescent="0.25">
      <c r="B7873"/>
    </row>
    <row r="7874" spans="2:2" x14ac:dyDescent="0.25">
      <c r="B7874"/>
    </row>
    <row r="7875" spans="2:2" x14ac:dyDescent="0.25">
      <c r="B7875"/>
    </row>
    <row r="7876" spans="2:2" x14ac:dyDescent="0.25">
      <c r="B7876"/>
    </row>
    <row r="7877" spans="2:2" x14ac:dyDescent="0.25">
      <c r="B7877"/>
    </row>
    <row r="7878" spans="2:2" x14ac:dyDescent="0.25">
      <c r="B7878"/>
    </row>
    <row r="7879" spans="2:2" x14ac:dyDescent="0.25">
      <c r="B7879"/>
    </row>
    <row r="7880" spans="2:2" x14ac:dyDescent="0.25">
      <c r="B7880"/>
    </row>
    <row r="7881" spans="2:2" x14ac:dyDescent="0.25">
      <c r="B7881"/>
    </row>
    <row r="7882" spans="2:2" x14ac:dyDescent="0.25">
      <c r="B7882"/>
    </row>
    <row r="7883" spans="2:2" x14ac:dyDescent="0.25">
      <c r="B7883"/>
    </row>
    <row r="7884" spans="2:2" x14ac:dyDescent="0.25">
      <c r="B7884"/>
    </row>
    <row r="7885" spans="2:2" x14ac:dyDescent="0.25">
      <c r="B7885"/>
    </row>
    <row r="7886" spans="2:2" x14ac:dyDescent="0.25">
      <c r="B7886"/>
    </row>
    <row r="7887" spans="2:2" x14ac:dyDescent="0.25">
      <c r="B7887"/>
    </row>
    <row r="7888" spans="2:2" x14ac:dyDescent="0.25">
      <c r="B7888"/>
    </row>
    <row r="7889" spans="2:2" x14ac:dyDescent="0.25">
      <c r="B7889"/>
    </row>
    <row r="7890" spans="2:2" x14ac:dyDescent="0.25">
      <c r="B7890"/>
    </row>
    <row r="7891" spans="2:2" x14ac:dyDescent="0.25">
      <c r="B7891"/>
    </row>
    <row r="7892" spans="2:2" x14ac:dyDescent="0.25">
      <c r="B7892"/>
    </row>
    <row r="7893" spans="2:2" x14ac:dyDescent="0.25">
      <c r="B7893"/>
    </row>
    <row r="7894" spans="2:2" x14ac:dyDescent="0.25">
      <c r="B7894"/>
    </row>
    <row r="7895" spans="2:2" x14ac:dyDescent="0.25">
      <c r="B7895"/>
    </row>
    <row r="7896" spans="2:2" x14ac:dyDescent="0.25">
      <c r="B7896"/>
    </row>
    <row r="7897" spans="2:2" x14ac:dyDescent="0.25">
      <c r="B7897"/>
    </row>
    <row r="7898" spans="2:2" x14ac:dyDescent="0.25">
      <c r="B7898"/>
    </row>
    <row r="7899" spans="2:2" x14ac:dyDescent="0.25">
      <c r="B7899"/>
    </row>
    <row r="7900" spans="2:2" x14ac:dyDescent="0.25">
      <c r="B7900"/>
    </row>
    <row r="7901" spans="2:2" x14ac:dyDescent="0.25">
      <c r="B7901"/>
    </row>
    <row r="7902" spans="2:2" x14ac:dyDescent="0.25">
      <c r="B7902"/>
    </row>
    <row r="7903" spans="2:2" x14ac:dyDescent="0.25">
      <c r="B7903"/>
    </row>
    <row r="7904" spans="2:2" x14ac:dyDescent="0.25">
      <c r="B7904"/>
    </row>
    <row r="7905" spans="2:2" x14ac:dyDescent="0.25">
      <c r="B7905"/>
    </row>
    <row r="7906" spans="2:2" x14ac:dyDescent="0.25">
      <c r="B7906"/>
    </row>
    <row r="7907" spans="2:2" x14ac:dyDescent="0.25">
      <c r="B7907"/>
    </row>
    <row r="7908" spans="2:2" x14ac:dyDescent="0.25">
      <c r="B7908"/>
    </row>
    <row r="7909" spans="2:2" x14ac:dyDescent="0.25">
      <c r="B7909"/>
    </row>
    <row r="7910" spans="2:2" x14ac:dyDescent="0.25">
      <c r="B7910"/>
    </row>
    <row r="7911" spans="2:2" x14ac:dyDescent="0.25">
      <c r="B7911"/>
    </row>
    <row r="7912" spans="2:2" x14ac:dyDescent="0.25">
      <c r="B7912"/>
    </row>
    <row r="7913" spans="2:2" x14ac:dyDescent="0.25">
      <c r="B7913"/>
    </row>
    <row r="7914" spans="2:2" x14ac:dyDescent="0.25">
      <c r="B7914"/>
    </row>
    <row r="7915" spans="2:2" x14ac:dyDescent="0.25">
      <c r="B7915"/>
    </row>
    <row r="7916" spans="2:2" x14ac:dyDescent="0.25">
      <c r="B7916"/>
    </row>
    <row r="7917" spans="2:2" x14ac:dyDescent="0.25">
      <c r="B7917"/>
    </row>
    <row r="7918" spans="2:2" x14ac:dyDescent="0.25">
      <c r="B7918"/>
    </row>
    <row r="7919" spans="2:2" x14ac:dyDescent="0.25">
      <c r="B7919"/>
    </row>
    <row r="7920" spans="2:2" x14ac:dyDescent="0.25">
      <c r="B7920"/>
    </row>
    <row r="7921" spans="2:2" x14ac:dyDescent="0.25">
      <c r="B7921"/>
    </row>
    <row r="7922" spans="2:2" x14ac:dyDescent="0.25">
      <c r="B7922"/>
    </row>
    <row r="7923" spans="2:2" x14ac:dyDescent="0.25">
      <c r="B7923"/>
    </row>
    <row r="7924" spans="2:2" x14ac:dyDescent="0.25">
      <c r="B7924"/>
    </row>
    <row r="7925" spans="2:2" x14ac:dyDescent="0.25">
      <c r="B7925"/>
    </row>
    <row r="7926" spans="2:2" x14ac:dyDescent="0.25">
      <c r="B7926"/>
    </row>
    <row r="7927" spans="2:2" x14ac:dyDescent="0.25">
      <c r="B7927"/>
    </row>
    <row r="7928" spans="2:2" x14ac:dyDescent="0.25">
      <c r="B7928"/>
    </row>
    <row r="7929" spans="2:2" x14ac:dyDescent="0.25">
      <c r="B7929"/>
    </row>
    <row r="7930" spans="2:2" x14ac:dyDescent="0.25">
      <c r="B7930"/>
    </row>
    <row r="7931" spans="2:2" x14ac:dyDescent="0.25">
      <c r="B7931"/>
    </row>
    <row r="7932" spans="2:2" x14ac:dyDescent="0.25">
      <c r="B7932"/>
    </row>
    <row r="7933" spans="2:2" x14ac:dyDescent="0.25">
      <c r="B7933"/>
    </row>
    <row r="7934" spans="2:2" x14ac:dyDescent="0.25">
      <c r="B7934"/>
    </row>
    <row r="7935" spans="2:2" x14ac:dyDescent="0.25">
      <c r="B7935"/>
    </row>
    <row r="7936" spans="2:2" x14ac:dyDescent="0.25">
      <c r="B7936"/>
    </row>
    <row r="7937" spans="2:2" x14ac:dyDescent="0.25">
      <c r="B7937"/>
    </row>
    <row r="7938" spans="2:2" x14ac:dyDescent="0.25">
      <c r="B7938"/>
    </row>
    <row r="7939" spans="2:2" x14ac:dyDescent="0.25">
      <c r="B7939"/>
    </row>
    <row r="7940" spans="2:2" x14ac:dyDescent="0.25">
      <c r="B7940"/>
    </row>
    <row r="7941" spans="2:2" x14ac:dyDescent="0.25">
      <c r="B7941"/>
    </row>
    <row r="7942" spans="2:2" x14ac:dyDescent="0.25">
      <c r="B7942"/>
    </row>
    <row r="7943" spans="2:2" x14ac:dyDescent="0.25">
      <c r="B7943"/>
    </row>
    <row r="7944" spans="2:2" x14ac:dyDescent="0.25">
      <c r="B7944"/>
    </row>
    <row r="7945" spans="2:2" x14ac:dyDescent="0.25">
      <c r="B7945"/>
    </row>
    <row r="7946" spans="2:2" x14ac:dyDescent="0.25">
      <c r="B7946"/>
    </row>
    <row r="7947" spans="2:2" x14ac:dyDescent="0.25">
      <c r="B7947"/>
    </row>
    <row r="7948" spans="2:2" x14ac:dyDescent="0.25">
      <c r="B7948"/>
    </row>
    <row r="7949" spans="2:2" x14ac:dyDescent="0.25">
      <c r="B7949"/>
    </row>
    <row r="7950" spans="2:2" x14ac:dyDescent="0.25">
      <c r="B7950"/>
    </row>
    <row r="7951" spans="2:2" x14ac:dyDescent="0.25">
      <c r="B7951"/>
    </row>
    <row r="7952" spans="2:2" x14ac:dyDescent="0.25">
      <c r="B7952"/>
    </row>
    <row r="7953" spans="2:2" x14ac:dyDescent="0.25">
      <c r="B7953"/>
    </row>
    <row r="7954" spans="2:2" x14ac:dyDescent="0.25">
      <c r="B7954"/>
    </row>
    <row r="7955" spans="2:2" x14ac:dyDescent="0.25">
      <c r="B7955"/>
    </row>
    <row r="7956" spans="2:2" x14ac:dyDescent="0.25">
      <c r="B7956"/>
    </row>
    <row r="7957" spans="2:2" x14ac:dyDescent="0.25">
      <c r="B7957"/>
    </row>
    <row r="7958" spans="2:2" x14ac:dyDescent="0.25">
      <c r="B7958"/>
    </row>
    <row r="7959" spans="2:2" x14ac:dyDescent="0.25">
      <c r="B7959"/>
    </row>
    <row r="7960" spans="2:2" x14ac:dyDescent="0.25">
      <c r="B7960"/>
    </row>
    <row r="7961" spans="2:2" x14ac:dyDescent="0.25">
      <c r="B7961"/>
    </row>
    <row r="7962" spans="2:2" x14ac:dyDescent="0.25">
      <c r="B7962"/>
    </row>
    <row r="7963" spans="2:2" x14ac:dyDescent="0.25">
      <c r="B7963"/>
    </row>
    <row r="7964" spans="2:2" x14ac:dyDescent="0.25">
      <c r="B7964"/>
    </row>
    <row r="7965" spans="2:2" x14ac:dyDescent="0.25">
      <c r="B7965"/>
    </row>
    <row r="7966" spans="2:2" x14ac:dyDescent="0.25">
      <c r="B7966"/>
    </row>
    <row r="7967" spans="2:2" x14ac:dyDescent="0.25">
      <c r="B7967"/>
    </row>
    <row r="7968" spans="2:2" x14ac:dyDescent="0.25">
      <c r="B7968"/>
    </row>
    <row r="7969" spans="2:2" x14ac:dyDescent="0.25">
      <c r="B7969"/>
    </row>
    <row r="7970" spans="2:2" x14ac:dyDescent="0.25">
      <c r="B7970"/>
    </row>
    <row r="7971" spans="2:2" x14ac:dyDescent="0.25">
      <c r="B7971"/>
    </row>
    <row r="7972" spans="2:2" x14ac:dyDescent="0.25">
      <c r="B7972"/>
    </row>
    <row r="7973" spans="2:2" x14ac:dyDescent="0.25">
      <c r="B7973"/>
    </row>
    <row r="7974" spans="2:2" x14ac:dyDescent="0.25">
      <c r="B7974"/>
    </row>
    <row r="7975" spans="2:2" x14ac:dyDescent="0.25">
      <c r="B7975"/>
    </row>
    <row r="7976" spans="2:2" x14ac:dyDescent="0.25">
      <c r="B7976"/>
    </row>
    <row r="7977" spans="2:2" x14ac:dyDescent="0.25">
      <c r="B7977"/>
    </row>
    <row r="7978" spans="2:2" x14ac:dyDescent="0.25">
      <c r="B7978"/>
    </row>
    <row r="7979" spans="2:2" x14ac:dyDescent="0.25">
      <c r="B7979"/>
    </row>
    <row r="7980" spans="2:2" x14ac:dyDescent="0.25">
      <c r="B7980"/>
    </row>
    <row r="7981" spans="2:2" x14ac:dyDescent="0.25">
      <c r="B7981"/>
    </row>
    <row r="7982" spans="2:2" x14ac:dyDescent="0.25">
      <c r="B7982"/>
    </row>
    <row r="7983" spans="2:2" x14ac:dyDescent="0.25">
      <c r="B7983"/>
    </row>
    <row r="7984" spans="2:2" x14ac:dyDescent="0.25">
      <c r="B7984"/>
    </row>
    <row r="7985" spans="2:2" x14ac:dyDescent="0.25">
      <c r="B7985"/>
    </row>
    <row r="7986" spans="2:2" x14ac:dyDescent="0.25">
      <c r="B7986"/>
    </row>
    <row r="7987" spans="2:2" x14ac:dyDescent="0.25">
      <c r="B7987"/>
    </row>
    <row r="7988" spans="2:2" x14ac:dyDescent="0.25">
      <c r="B7988"/>
    </row>
    <row r="7989" spans="2:2" x14ac:dyDescent="0.25">
      <c r="B7989"/>
    </row>
    <row r="7990" spans="2:2" x14ac:dyDescent="0.25">
      <c r="B7990"/>
    </row>
    <row r="7991" spans="2:2" x14ac:dyDescent="0.25">
      <c r="B7991"/>
    </row>
    <row r="7992" spans="2:2" x14ac:dyDescent="0.25">
      <c r="B7992"/>
    </row>
    <row r="7993" spans="2:2" x14ac:dyDescent="0.25">
      <c r="B7993"/>
    </row>
    <row r="7994" spans="2:2" x14ac:dyDescent="0.25">
      <c r="B7994"/>
    </row>
    <row r="7995" spans="2:2" x14ac:dyDescent="0.25">
      <c r="B7995"/>
    </row>
    <row r="7996" spans="2:2" x14ac:dyDescent="0.25">
      <c r="B7996"/>
    </row>
    <row r="7997" spans="2:2" x14ac:dyDescent="0.25">
      <c r="B7997"/>
    </row>
    <row r="7998" spans="2:2" x14ac:dyDescent="0.25">
      <c r="B7998"/>
    </row>
    <row r="7999" spans="2:2" x14ac:dyDescent="0.25">
      <c r="B7999"/>
    </row>
    <row r="8000" spans="2:2" x14ac:dyDescent="0.25">
      <c r="B8000"/>
    </row>
    <row r="8001" spans="2:2" x14ac:dyDescent="0.25">
      <c r="B8001"/>
    </row>
    <row r="8002" spans="2:2" x14ac:dyDescent="0.25">
      <c r="B8002"/>
    </row>
    <row r="8003" spans="2:2" x14ac:dyDescent="0.25">
      <c r="B8003"/>
    </row>
    <row r="8004" spans="2:2" x14ac:dyDescent="0.25">
      <c r="B8004"/>
    </row>
    <row r="8005" spans="2:2" x14ac:dyDescent="0.25">
      <c r="B8005"/>
    </row>
    <row r="8006" spans="2:2" x14ac:dyDescent="0.25">
      <c r="B8006"/>
    </row>
    <row r="8007" spans="2:2" x14ac:dyDescent="0.25">
      <c r="B8007"/>
    </row>
    <row r="8008" spans="2:2" x14ac:dyDescent="0.25">
      <c r="B8008"/>
    </row>
    <row r="8009" spans="2:2" x14ac:dyDescent="0.25">
      <c r="B8009"/>
    </row>
    <row r="8010" spans="2:2" x14ac:dyDescent="0.25">
      <c r="B8010"/>
    </row>
    <row r="8011" spans="2:2" x14ac:dyDescent="0.25">
      <c r="B8011"/>
    </row>
    <row r="8012" spans="2:2" x14ac:dyDescent="0.25">
      <c r="B8012"/>
    </row>
    <row r="8013" spans="2:2" x14ac:dyDescent="0.25">
      <c r="B8013"/>
    </row>
    <row r="8014" spans="2:2" x14ac:dyDescent="0.25">
      <c r="B8014"/>
    </row>
    <row r="8015" spans="2:2" x14ac:dyDescent="0.25">
      <c r="B8015"/>
    </row>
    <row r="8016" spans="2:2" x14ac:dyDescent="0.25">
      <c r="B8016"/>
    </row>
    <row r="8017" spans="2:2" x14ac:dyDescent="0.25">
      <c r="B8017"/>
    </row>
    <row r="8018" spans="2:2" x14ac:dyDescent="0.25">
      <c r="B8018"/>
    </row>
    <row r="8019" spans="2:2" x14ac:dyDescent="0.25">
      <c r="B8019"/>
    </row>
    <row r="8020" spans="2:2" x14ac:dyDescent="0.25">
      <c r="B8020"/>
    </row>
    <row r="8021" spans="2:2" x14ac:dyDescent="0.25">
      <c r="B8021"/>
    </row>
    <row r="8022" spans="2:2" x14ac:dyDescent="0.25">
      <c r="B8022"/>
    </row>
    <row r="8023" spans="2:2" x14ac:dyDescent="0.25">
      <c r="B8023"/>
    </row>
    <row r="8024" spans="2:2" x14ac:dyDescent="0.25">
      <c r="B8024"/>
    </row>
    <row r="8025" spans="2:2" x14ac:dyDescent="0.25">
      <c r="B8025"/>
    </row>
    <row r="8026" spans="2:2" x14ac:dyDescent="0.25">
      <c r="B8026"/>
    </row>
    <row r="8027" spans="2:2" x14ac:dyDescent="0.25">
      <c r="B8027"/>
    </row>
    <row r="8028" spans="2:2" x14ac:dyDescent="0.25">
      <c r="B8028"/>
    </row>
    <row r="8029" spans="2:2" x14ac:dyDescent="0.25">
      <c r="B8029"/>
    </row>
    <row r="8030" spans="2:2" x14ac:dyDescent="0.25">
      <c r="B8030"/>
    </row>
    <row r="8031" spans="2:2" x14ac:dyDescent="0.25">
      <c r="B8031"/>
    </row>
    <row r="8032" spans="2:2" x14ac:dyDescent="0.25">
      <c r="B8032"/>
    </row>
    <row r="8033" spans="2:2" x14ac:dyDescent="0.25">
      <c r="B8033"/>
    </row>
    <row r="8034" spans="2:2" x14ac:dyDescent="0.25">
      <c r="B8034"/>
    </row>
    <row r="8035" spans="2:2" x14ac:dyDescent="0.25">
      <c r="B8035"/>
    </row>
    <row r="8036" spans="2:2" x14ac:dyDescent="0.25">
      <c r="B8036"/>
    </row>
    <row r="8037" spans="2:2" x14ac:dyDescent="0.25">
      <c r="B8037"/>
    </row>
    <row r="8038" spans="2:2" x14ac:dyDescent="0.25">
      <c r="B8038"/>
    </row>
    <row r="8039" spans="2:2" x14ac:dyDescent="0.25">
      <c r="B8039"/>
    </row>
    <row r="8040" spans="2:2" x14ac:dyDescent="0.25">
      <c r="B8040"/>
    </row>
    <row r="8041" spans="2:2" x14ac:dyDescent="0.25">
      <c r="B8041"/>
    </row>
    <row r="8042" spans="2:2" x14ac:dyDescent="0.25">
      <c r="B8042"/>
    </row>
    <row r="8043" spans="2:2" x14ac:dyDescent="0.25">
      <c r="B8043"/>
    </row>
    <row r="8044" spans="2:2" x14ac:dyDescent="0.25">
      <c r="B8044"/>
    </row>
    <row r="8045" spans="2:2" x14ac:dyDescent="0.25">
      <c r="B8045"/>
    </row>
    <row r="8046" spans="2:2" x14ac:dyDescent="0.25">
      <c r="B8046"/>
    </row>
    <row r="8047" spans="2:2" x14ac:dyDescent="0.25">
      <c r="B8047"/>
    </row>
    <row r="8048" spans="2:2" x14ac:dyDescent="0.25">
      <c r="B8048"/>
    </row>
    <row r="8049" spans="2:2" x14ac:dyDescent="0.25">
      <c r="B8049"/>
    </row>
    <row r="8050" spans="2:2" x14ac:dyDescent="0.25">
      <c r="B8050"/>
    </row>
    <row r="8051" spans="2:2" x14ac:dyDescent="0.25">
      <c r="B8051"/>
    </row>
    <row r="8052" spans="2:2" x14ac:dyDescent="0.25">
      <c r="B8052"/>
    </row>
    <row r="8053" spans="2:2" x14ac:dyDescent="0.25">
      <c r="B8053"/>
    </row>
    <row r="8054" spans="2:2" x14ac:dyDescent="0.25">
      <c r="B8054"/>
    </row>
    <row r="8055" spans="2:2" x14ac:dyDescent="0.25">
      <c r="B8055"/>
    </row>
    <row r="8056" spans="2:2" x14ac:dyDescent="0.25">
      <c r="B8056"/>
    </row>
    <row r="8057" spans="2:2" x14ac:dyDescent="0.25">
      <c r="B8057"/>
    </row>
    <row r="8058" spans="2:2" x14ac:dyDescent="0.25">
      <c r="B8058"/>
    </row>
    <row r="8059" spans="2:2" x14ac:dyDescent="0.25">
      <c r="B8059"/>
    </row>
    <row r="8060" spans="2:2" x14ac:dyDescent="0.25">
      <c r="B8060"/>
    </row>
    <row r="8061" spans="2:2" x14ac:dyDescent="0.25">
      <c r="B8061"/>
    </row>
    <row r="8062" spans="2:2" x14ac:dyDescent="0.25">
      <c r="B8062"/>
    </row>
    <row r="8063" spans="2:2" x14ac:dyDescent="0.25">
      <c r="B8063"/>
    </row>
    <row r="8064" spans="2:2" x14ac:dyDescent="0.25">
      <c r="B8064"/>
    </row>
    <row r="8065" spans="2:2" x14ac:dyDescent="0.25">
      <c r="B8065"/>
    </row>
    <row r="8066" spans="2:2" x14ac:dyDescent="0.25">
      <c r="B8066"/>
    </row>
    <row r="8067" spans="2:2" x14ac:dyDescent="0.25">
      <c r="B8067"/>
    </row>
    <row r="8068" spans="2:2" x14ac:dyDescent="0.25">
      <c r="B8068"/>
    </row>
    <row r="8069" spans="2:2" x14ac:dyDescent="0.25">
      <c r="B8069"/>
    </row>
    <row r="8070" spans="2:2" x14ac:dyDescent="0.25">
      <c r="B8070"/>
    </row>
    <row r="8071" spans="2:2" x14ac:dyDescent="0.25">
      <c r="B8071"/>
    </row>
    <row r="8072" spans="2:2" x14ac:dyDescent="0.25">
      <c r="B8072"/>
    </row>
    <row r="8073" spans="2:2" x14ac:dyDescent="0.25">
      <c r="B8073"/>
    </row>
    <row r="8074" spans="2:2" x14ac:dyDescent="0.25">
      <c r="B8074"/>
    </row>
    <row r="8075" spans="2:2" x14ac:dyDescent="0.25">
      <c r="B8075"/>
    </row>
    <row r="8076" spans="2:2" x14ac:dyDescent="0.25">
      <c r="B8076"/>
    </row>
    <row r="8077" spans="2:2" x14ac:dyDescent="0.25">
      <c r="B8077"/>
    </row>
    <row r="8078" spans="2:2" x14ac:dyDescent="0.25">
      <c r="B8078"/>
    </row>
    <row r="8079" spans="2:2" x14ac:dyDescent="0.25">
      <c r="B8079"/>
    </row>
    <row r="8080" spans="2:2" x14ac:dyDescent="0.25">
      <c r="B8080"/>
    </row>
    <row r="8081" spans="2:2" x14ac:dyDescent="0.25">
      <c r="B8081"/>
    </row>
    <row r="8082" spans="2:2" x14ac:dyDescent="0.25">
      <c r="B8082"/>
    </row>
    <row r="8083" spans="2:2" x14ac:dyDescent="0.25">
      <c r="B8083"/>
    </row>
    <row r="8084" spans="2:2" x14ac:dyDescent="0.25">
      <c r="B8084"/>
    </row>
    <row r="8085" spans="2:2" x14ac:dyDescent="0.25">
      <c r="B8085"/>
    </row>
    <row r="8086" spans="2:2" x14ac:dyDescent="0.25">
      <c r="B8086"/>
    </row>
    <row r="8087" spans="2:2" x14ac:dyDescent="0.25">
      <c r="B8087"/>
    </row>
    <row r="8088" spans="2:2" x14ac:dyDescent="0.25">
      <c r="B8088"/>
    </row>
    <row r="8089" spans="2:2" x14ac:dyDescent="0.25">
      <c r="B8089"/>
    </row>
    <row r="8090" spans="2:2" x14ac:dyDescent="0.25">
      <c r="B8090"/>
    </row>
    <row r="8091" spans="2:2" x14ac:dyDescent="0.25">
      <c r="B8091"/>
    </row>
    <row r="8092" spans="2:2" x14ac:dyDescent="0.25">
      <c r="B8092"/>
    </row>
    <row r="8093" spans="2:2" x14ac:dyDescent="0.25">
      <c r="B8093"/>
    </row>
    <row r="8094" spans="2:2" x14ac:dyDescent="0.25">
      <c r="B8094"/>
    </row>
    <row r="8095" spans="2:2" x14ac:dyDescent="0.25">
      <c r="B8095"/>
    </row>
    <row r="8096" spans="2:2" x14ac:dyDescent="0.25">
      <c r="B8096"/>
    </row>
    <row r="8097" spans="2:2" x14ac:dyDescent="0.25">
      <c r="B8097"/>
    </row>
    <row r="8098" spans="2:2" x14ac:dyDescent="0.25">
      <c r="B8098"/>
    </row>
    <row r="8099" spans="2:2" x14ac:dyDescent="0.25">
      <c r="B8099"/>
    </row>
    <row r="8100" spans="2:2" x14ac:dyDescent="0.25">
      <c r="B8100"/>
    </row>
    <row r="8101" spans="2:2" x14ac:dyDescent="0.25">
      <c r="B8101"/>
    </row>
    <row r="8102" spans="2:2" x14ac:dyDescent="0.25">
      <c r="B8102"/>
    </row>
    <row r="8103" spans="2:2" x14ac:dyDescent="0.25">
      <c r="B8103"/>
    </row>
    <row r="8104" spans="2:2" x14ac:dyDescent="0.25">
      <c r="B8104"/>
    </row>
    <row r="8105" spans="2:2" x14ac:dyDescent="0.25">
      <c r="B8105"/>
    </row>
    <row r="8106" spans="2:2" x14ac:dyDescent="0.25">
      <c r="B8106"/>
    </row>
    <row r="8107" spans="2:2" x14ac:dyDescent="0.25">
      <c r="B8107"/>
    </row>
    <row r="8108" spans="2:2" x14ac:dyDescent="0.25">
      <c r="B8108"/>
    </row>
    <row r="8109" spans="2:2" x14ac:dyDescent="0.25">
      <c r="B8109"/>
    </row>
    <row r="8110" spans="2:2" x14ac:dyDescent="0.25">
      <c r="B8110"/>
    </row>
    <row r="8111" spans="2:2" x14ac:dyDescent="0.25">
      <c r="B8111"/>
    </row>
    <row r="8112" spans="2:2" x14ac:dyDescent="0.25">
      <c r="B8112"/>
    </row>
    <row r="8113" spans="2:2" x14ac:dyDescent="0.25">
      <c r="B8113"/>
    </row>
    <row r="8114" spans="2:2" x14ac:dyDescent="0.25">
      <c r="B8114"/>
    </row>
    <row r="8115" spans="2:2" x14ac:dyDescent="0.25">
      <c r="B8115"/>
    </row>
    <row r="8116" spans="2:2" x14ac:dyDescent="0.25">
      <c r="B8116"/>
    </row>
    <row r="8117" spans="2:2" x14ac:dyDescent="0.25">
      <c r="B8117"/>
    </row>
    <row r="8118" spans="2:2" x14ac:dyDescent="0.25">
      <c r="B8118"/>
    </row>
    <row r="8119" spans="2:2" x14ac:dyDescent="0.25">
      <c r="B8119"/>
    </row>
    <row r="8120" spans="2:2" x14ac:dyDescent="0.25">
      <c r="B8120"/>
    </row>
    <row r="8121" spans="2:2" x14ac:dyDescent="0.25">
      <c r="B8121"/>
    </row>
    <row r="8122" spans="2:2" x14ac:dyDescent="0.25">
      <c r="B8122"/>
    </row>
    <row r="8123" spans="2:2" x14ac:dyDescent="0.25">
      <c r="B8123"/>
    </row>
    <row r="8124" spans="2:2" x14ac:dyDescent="0.25">
      <c r="B8124"/>
    </row>
    <row r="8125" spans="2:2" x14ac:dyDescent="0.25">
      <c r="B8125"/>
    </row>
    <row r="8126" spans="2:2" x14ac:dyDescent="0.25">
      <c r="B8126"/>
    </row>
    <row r="8127" spans="2:2" x14ac:dyDescent="0.25">
      <c r="B8127"/>
    </row>
    <row r="8128" spans="2:2" x14ac:dyDescent="0.25">
      <c r="B8128"/>
    </row>
    <row r="8129" spans="2:2" x14ac:dyDescent="0.25">
      <c r="B8129"/>
    </row>
    <row r="8130" spans="2:2" x14ac:dyDescent="0.25">
      <c r="B8130"/>
    </row>
    <row r="8131" spans="2:2" x14ac:dyDescent="0.25">
      <c r="B8131"/>
    </row>
    <row r="8132" spans="2:2" x14ac:dyDescent="0.25">
      <c r="B8132"/>
    </row>
    <row r="8133" spans="2:2" x14ac:dyDescent="0.25">
      <c r="B8133"/>
    </row>
    <row r="8134" spans="2:2" x14ac:dyDescent="0.25">
      <c r="B8134"/>
    </row>
    <row r="8135" spans="2:2" x14ac:dyDescent="0.25">
      <c r="B8135"/>
    </row>
    <row r="8136" spans="2:2" x14ac:dyDescent="0.25">
      <c r="B8136"/>
    </row>
    <row r="8137" spans="2:2" x14ac:dyDescent="0.25">
      <c r="B8137"/>
    </row>
    <row r="8138" spans="2:2" x14ac:dyDescent="0.25">
      <c r="B8138"/>
    </row>
    <row r="8139" spans="2:2" x14ac:dyDescent="0.25">
      <c r="B8139"/>
    </row>
    <row r="8140" spans="2:2" x14ac:dyDescent="0.25">
      <c r="B8140"/>
    </row>
    <row r="8141" spans="2:2" x14ac:dyDescent="0.25">
      <c r="B8141"/>
    </row>
    <row r="8142" spans="2:2" x14ac:dyDescent="0.25">
      <c r="B8142"/>
    </row>
    <row r="8143" spans="2:2" x14ac:dyDescent="0.25">
      <c r="B8143"/>
    </row>
    <row r="8144" spans="2:2" x14ac:dyDescent="0.25">
      <c r="B8144"/>
    </row>
    <row r="8145" spans="2:2" x14ac:dyDescent="0.25">
      <c r="B8145"/>
    </row>
    <row r="8146" spans="2:2" x14ac:dyDescent="0.25">
      <c r="B8146"/>
    </row>
    <row r="8147" spans="2:2" x14ac:dyDescent="0.25">
      <c r="B8147"/>
    </row>
    <row r="8148" spans="2:2" x14ac:dyDescent="0.25">
      <c r="B8148"/>
    </row>
    <row r="8149" spans="2:2" x14ac:dyDescent="0.25">
      <c r="B8149"/>
    </row>
    <row r="8150" spans="2:2" x14ac:dyDescent="0.25">
      <c r="B8150"/>
    </row>
    <row r="8151" spans="2:2" x14ac:dyDescent="0.25">
      <c r="B8151"/>
    </row>
    <row r="8152" spans="2:2" x14ac:dyDescent="0.25">
      <c r="B8152"/>
    </row>
    <row r="8153" spans="2:2" x14ac:dyDescent="0.25">
      <c r="B8153"/>
    </row>
    <row r="8154" spans="2:2" x14ac:dyDescent="0.25">
      <c r="B8154"/>
    </row>
    <row r="8155" spans="2:2" x14ac:dyDescent="0.25">
      <c r="B8155"/>
    </row>
    <row r="8156" spans="2:2" x14ac:dyDescent="0.25">
      <c r="B8156"/>
    </row>
    <row r="8157" spans="2:2" x14ac:dyDescent="0.25">
      <c r="B8157"/>
    </row>
    <row r="8158" spans="2:2" x14ac:dyDescent="0.25">
      <c r="B8158"/>
    </row>
    <row r="8159" spans="2:2" x14ac:dyDescent="0.25">
      <c r="B8159"/>
    </row>
    <row r="8160" spans="2:2" x14ac:dyDescent="0.25">
      <c r="B8160"/>
    </row>
    <row r="8161" spans="2:2" x14ac:dyDescent="0.25">
      <c r="B8161"/>
    </row>
    <row r="8162" spans="2:2" x14ac:dyDescent="0.25">
      <c r="B8162"/>
    </row>
    <row r="8163" spans="2:2" x14ac:dyDescent="0.25">
      <c r="B8163"/>
    </row>
    <row r="8164" spans="2:2" x14ac:dyDescent="0.25">
      <c r="B8164"/>
    </row>
    <row r="8165" spans="2:2" x14ac:dyDescent="0.25">
      <c r="B8165"/>
    </row>
    <row r="8166" spans="2:2" x14ac:dyDescent="0.25">
      <c r="B8166"/>
    </row>
    <row r="8167" spans="2:2" x14ac:dyDescent="0.25">
      <c r="B8167"/>
    </row>
    <row r="8168" spans="2:2" x14ac:dyDescent="0.25">
      <c r="B8168"/>
    </row>
    <row r="8169" spans="2:2" x14ac:dyDescent="0.25">
      <c r="B8169"/>
    </row>
    <row r="8170" spans="2:2" x14ac:dyDescent="0.25">
      <c r="B8170"/>
    </row>
    <row r="8171" spans="2:2" x14ac:dyDescent="0.25">
      <c r="B8171"/>
    </row>
    <row r="8172" spans="2:2" x14ac:dyDescent="0.25">
      <c r="B8172"/>
    </row>
    <row r="8173" spans="2:2" x14ac:dyDescent="0.25">
      <c r="B8173"/>
    </row>
    <row r="8174" spans="2:2" x14ac:dyDescent="0.25">
      <c r="B8174"/>
    </row>
    <row r="8175" spans="2:2" x14ac:dyDescent="0.25">
      <c r="B8175"/>
    </row>
    <row r="8176" spans="2:2" x14ac:dyDescent="0.25">
      <c r="B8176"/>
    </row>
    <row r="8177" spans="2:2" x14ac:dyDescent="0.25">
      <c r="B8177"/>
    </row>
    <row r="8178" spans="2:2" x14ac:dyDescent="0.25">
      <c r="B8178"/>
    </row>
    <row r="8179" spans="2:2" x14ac:dyDescent="0.25">
      <c r="B8179"/>
    </row>
    <row r="8180" spans="2:2" x14ac:dyDescent="0.25">
      <c r="B8180"/>
    </row>
    <row r="8181" spans="2:2" x14ac:dyDescent="0.25">
      <c r="B8181"/>
    </row>
    <row r="8182" spans="2:2" x14ac:dyDescent="0.25">
      <c r="B8182"/>
    </row>
    <row r="8183" spans="2:2" x14ac:dyDescent="0.25">
      <c r="B8183"/>
    </row>
    <row r="8184" spans="2:2" x14ac:dyDescent="0.25">
      <c r="B8184"/>
    </row>
    <row r="8185" spans="2:2" x14ac:dyDescent="0.25">
      <c r="B8185"/>
    </row>
    <row r="8186" spans="2:2" x14ac:dyDescent="0.25">
      <c r="B8186"/>
    </row>
    <row r="8187" spans="2:2" x14ac:dyDescent="0.25">
      <c r="B8187"/>
    </row>
    <row r="8188" spans="2:2" x14ac:dyDescent="0.25">
      <c r="B8188"/>
    </row>
    <row r="8189" spans="2:2" x14ac:dyDescent="0.25">
      <c r="B8189"/>
    </row>
    <row r="8190" spans="2:2" x14ac:dyDescent="0.25">
      <c r="B8190"/>
    </row>
    <row r="8191" spans="2:2" x14ac:dyDescent="0.25">
      <c r="B8191"/>
    </row>
    <row r="8192" spans="2:2" x14ac:dyDescent="0.25">
      <c r="B8192"/>
    </row>
    <row r="8193" spans="2:2" x14ac:dyDescent="0.25">
      <c r="B8193"/>
    </row>
    <row r="8194" spans="2:2" x14ac:dyDescent="0.25">
      <c r="B8194"/>
    </row>
    <row r="8195" spans="2:2" x14ac:dyDescent="0.25">
      <c r="B8195"/>
    </row>
    <row r="8196" spans="2:2" x14ac:dyDescent="0.25">
      <c r="B8196"/>
    </row>
    <row r="8197" spans="2:2" x14ac:dyDescent="0.25">
      <c r="B8197"/>
    </row>
    <row r="8198" spans="2:2" x14ac:dyDescent="0.25">
      <c r="B8198"/>
    </row>
    <row r="8199" spans="2:2" x14ac:dyDescent="0.25">
      <c r="B8199"/>
    </row>
    <row r="8200" spans="2:2" x14ac:dyDescent="0.25">
      <c r="B8200"/>
    </row>
    <row r="8201" spans="2:2" x14ac:dyDescent="0.25">
      <c r="B8201"/>
    </row>
    <row r="8202" spans="2:2" x14ac:dyDescent="0.25">
      <c r="B8202"/>
    </row>
    <row r="8203" spans="2:2" x14ac:dyDescent="0.25">
      <c r="B8203"/>
    </row>
    <row r="8204" spans="2:2" x14ac:dyDescent="0.25">
      <c r="B8204"/>
    </row>
    <row r="8205" spans="2:2" x14ac:dyDescent="0.25">
      <c r="B8205"/>
    </row>
    <row r="8206" spans="2:2" x14ac:dyDescent="0.25">
      <c r="B8206"/>
    </row>
    <row r="8207" spans="2:2" x14ac:dyDescent="0.25">
      <c r="B8207"/>
    </row>
    <row r="8208" spans="2:2" x14ac:dyDescent="0.25">
      <c r="B8208"/>
    </row>
    <row r="8209" spans="2:2" x14ac:dyDescent="0.25">
      <c r="B8209"/>
    </row>
    <row r="8210" spans="2:2" x14ac:dyDescent="0.25">
      <c r="B8210"/>
    </row>
    <row r="8211" spans="2:2" x14ac:dyDescent="0.25">
      <c r="B8211"/>
    </row>
    <row r="8212" spans="2:2" x14ac:dyDescent="0.25">
      <c r="B8212"/>
    </row>
    <row r="8213" spans="2:2" x14ac:dyDescent="0.25">
      <c r="B8213"/>
    </row>
    <row r="8214" spans="2:2" x14ac:dyDescent="0.25">
      <c r="B8214"/>
    </row>
    <row r="8215" spans="2:2" x14ac:dyDescent="0.25">
      <c r="B8215"/>
    </row>
    <row r="8216" spans="2:2" x14ac:dyDescent="0.25">
      <c r="B8216"/>
    </row>
    <row r="8217" spans="2:2" x14ac:dyDescent="0.25">
      <c r="B8217"/>
    </row>
    <row r="8218" spans="2:2" x14ac:dyDescent="0.25">
      <c r="B8218"/>
    </row>
    <row r="8219" spans="2:2" x14ac:dyDescent="0.25">
      <c r="B8219"/>
    </row>
    <row r="8220" spans="2:2" x14ac:dyDescent="0.25">
      <c r="B8220"/>
    </row>
    <row r="8221" spans="2:2" x14ac:dyDescent="0.25">
      <c r="B8221"/>
    </row>
    <row r="8222" spans="2:2" x14ac:dyDescent="0.25">
      <c r="B8222"/>
    </row>
    <row r="8223" spans="2:2" x14ac:dyDescent="0.25">
      <c r="B8223"/>
    </row>
    <row r="8224" spans="2:2" x14ac:dyDescent="0.25">
      <c r="B8224"/>
    </row>
    <row r="8225" spans="2:2" x14ac:dyDescent="0.25">
      <c r="B8225"/>
    </row>
    <row r="8226" spans="2:2" x14ac:dyDescent="0.25">
      <c r="B8226"/>
    </row>
    <row r="8227" spans="2:2" x14ac:dyDescent="0.25">
      <c r="B8227"/>
    </row>
    <row r="8228" spans="2:2" x14ac:dyDescent="0.25">
      <c r="B8228"/>
    </row>
    <row r="8229" spans="2:2" x14ac:dyDescent="0.25">
      <c r="B8229"/>
    </row>
    <row r="8230" spans="2:2" x14ac:dyDescent="0.25">
      <c r="B8230"/>
    </row>
    <row r="8231" spans="2:2" x14ac:dyDescent="0.25">
      <c r="B8231"/>
    </row>
    <row r="8232" spans="2:2" x14ac:dyDescent="0.25">
      <c r="B8232"/>
    </row>
    <row r="8233" spans="2:2" x14ac:dyDescent="0.25">
      <c r="B8233"/>
    </row>
    <row r="8234" spans="2:2" x14ac:dyDescent="0.25">
      <c r="B8234"/>
    </row>
    <row r="8235" spans="2:2" x14ac:dyDescent="0.25">
      <c r="B8235"/>
    </row>
    <row r="8236" spans="2:2" x14ac:dyDescent="0.25">
      <c r="B8236"/>
    </row>
    <row r="8237" spans="2:2" x14ac:dyDescent="0.25">
      <c r="B8237"/>
    </row>
    <row r="8238" spans="2:2" x14ac:dyDescent="0.25">
      <c r="B8238"/>
    </row>
    <row r="8239" spans="2:2" x14ac:dyDescent="0.25">
      <c r="B8239"/>
    </row>
    <row r="8240" spans="2:2" x14ac:dyDescent="0.25">
      <c r="B8240"/>
    </row>
    <row r="8241" spans="2:2" x14ac:dyDescent="0.25">
      <c r="B8241"/>
    </row>
    <row r="8242" spans="2:2" x14ac:dyDescent="0.25">
      <c r="B8242"/>
    </row>
    <row r="8243" spans="2:2" x14ac:dyDescent="0.25">
      <c r="B8243"/>
    </row>
    <row r="8244" spans="2:2" x14ac:dyDescent="0.25">
      <c r="B8244"/>
    </row>
    <row r="8245" spans="2:2" x14ac:dyDescent="0.25">
      <c r="B8245"/>
    </row>
    <row r="8246" spans="2:2" x14ac:dyDescent="0.25">
      <c r="B8246"/>
    </row>
    <row r="8247" spans="2:2" x14ac:dyDescent="0.25">
      <c r="B8247"/>
    </row>
    <row r="8248" spans="2:2" x14ac:dyDescent="0.25">
      <c r="B8248"/>
    </row>
    <row r="8249" spans="2:2" x14ac:dyDescent="0.25">
      <c r="B8249"/>
    </row>
    <row r="8250" spans="2:2" x14ac:dyDescent="0.25">
      <c r="B8250"/>
    </row>
    <row r="8251" spans="2:2" x14ac:dyDescent="0.25">
      <c r="B8251"/>
    </row>
    <row r="8252" spans="2:2" x14ac:dyDescent="0.25">
      <c r="B8252"/>
    </row>
    <row r="8253" spans="2:2" x14ac:dyDescent="0.25">
      <c r="B8253"/>
    </row>
    <row r="8254" spans="2:2" x14ac:dyDescent="0.25">
      <c r="B8254"/>
    </row>
    <row r="8255" spans="2:2" x14ac:dyDescent="0.25">
      <c r="B8255"/>
    </row>
    <row r="8256" spans="2:2" x14ac:dyDescent="0.25">
      <c r="B8256"/>
    </row>
    <row r="8257" spans="2:2" x14ac:dyDescent="0.25">
      <c r="B8257"/>
    </row>
    <row r="8258" spans="2:2" x14ac:dyDescent="0.25">
      <c r="B8258"/>
    </row>
    <row r="8259" spans="2:2" x14ac:dyDescent="0.25">
      <c r="B8259"/>
    </row>
    <row r="8260" spans="2:2" x14ac:dyDescent="0.25">
      <c r="B8260"/>
    </row>
    <row r="8261" spans="2:2" x14ac:dyDescent="0.25">
      <c r="B8261"/>
    </row>
    <row r="8262" spans="2:2" x14ac:dyDescent="0.25">
      <c r="B8262"/>
    </row>
    <row r="8263" spans="2:2" x14ac:dyDescent="0.25">
      <c r="B8263"/>
    </row>
    <row r="8264" spans="2:2" x14ac:dyDescent="0.25">
      <c r="B8264"/>
    </row>
    <row r="8265" spans="2:2" x14ac:dyDescent="0.25">
      <c r="B8265"/>
    </row>
    <row r="8266" spans="2:2" x14ac:dyDescent="0.25">
      <c r="B8266"/>
    </row>
    <row r="8267" spans="2:2" x14ac:dyDescent="0.25">
      <c r="B8267"/>
    </row>
    <row r="8268" spans="2:2" x14ac:dyDescent="0.25">
      <c r="B8268"/>
    </row>
    <row r="8269" spans="2:2" x14ac:dyDescent="0.25">
      <c r="B8269"/>
    </row>
    <row r="8270" spans="2:2" x14ac:dyDescent="0.25">
      <c r="B8270"/>
    </row>
    <row r="8271" spans="2:2" x14ac:dyDescent="0.25">
      <c r="B8271"/>
    </row>
    <row r="8272" spans="2:2" x14ac:dyDescent="0.25">
      <c r="B8272"/>
    </row>
    <row r="8273" spans="2:2" x14ac:dyDescent="0.25">
      <c r="B8273"/>
    </row>
    <row r="8274" spans="2:2" x14ac:dyDescent="0.25">
      <c r="B8274"/>
    </row>
    <row r="8275" spans="2:2" x14ac:dyDescent="0.25">
      <c r="B8275"/>
    </row>
    <row r="8276" spans="2:2" x14ac:dyDescent="0.25">
      <c r="B8276"/>
    </row>
    <row r="8277" spans="2:2" x14ac:dyDescent="0.25">
      <c r="B8277"/>
    </row>
    <row r="8278" spans="2:2" x14ac:dyDescent="0.25">
      <c r="B8278"/>
    </row>
    <row r="8279" spans="2:2" x14ac:dyDescent="0.25">
      <c r="B8279"/>
    </row>
    <row r="8280" spans="2:2" x14ac:dyDescent="0.25">
      <c r="B8280"/>
    </row>
    <row r="8281" spans="2:2" x14ac:dyDescent="0.25">
      <c r="B8281"/>
    </row>
    <row r="8282" spans="2:2" x14ac:dyDescent="0.25">
      <c r="B8282"/>
    </row>
    <row r="8283" spans="2:2" x14ac:dyDescent="0.25">
      <c r="B8283"/>
    </row>
    <row r="8284" spans="2:2" x14ac:dyDescent="0.25">
      <c r="B8284"/>
    </row>
    <row r="8285" spans="2:2" x14ac:dyDescent="0.25">
      <c r="B8285"/>
    </row>
    <row r="8286" spans="2:2" x14ac:dyDescent="0.25">
      <c r="B8286"/>
    </row>
    <row r="8287" spans="2:2" x14ac:dyDescent="0.25">
      <c r="B8287"/>
    </row>
    <row r="8288" spans="2:2" x14ac:dyDescent="0.25">
      <c r="B8288"/>
    </row>
    <row r="8289" spans="2:2" x14ac:dyDescent="0.25">
      <c r="B8289"/>
    </row>
    <row r="8290" spans="2:2" x14ac:dyDescent="0.25">
      <c r="B8290"/>
    </row>
    <row r="8291" spans="2:2" x14ac:dyDescent="0.25">
      <c r="B8291"/>
    </row>
    <row r="8292" spans="2:2" x14ac:dyDescent="0.25">
      <c r="B8292"/>
    </row>
    <row r="8293" spans="2:2" x14ac:dyDescent="0.25">
      <c r="B8293"/>
    </row>
    <row r="8294" spans="2:2" x14ac:dyDescent="0.25">
      <c r="B8294"/>
    </row>
    <row r="8295" spans="2:2" x14ac:dyDescent="0.25">
      <c r="B8295"/>
    </row>
    <row r="8296" spans="2:2" x14ac:dyDescent="0.25">
      <c r="B8296"/>
    </row>
    <row r="8297" spans="2:2" x14ac:dyDescent="0.25">
      <c r="B8297"/>
    </row>
    <row r="8298" spans="2:2" x14ac:dyDescent="0.25">
      <c r="B8298"/>
    </row>
    <row r="8299" spans="2:2" x14ac:dyDescent="0.25">
      <c r="B8299"/>
    </row>
    <row r="8300" spans="2:2" x14ac:dyDescent="0.25">
      <c r="B8300"/>
    </row>
    <row r="8301" spans="2:2" x14ac:dyDescent="0.25">
      <c r="B8301"/>
    </row>
    <row r="8302" spans="2:2" x14ac:dyDescent="0.25">
      <c r="B8302"/>
    </row>
    <row r="8303" spans="2:2" x14ac:dyDescent="0.25">
      <c r="B8303"/>
    </row>
    <row r="8304" spans="2:2" x14ac:dyDescent="0.25">
      <c r="B8304"/>
    </row>
    <row r="8305" spans="2:2" x14ac:dyDescent="0.25">
      <c r="B8305"/>
    </row>
    <row r="8306" spans="2:2" x14ac:dyDescent="0.25">
      <c r="B8306"/>
    </row>
    <row r="8307" spans="2:2" x14ac:dyDescent="0.25">
      <c r="B8307"/>
    </row>
    <row r="8308" spans="2:2" x14ac:dyDescent="0.25">
      <c r="B8308"/>
    </row>
    <row r="8309" spans="2:2" x14ac:dyDescent="0.25">
      <c r="B8309"/>
    </row>
    <row r="8310" spans="2:2" x14ac:dyDescent="0.25">
      <c r="B8310"/>
    </row>
    <row r="8311" spans="2:2" x14ac:dyDescent="0.25">
      <c r="B8311"/>
    </row>
    <row r="8312" spans="2:2" x14ac:dyDescent="0.25">
      <c r="B8312"/>
    </row>
    <row r="8313" spans="2:2" x14ac:dyDescent="0.25">
      <c r="B8313"/>
    </row>
    <row r="8314" spans="2:2" x14ac:dyDescent="0.25">
      <c r="B8314"/>
    </row>
    <row r="8315" spans="2:2" x14ac:dyDescent="0.25">
      <c r="B8315"/>
    </row>
    <row r="8316" spans="2:2" x14ac:dyDescent="0.25">
      <c r="B8316"/>
    </row>
    <row r="8317" spans="2:2" x14ac:dyDescent="0.25">
      <c r="B8317"/>
    </row>
    <row r="8318" spans="2:2" x14ac:dyDescent="0.25">
      <c r="B8318"/>
    </row>
    <row r="8319" spans="2:2" x14ac:dyDescent="0.25">
      <c r="B8319"/>
    </row>
    <row r="8320" spans="2:2" x14ac:dyDescent="0.25">
      <c r="B8320"/>
    </row>
    <row r="8321" spans="2:2" x14ac:dyDescent="0.25">
      <c r="B8321"/>
    </row>
    <row r="8322" spans="2:2" x14ac:dyDescent="0.25">
      <c r="B8322"/>
    </row>
    <row r="8323" spans="2:2" x14ac:dyDescent="0.25">
      <c r="B8323"/>
    </row>
    <row r="8324" spans="2:2" x14ac:dyDescent="0.25">
      <c r="B8324"/>
    </row>
    <row r="8325" spans="2:2" x14ac:dyDescent="0.25">
      <c r="B8325"/>
    </row>
    <row r="8326" spans="2:2" x14ac:dyDescent="0.25">
      <c r="B8326"/>
    </row>
    <row r="8327" spans="2:2" x14ac:dyDescent="0.25">
      <c r="B8327"/>
    </row>
    <row r="8328" spans="2:2" x14ac:dyDescent="0.25">
      <c r="B8328"/>
    </row>
    <row r="8329" spans="2:2" x14ac:dyDescent="0.25">
      <c r="B8329"/>
    </row>
    <row r="8330" spans="2:2" x14ac:dyDescent="0.25">
      <c r="B8330"/>
    </row>
    <row r="8331" spans="2:2" x14ac:dyDescent="0.25">
      <c r="B8331"/>
    </row>
    <row r="8332" spans="2:2" x14ac:dyDescent="0.25">
      <c r="B8332"/>
    </row>
    <row r="8333" spans="2:2" x14ac:dyDescent="0.25">
      <c r="B8333"/>
    </row>
    <row r="8334" spans="2:2" x14ac:dyDescent="0.25">
      <c r="B8334"/>
    </row>
    <row r="8335" spans="2:2" x14ac:dyDescent="0.25">
      <c r="B8335"/>
    </row>
    <row r="8336" spans="2:2" x14ac:dyDescent="0.25">
      <c r="B8336"/>
    </row>
    <row r="8337" spans="2:2" x14ac:dyDescent="0.25">
      <c r="B8337"/>
    </row>
    <row r="8338" spans="2:2" x14ac:dyDescent="0.25">
      <c r="B8338"/>
    </row>
    <row r="8339" spans="2:2" x14ac:dyDescent="0.25">
      <c r="B8339"/>
    </row>
    <row r="8340" spans="2:2" x14ac:dyDescent="0.25">
      <c r="B8340"/>
    </row>
    <row r="8341" spans="2:2" x14ac:dyDescent="0.25">
      <c r="B8341"/>
    </row>
    <row r="8342" spans="2:2" x14ac:dyDescent="0.25">
      <c r="B8342"/>
    </row>
    <row r="8343" spans="2:2" x14ac:dyDescent="0.25">
      <c r="B8343"/>
    </row>
    <row r="8344" spans="2:2" x14ac:dyDescent="0.25">
      <c r="B8344"/>
    </row>
    <row r="8345" spans="2:2" x14ac:dyDescent="0.25">
      <c r="B8345"/>
    </row>
    <row r="8346" spans="2:2" x14ac:dyDescent="0.25">
      <c r="B8346"/>
    </row>
    <row r="8347" spans="2:2" x14ac:dyDescent="0.25">
      <c r="B8347"/>
    </row>
    <row r="8348" spans="2:2" x14ac:dyDescent="0.25">
      <c r="B8348"/>
    </row>
    <row r="8349" spans="2:2" x14ac:dyDescent="0.25">
      <c r="B8349"/>
    </row>
    <row r="8350" spans="2:2" x14ac:dyDescent="0.25">
      <c r="B8350"/>
    </row>
    <row r="8351" spans="2:2" x14ac:dyDescent="0.25">
      <c r="B8351"/>
    </row>
    <row r="8352" spans="2:2" x14ac:dyDescent="0.25">
      <c r="B8352"/>
    </row>
    <row r="8353" spans="2:2" x14ac:dyDescent="0.25">
      <c r="B8353"/>
    </row>
    <row r="8354" spans="2:2" x14ac:dyDescent="0.25">
      <c r="B8354"/>
    </row>
    <row r="8355" spans="2:2" x14ac:dyDescent="0.25">
      <c r="B8355"/>
    </row>
    <row r="8356" spans="2:2" x14ac:dyDescent="0.25">
      <c r="B8356"/>
    </row>
    <row r="8357" spans="2:2" x14ac:dyDescent="0.25">
      <c r="B8357"/>
    </row>
    <row r="8358" spans="2:2" x14ac:dyDescent="0.25">
      <c r="B8358"/>
    </row>
    <row r="8359" spans="2:2" x14ac:dyDescent="0.25">
      <c r="B8359"/>
    </row>
    <row r="8360" spans="2:2" x14ac:dyDescent="0.25">
      <c r="B8360"/>
    </row>
    <row r="8361" spans="2:2" x14ac:dyDescent="0.25">
      <c r="B8361"/>
    </row>
    <row r="8362" spans="2:2" x14ac:dyDescent="0.25">
      <c r="B8362"/>
    </row>
    <row r="8363" spans="2:2" x14ac:dyDescent="0.25">
      <c r="B8363"/>
    </row>
    <row r="8364" spans="2:2" x14ac:dyDescent="0.25">
      <c r="B8364"/>
    </row>
    <row r="8365" spans="2:2" x14ac:dyDescent="0.25">
      <c r="B8365"/>
    </row>
    <row r="8366" spans="2:2" x14ac:dyDescent="0.25">
      <c r="B8366"/>
    </row>
    <row r="8367" spans="2:2" x14ac:dyDescent="0.25">
      <c r="B8367"/>
    </row>
    <row r="8368" spans="2:2" x14ac:dyDescent="0.25">
      <c r="B8368"/>
    </row>
    <row r="8369" spans="2:2" x14ac:dyDescent="0.25">
      <c r="B8369"/>
    </row>
    <row r="8370" spans="2:2" x14ac:dyDescent="0.25">
      <c r="B8370"/>
    </row>
    <row r="8371" spans="2:2" x14ac:dyDescent="0.25">
      <c r="B8371"/>
    </row>
    <row r="8372" spans="2:2" x14ac:dyDescent="0.25">
      <c r="B8372"/>
    </row>
    <row r="8373" spans="2:2" x14ac:dyDescent="0.25">
      <c r="B8373"/>
    </row>
    <row r="8374" spans="2:2" x14ac:dyDescent="0.25">
      <c r="B8374"/>
    </row>
    <row r="8375" spans="2:2" x14ac:dyDescent="0.25">
      <c r="B8375"/>
    </row>
    <row r="8376" spans="2:2" x14ac:dyDescent="0.25">
      <c r="B8376"/>
    </row>
    <row r="8377" spans="2:2" x14ac:dyDescent="0.25">
      <c r="B8377"/>
    </row>
    <row r="8378" spans="2:2" x14ac:dyDescent="0.25">
      <c r="B8378"/>
    </row>
    <row r="8379" spans="2:2" x14ac:dyDescent="0.25">
      <c r="B8379"/>
    </row>
    <row r="8380" spans="2:2" x14ac:dyDescent="0.25">
      <c r="B8380"/>
    </row>
    <row r="8381" spans="2:2" x14ac:dyDescent="0.25">
      <c r="B8381"/>
    </row>
    <row r="8382" spans="2:2" x14ac:dyDescent="0.25">
      <c r="B8382"/>
    </row>
    <row r="8383" spans="2:2" x14ac:dyDescent="0.25">
      <c r="B8383"/>
    </row>
    <row r="8384" spans="2:2" x14ac:dyDescent="0.25">
      <c r="B8384"/>
    </row>
    <row r="8385" spans="2:2" x14ac:dyDescent="0.25">
      <c r="B8385"/>
    </row>
    <row r="8386" spans="2:2" x14ac:dyDescent="0.25">
      <c r="B8386"/>
    </row>
    <row r="8387" spans="2:2" x14ac:dyDescent="0.25">
      <c r="B8387"/>
    </row>
    <row r="8388" spans="2:2" x14ac:dyDescent="0.25">
      <c r="B8388"/>
    </row>
    <row r="8389" spans="2:2" x14ac:dyDescent="0.25">
      <c r="B8389"/>
    </row>
    <row r="8390" spans="2:2" x14ac:dyDescent="0.25">
      <c r="B8390"/>
    </row>
    <row r="8391" spans="2:2" x14ac:dyDescent="0.25">
      <c r="B8391"/>
    </row>
    <row r="8392" spans="2:2" x14ac:dyDescent="0.25">
      <c r="B8392"/>
    </row>
    <row r="8393" spans="2:2" x14ac:dyDescent="0.25">
      <c r="B8393"/>
    </row>
    <row r="8394" spans="2:2" x14ac:dyDescent="0.25">
      <c r="B8394"/>
    </row>
    <row r="8395" spans="2:2" x14ac:dyDescent="0.25">
      <c r="B8395"/>
    </row>
    <row r="8396" spans="2:2" x14ac:dyDescent="0.25">
      <c r="B8396"/>
    </row>
    <row r="8397" spans="2:2" x14ac:dyDescent="0.25">
      <c r="B8397"/>
    </row>
    <row r="8398" spans="2:2" x14ac:dyDescent="0.25">
      <c r="B8398"/>
    </row>
    <row r="8399" spans="2:2" x14ac:dyDescent="0.25">
      <c r="B8399"/>
    </row>
    <row r="8400" spans="2:2" x14ac:dyDescent="0.25">
      <c r="B8400"/>
    </row>
    <row r="8401" spans="2:2" x14ac:dyDescent="0.25">
      <c r="B8401"/>
    </row>
    <row r="8402" spans="2:2" x14ac:dyDescent="0.25">
      <c r="B8402"/>
    </row>
    <row r="8403" spans="2:2" x14ac:dyDescent="0.25">
      <c r="B8403"/>
    </row>
    <row r="8404" spans="2:2" x14ac:dyDescent="0.25">
      <c r="B8404"/>
    </row>
    <row r="8405" spans="2:2" x14ac:dyDescent="0.25">
      <c r="B8405"/>
    </row>
    <row r="8406" spans="2:2" x14ac:dyDescent="0.25">
      <c r="B8406"/>
    </row>
    <row r="8407" spans="2:2" x14ac:dyDescent="0.25">
      <c r="B8407"/>
    </row>
    <row r="8408" spans="2:2" x14ac:dyDescent="0.25">
      <c r="B8408"/>
    </row>
    <row r="8409" spans="2:2" x14ac:dyDescent="0.25">
      <c r="B8409"/>
    </row>
    <row r="8410" spans="2:2" x14ac:dyDescent="0.25">
      <c r="B8410"/>
    </row>
    <row r="8411" spans="2:2" x14ac:dyDescent="0.25">
      <c r="B8411"/>
    </row>
    <row r="8412" spans="2:2" x14ac:dyDescent="0.25">
      <c r="B8412"/>
    </row>
    <row r="8413" spans="2:2" x14ac:dyDescent="0.25">
      <c r="B8413"/>
    </row>
    <row r="8414" spans="2:2" x14ac:dyDescent="0.25">
      <c r="B8414"/>
    </row>
    <row r="8415" spans="2:2" x14ac:dyDescent="0.25">
      <c r="B8415"/>
    </row>
    <row r="8416" spans="2:2" x14ac:dyDescent="0.25">
      <c r="B8416"/>
    </row>
    <row r="8417" spans="2:2" x14ac:dyDescent="0.25">
      <c r="B8417"/>
    </row>
    <row r="8418" spans="2:2" x14ac:dyDescent="0.25">
      <c r="B8418"/>
    </row>
    <row r="8419" spans="2:2" x14ac:dyDescent="0.25">
      <c r="B8419"/>
    </row>
    <row r="8420" spans="2:2" x14ac:dyDescent="0.25">
      <c r="B8420"/>
    </row>
    <row r="8421" spans="2:2" x14ac:dyDescent="0.25">
      <c r="B8421"/>
    </row>
    <row r="8422" spans="2:2" x14ac:dyDescent="0.25">
      <c r="B8422"/>
    </row>
    <row r="8423" spans="2:2" x14ac:dyDescent="0.25">
      <c r="B8423"/>
    </row>
    <row r="8424" spans="2:2" x14ac:dyDescent="0.25">
      <c r="B8424"/>
    </row>
    <row r="8425" spans="2:2" x14ac:dyDescent="0.25">
      <c r="B8425"/>
    </row>
    <row r="8426" spans="2:2" x14ac:dyDescent="0.25">
      <c r="B8426"/>
    </row>
    <row r="8427" spans="2:2" x14ac:dyDescent="0.25">
      <c r="B8427"/>
    </row>
    <row r="8428" spans="2:2" x14ac:dyDescent="0.25">
      <c r="B8428"/>
    </row>
    <row r="8429" spans="2:2" x14ac:dyDescent="0.25">
      <c r="B8429"/>
    </row>
    <row r="8430" spans="2:2" x14ac:dyDescent="0.25">
      <c r="B8430"/>
    </row>
    <row r="8431" spans="2:2" x14ac:dyDescent="0.25">
      <c r="B8431"/>
    </row>
    <row r="8432" spans="2:2" x14ac:dyDescent="0.25">
      <c r="B8432"/>
    </row>
    <row r="8433" spans="2:2" x14ac:dyDescent="0.25">
      <c r="B8433"/>
    </row>
    <row r="8434" spans="2:2" x14ac:dyDescent="0.25">
      <c r="B8434"/>
    </row>
    <row r="8435" spans="2:2" x14ac:dyDescent="0.25">
      <c r="B8435"/>
    </row>
    <row r="8436" spans="2:2" x14ac:dyDescent="0.25">
      <c r="B8436"/>
    </row>
    <row r="8437" spans="2:2" x14ac:dyDescent="0.25">
      <c r="B8437"/>
    </row>
    <row r="8438" spans="2:2" x14ac:dyDescent="0.25">
      <c r="B8438"/>
    </row>
    <row r="8439" spans="2:2" x14ac:dyDescent="0.25">
      <c r="B8439"/>
    </row>
    <row r="8440" spans="2:2" x14ac:dyDescent="0.25">
      <c r="B8440"/>
    </row>
    <row r="8441" spans="2:2" x14ac:dyDescent="0.25">
      <c r="B8441"/>
    </row>
    <row r="8442" spans="2:2" x14ac:dyDescent="0.25">
      <c r="B8442"/>
    </row>
    <row r="8443" spans="2:2" x14ac:dyDescent="0.25">
      <c r="B8443"/>
    </row>
    <row r="8444" spans="2:2" x14ac:dyDescent="0.25">
      <c r="B8444"/>
    </row>
    <row r="8445" spans="2:2" x14ac:dyDescent="0.25">
      <c r="B8445"/>
    </row>
    <row r="8446" spans="2:2" x14ac:dyDescent="0.25">
      <c r="B8446"/>
    </row>
    <row r="8447" spans="2:2" x14ac:dyDescent="0.25">
      <c r="B8447"/>
    </row>
    <row r="8448" spans="2:2" x14ac:dyDescent="0.25">
      <c r="B8448"/>
    </row>
    <row r="8449" spans="2:2" x14ac:dyDescent="0.25">
      <c r="B8449"/>
    </row>
    <row r="8450" spans="2:2" x14ac:dyDescent="0.25">
      <c r="B8450"/>
    </row>
    <row r="8451" spans="2:2" x14ac:dyDescent="0.25">
      <c r="B8451"/>
    </row>
    <row r="8452" spans="2:2" x14ac:dyDescent="0.25">
      <c r="B8452"/>
    </row>
    <row r="8453" spans="2:2" x14ac:dyDescent="0.25">
      <c r="B8453"/>
    </row>
    <row r="8454" spans="2:2" x14ac:dyDescent="0.25">
      <c r="B8454"/>
    </row>
    <row r="8455" spans="2:2" x14ac:dyDescent="0.25">
      <c r="B8455"/>
    </row>
    <row r="8456" spans="2:2" x14ac:dyDescent="0.25">
      <c r="B8456"/>
    </row>
    <row r="8457" spans="2:2" x14ac:dyDescent="0.25">
      <c r="B8457"/>
    </row>
    <row r="8458" spans="2:2" x14ac:dyDescent="0.25">
      <c r="B8458"/>
    </row>
    <row r="8459" spans="2:2" x14ac:dyDescent="0.25">
      <c r="B8459"/>
    </row>
    <row r="8460" spans="2:2" x14ac:dyDescent="0.25">
      <c r="B8460"/>
    </row>
    <row r="8461" spans="2:2" x14ac:dyDescent="0.25">
      <c r="B8461"/>
    </row>
    <row r="8462" spans="2:2" x14ac:dyDescent="0.25">
      <c r="B8462"/>
    </row>
    <row r="8463" spans="2:2" x14ac:dyDescent="0.25">
      <c r="B8463"/>
    </row>
    <row r="8464" spans="2:2" x14ac:dyDescent="0.25">
      <c r="B8464"/>
    </row>
    <row r="8465" spans="2:2" x14ac:dyDescent="0.25">
      <c r="B8465"/>
    </row>
    <row r="8466" spans="2:2" x14ac:dyDescent="0.25">
      <c r="B8466"/>
    </row>
    <row r="8467" spans="2:2" x14ac:dyDescent="0.25">
      <c r="B8467"/>
    </row>
    <row r="8468" spans="2:2" x14ac:dyDescent="0.25">
      <c r="B8468"/>
    </row>
    <row r="8469" spans="2:2" x14ac:dyDescent="0.25">
      <c r="B8469"/>
    </row>
    <row r="8470" spans="2:2" x14ac:dyDescent="0.25">
      <c r="B8470"/>
    </row>
    <row r="8471" spans="2:2" x14ac:dyDescent="0.25">
      <c r="B8471"/>
    </row>
    <row r="8472" spans="2:2" x14ac:dyDescent="0.25">
      <c r="B8472"/>
    </row>
    <row r="8473" spans="2:2" x14ac:dyDescent="0.25">
      <c r="B8473"/>
    </row>
    <row r="8474" spans="2:2" x14ac:dyDescent="0.25">
      <c r="B8474"/>
    </row>
    <row r="8475" spans="2:2" x14ac:dyDescent="0.25">
      <c r="B8475"/>
    </row>
    <row r="8476" spans="2:2" x14ac:dyDescent="0.25">
      <c r="B8476"/>
    </row>
    <row r="8477" spans="2:2" x14ac:dyDescent="0.25">
      <c r="B8477"/>
    </row>
    <row r="8478" spans="2:2" x14ac:dyDescent="0.25">
      <c r="B8478"/>
    </row>
    <row r="8479" spans="2:2" x14ac:dyDescent="0.25">
      <c r="B8479"/>
    </row>
    <row r="8480" spans="2:2" x14ac:dyDescent="0.25">
      <c r="B8480"/>
    </row>
    <row r="8481" spans="2:2" x14ac:dyDescent="0.25">
      <c r="B8481"/>
    </row>
    <row r="8482" spans="2:2" x14ac:dyDescent="0.25">
      <c r="B8482"/>
    </row>
    <row r="8483" spans="2:2" x14ac:dyDescent="0.25">
      <c r="B8483"/>
    </row>
    <row r="8484" spans="2:2" x14ac:dyDescent="0.25">
      <c r="B8484"/>
    </row>
    <row r="8485" spans="2:2" x14ac:dyDescent="0.25">
      <c r="B8485"/>
    </row>
    <row r="8486" spans="2:2" x14ac:dyDescent="0.25">
      <c r="B8486"/>
    </row>
    <row r="8487" spans="2:2" x14ac:dyDescent="0.25">
      <c r="B8487"/>
    </row>
    <row r="8488" spans="2:2" x14ac:dyDescent="0.25">
      <c r="B8488"/>
    </row>
    <row r="8489" spans="2:2" x14ac:dyDescent="0.25">
      <c r="B8489"/>
    </row>
    <row r="8490" spans="2:2" x14ac:dyDescent="0.25">
      <c r="B8490"/>
    </row>
    <row r="8491" spans="2:2" x14ac:dyDescent="0.25">
      <c r="B8491"/>
    </row>
    <row r="8492" spans="2:2" x14ac:dyDescent="0.25">
      <c r="B8492"/>
    </row>
    <row r="8493" spans="2:2" x14ac:dyDescent="0.25">
      <c r="B8493"/>
    </row>
    <row r="8494" spans="2:2" x14ac:dyDescent="0.25">
      <c r="B8494"/>
    </row>
    <row r="8495" spans="2:2" x14ac:dyDescent="0.25">
      <c r="B8495"/>
    </row>
    <row r="8496" spans="2:2" x14ac:dyDescent="0.25">
      <c r="B8496"/>
    </row>
    <row r="8497" spans="2:2" x14ac:dyDescent="0.25">
      <c r="B8497"/>
    </row>
    <row r="8498" spans="2:2" x14ac:dyDescent="0.25">
      <c r="B8498"/>
    </row>
    <row r="8499" spans="2:2" x14ac:dyDescent="0.25">
      <c r="B8499"/>
    </row>
    <row r="8500" spans="2:2" x14ac:dyDescent="0.25">
      <c r="B8500"/>
    </row>
    <row r="8501" spans="2:2" x14ac:dyDescent="0.25">
      <c r="B8501"/>
    </row>
    <row r="8502" spans="2:2" x14ac:dyDescent="0.25">
      <c r="B8502"/>
    </row>
    <row r="8503" spans="2:2" x14ac:dyDescent="0.25">
      <c r="B8503"/>
    </row>
    <row r="8504" spans="2:2" x14ac:dyDescent="0.25">
      <c r="B8504"/>
    </row>
    <row r="8505" spans="2:2" x14ac:dyDescent="0.25">
      <c r="B8505"/>
    </row>
    <row r="8506" spans="2:2" x14ac:dyDescent="0.25">
      <c r="B8506"/>
    </row>
    <row r="8507" spans="2:2" x14ac:dyDescent="0.25">
      <c r="B8507"/>
    </row>
    <row r="8508" spans="2:2" x14ac:dyDescent="0.25">
      <c r="B8508"/>
    </row>
    <row r="8509" spans="2:2" x14ac:dyDescent="0.25">
      <c r="B8509"/>
    </row>
    <row r="8510" spans="2:2" x14ac:dyDescent="0.25">
      <c r="B8510"/>
    </row>
    <row r="8511" spans="2:2" x14ac:dyDescent="0.25">
      <c r="B8511"/>
    </row>
    <row r="8512" spans="2:2" x14ac:dyDescent="0.25">
      <c r="B8512"/>
    </row>
    <row r="8513" spans="2:2" x14ac:dyDescent="0.25">
      <c r="B8513"/>
    </row>
    <row r="8514" spans="2:2" x14ac:dyDescent="0.25">
      <c r="B8514"/>
    </row>
    <row r="8515" spans="2:2" x14ac:dyDescent="0.25">
      <c r="B8515"/>
    </row>
    <row r="8516" spans="2:2" x14ac:dyDescent="0.25">
      <c r="B8516"/>
    </row>
    <row r="8517" spans="2:2" x14ac:dyDescent="0.25">
      <c r="B8517"/>
    </row>
    <row r="8518" spans="2:2" x14ac:dyDescent="0.25">
      <c r="B8518"/>
    </row>
    <row r="8519" spans="2:2" x14ac:dyDescent="0.25">
      <c r="B8519"/>
    </row>
    <row r="8520" spans="2:2" x14ac:dyDescent="0.25">
      <c r="B8520"/>
    </row>
    <row r="8521" spans="2:2" x14ac:dyDescent="0.25">
      <c r="B8521"/>
    </row>
    <row r="8522" spans="2:2" x14ac:dyDescent="0.25">
      <c r="B8522"/>
    </row>
    <row r="8523" spans="2:2" x14ac:dyDescent="0.25">
      <c r="B8523"/>
    </row>
    <row r="8524" spans="2:2" x14ac:dyDescent="0.25">
      <c r="B8524"/>
    </row>
    <row r="8525" spans="2:2" x14ac:dyDescent="0.25">
      <c r="B8525"/>
    </row>
    <row r="8526" spans="2:2" x14ac:dyDescent="0.25">
      <c r="B8526"/>
    </row>
    <row r="8527" spans="2:2" x14ac:dyDescent="0.25">
      <c r="B8527"/>
    </row>
    <row r="8528" spans="2:2" x14ac:dyDescent="0.25">
      <c r="B8528"/>
    </row>
    <row r="8529" spans="2:2" x14ac:dyDescent="0.25">
      <c r="B8529"/>
    </row>
    <row r="8530" spans="2:2" x14ac:dyDescent="0.25">
      <c r="B8530"/>
    </row>
    <row r="8531" spans="2:2" x14ac:dyDescent="0.25">
      <c r="B8531"/>
    </row>
    <row r="8532" spans="2:2" x14ac:dyDescent="0.25">
      <c r="B8532"/>
    </row>
    <row r="8533" spans="2:2" x14ac:dyDescent="0.25">
      <c r="B8533"/>
    </row>
    <row r="8534" spans="2:2" x14ac:dyDescent="0.25">
      <c r="B8534"/>
    </row>
    <row r="8535" spans="2:2" x14ac:dyDescent="0.25">
      <c r="B8535"/>
    </row>
    <row r="8536" spans="2:2" x14ac:dyDescent="0.25">
      <c r="B8536"/>
    </row>
    <row r="8537" spans="2:2" x14ac:dyDescent="0.25">
      <c r="B8537"/>
    </row>
    <row r="8538" spans="2:2" x14ac:dyDescent="0.25">
      <c r="B8538"/>
    </row>
    <row r="8539" spans="2:2" x14ac:dyDescent="0.25">
      <c r="B8539"/>
    </row>
    <row r="8540" spans="2:2" x14ac:dyDescent="0.25">
      <c r="B8540"/>
    </row>
    <row r="8541" spans="2:2" x14ac:dyDescent="0.25">
      <c r="B8541"/>
    </row>
    <row r="8542" spans="2:2" x14ac:dyDescent="0.25">
      <c r="B8542"/>
    </row>
    <row r="8543" spans="2:2" x14ac:dyDescent="0.25">
      <c r="B8543"/>
    </row>
    <row r="8544" spans="2:2" x14ac:dyDescent="0.25">
      <c r="B8544"/>
    </row>
    <row r="8545" spans="2:2" x14ac:dyDescent="0.25">
      <c r="B8545"/>
    </row>
    <row r="8546" spans="2:2" x14ac:dyDescent="0.25">
      <c r="B8546"/>
    </row>
    <row r="8547" spans="2:2" x14ac:dyDescent="0.25">
      <c r="B8547"/>
    </row>
    <row r="8548" spans="2:2" x14ac:dyDescent="0.25">
      <c r="B8548"/>
    </row>
    <row r="8549" spans="2:2" x14ac:dyDescent="0.25">
      <c r="B8549"/>
    </row>
    <row r="8550" spans="2:2" x14ac:dyDescent="0.25">
      <c r="B8550"/>
    </row>
    <row r="8551" spans="2:2" x14ac:dyDescent="0.25">
      <c r="B8551"/>
    </row>
    <row r="8552" spans="2:2" x14ac:dyDescent="0.25">
      <c r="B8552"/>
    </row>
    <row r="8553" spans="2:2" x14ac:dyDescent="0.25">
      <c r="B8553"/>
    </row>
    <row r="8554" spans="2:2" x14ac:dyDescent="0.25">
      <c r="B8554"/>
    </row>
    <row r="8555" spans="2:2" x14ac:dyDescent="0.25">
      <c r="B8555"/>
    </row>
    <row r="8556" spans="2:2" x14ac:dyDescent="0.25">
      <c r="B8556"/>
    </row>
    <row r="8557" spans="2:2" x14ac:dyDescent="0.25">
      <c r="B8557"/>
    </row>
    <row r="8558" spans="2:2" x14ac:dyDescent="0.25">
      <c r="B8558"/>
    </row>
    <row r="8559" spans="2:2" x14ac:dyDescent="0.25">
      <c r="B8559"/>
    </row>
    <row r="8560" spans="2:2" x14ac:dyDescent="0.25">
      <c r="B8560"/>
    </row>
    <row r="8561" spans="2:2" x14ac:dyDescent="0.25">
      <c r="B8561"/>
    </row>
    <row r="8562" spans="2:2" x14ac:dyDescent="0.25">
      <c r="B8562"/>
    </row>
    <row r="8563" spans="2:2" x14ac:dyDescent="0.25">
      <c r="B8563"/>
    </row>
    <row r="8564" spans="2:2" x14ac:dyDescent="0.25">
      <c r="B8564"/>
    </row>
    <row r="8565" spans="2:2" x14ac:dyDescent="0.25">
      <c r="B8565"/>
    </row>
    <row r="8566" spans="2:2" x14ac:dyDescent="0.25">
      <c r="B8566"/>
    </row>
    <row r="8567" spans="2:2" x14ac:dyDescent="0.25">
      <c r="B8567"/>
    </row>
    <row r="8568" spans="2:2" x14ac:dyDescent="0.25">
      <c r="B8568"/>
    </row>
    <row r="8569" spans="2:2" x14ac:dyDescent="0.25">
      <c r="B8569"/>
    </row>
    <row r="8570" spans="2:2" x14ac:dyDescent="0.25">
      <c r="B8570"/>
    </row>
    <row r="8571" spans="2:2" x14ac:dyDescent="0.25">
      <c r="B8571"/>
    </row>
    <row r="8572" spans="2:2" x14ac:dyDescent="0.25">
      <c r="B8572"/>
    </row>
    <row r="8573" spans="2:2" x14ac:dyDescent="0.25">
      <c r="B8573"/>
    </row>
    <row r="8574" spans="2:2" x14ac:dyDescent="0.25">
      <c r="B8574"/>
    </row>
    <row r="8575" spans="2:2" x14ac:dyDescent="0.25">
      <c r="B8575"/>
    </row>
    <row r="8576" spans="2:2" x14ac:dyDescent="0.25">
      <c r="B8576"/>
    </row>
    <row r="8577" spans="2:2" x14ac:dyDescent="0.25">
      <c r="B8577"/>
    </row>
    <row r="8578" spans="2:2" x14ac:dyDescent="0.25">
      <c r="B8578"/>
    </row>
    <row r="8579" spans="2:2" x14ac:dyDescent="0.25">
      <c r="B8579"/>
    </row>
    <row r="8580" spans="2:2" x14ac:dyDescent="0.25">
      <c r="B8580"/>
    </row>
    <row r="8581" spans="2:2" x14ac:dyDescent="0.25">
      <c r="B8581"/>
    </row>
    <row r="8582" spans="2:2" x14ac:dyDescent="0.25">
      <c r="B8582"/>
    </row>
    <row r="8583" spans="2:2" x14ac:dyDescent="0.25">
      <c r="B8583"/>
    </row>
    <row r="8584" spans="2:2" x14ac:dyDescent="0.25">
      <c r="B8584"/>
    </row>
    <row r="8585" spans="2:2" x14ac:dyDescent="0.25">
      <c r="B8585"/>
    </row>
    <row r="8586" spans="2:2" x14ac:dyDescent="0.25">
      <c r="B8586"/>
    </row>
    <row r="8587" spans="2:2" x14ac:dyDescent="0.25">
      <c r="B8587"/>
    </row>
    <row r="8588" spans="2:2" x14ac:dyDescent="0.25">
      <c r="B8588"/>
    </row>
    <row r="8589" spans="2:2" x14ac:dyDescent="0.25">
      <c r="B8589"/>
    </row>
    <row r="8590" spans="2:2" x14ac:dyDescent="0.25">
      <c r="B8590"/>
    </row>
    <row r="8591" spans="2:2" x14ac:dyDescent="0.25">
      <c r="B8591"/>
    </row>
    <row r="8592" spans="2:2" x14ac:dyDescent="0.25">
      <c r="B8592"/>
    </row>
    <row r="8593" spans="2:2" x14ac:dyDescent="0.25">
      <c r="B8593"/>
    </row>
    <row r="8594" spans="2:2" x14ac:dyDescent="0.25">
      <c r="B8594"/>
    </row>
    <row r="8595" spans="2:2" x14ac:dyDescent="0.25">
      <c r="B8595"/>
    </row>
    <row r="8596" spans="2:2" x14ac:dyDescent="0.25">
      <c r="B8596"/>
    </row>
    <row r="8597" spans="2:2" x14ac:dyDescent="0.25">
      <c r="B8597"/>
    </row>
    <row r="8598" spans="2:2" x14ac:dyDescent="0.25">
      <c r="B8598"/>
    </row>
    <row r="8599" spans="2:2" x14ac:dyDescent="0.25">
      <c r="B8599"/>
    </row>
    <row r="8600" spans="2:2" x14ac:dyDescent="0.25">
      <c r="B8600"/>
    </row>
    <row r="8601" spans="2:2" x14ac:dyDescent="0.25">
      <c r="B8601"/>
    </row>
    <row r="8602" spans="2:2" x14ac:dyDescent="0.25">
      <c r="B8602"/>
    </row>
    <row r="8603" spans="2:2" x14ac:dyDescent="0.25">
      <c r="B8603"/>
    </row>
    <row r="8604" spans="2:2" x14ac:dyDescent="0.25">
      <c r="B8604"/>
    </row>
    <row r="8605" spans="2:2" x14ac:dyDescent="0.25">
      <c r="B8605"/>
    </row>
    <row r="8606" spans="2:2" x14ac:dyDescent="0.25">
      <c r="B8606"/>
    </row>
    <row r="8607" spans="2:2" x14ac:dyDescent="0.25">
      <c r="B8607"/>
    </row>
    <row r="8608" spans="2:2" x14ac:dyDescent="0.25">
      <c r="B8608"/>
    </row>
    <row r="8609" spans="2:2" x14ac:dyDescent="0.25">
      <c r="B8609"/>
    </row>
    <row r="8610" spans="2:2" x14ac:dyDescent="0.25">
      <c r="B8610"/>
    </row>
    <row r="8611" spans="2:2" x14ac:dyDescent="0.25">
      <c r="B8611"/>
    </row>
    <row r="8612" spans="2:2" x14ac:dyDescent="0.25">
      <c r="B8612"/>
    </row>
    <row r="8613" spans="2:2" x14ac:dyDescent="0.25">
      <c r="B8613"/>
    </row>
    <row r="8614" spans="2:2" x14ac:dyDescent="0.25">
      <c r="B8614"/>
    </row>
    <row r="8615" spans="2:2" x14ac:dyDescent="0.25">
      <c r="B8615"/>
    </row>
    <row r="8616" spans="2:2" x14ac:dyDescent="0.25">
      <c r="B8616"/>
    </row>
    <row r="8617" spans="2:2" x14ac:dyDescent="0.25">
      <c r="B8617"/>
    </row>
    <row r="8618" spans="2:2" x14ac:dyDescent="0.25">
      <c r="B8618"/>
    </row>
    <row r="8619" spans="2:2" x14ac:dyDescent="0.25">
      <c r="B8619"/>
    </row>
    <row r="8620" spans="2:2" x14ac:dyDescent="0.25">
      <c r="B8620"/>
    </row>
    <row r="8621" spans="2:2" x14ac:dyDescent="0.25">
      <c r="B8621"/>
    </row>
    <row r="8622" spans="2:2" x14ac:dyDescent="0.25">
      <c r="B8622"/>
    </row>
    <row r="8623" spans="2:2" x14ac:dyDescent="0.25">
      <c r="B8623"/>
    </row>
    <row r="8624" spans="2:2" x14ac:dyDescent="0.25">
      <c r="B8624"/>
    </row>
    <row r="8625" spans="2:2" x14ac:dyDescent="0.25">
      <c r="B8625"/>
    </row>
    <row r="8626" spans="2:2" x14ac:dyDescent="0.25">
      <c r="B8626"/>
    </row>
    <row r="8627" spans="2:2" x14ac:dyDescent="0.25">
      <c r="B8627"/>
    </row>
    <row r="8628" spans="2:2" x14ac:dyDescent="0.25">
      <c r="B8628"/>
    </row>
    <row r="8629" spans="2:2" x14ac:dyDescent="0.25">
      <c r="B8629"/>
    </row>
    <row r="8630" spans="2:2" x14ac:dyDescent="0.25">
      <c r="B8630"/>
    </row>
    <row r="8631" spans="2:2" x14ac:dyDescent="0.25">
      <c r="B8631"/>
    </row>
    <row r="8632" spans="2:2" x14ac:dyDescent="0.25">
      <c r="B8632"/>
    </row>
    <row r="8633" spans="2:2" x14ac:dyDescent="0.25">
      <c r="B8633"/>
    </row>
    <row r="8634" spans="2:2" x14ac:dyDescent="0.25">
      <c r="B8634"/>
    </row>
    <row r="8635" spans="2:2" x14ac:dyDescent="0.25">
      <c r="B8635"/>
    </row>
    <row r="8636" spans="2:2" x14ac:dyDescent="0.25">
      <c r="B8636"/>
    </row>
    <row r="8637" spans="2:2" x14ac:dyDescent="0.25">
      <c r="B8637"/>
    </row>
    <row r="8638" spans="2:2" x14ac:dyDescent="0.25">
      <c r="B8638"/>
    </row>
    <row r="8639" spans="2:2" x14ac:dyDescent="0.25">
      <c r="B8639"/>
    </row>
    <row r="8640" spans="2:2" x14ac:dyDescent="0.25">
      <c r="B8640"/>
    </row>
    <row r="8641" spans="2:2" x14ac:dyDescent="0.25">
      <c r="B8641"/>
    </row>
    <row r="8642" spans="2:2" x14ac:dyDescent="0.25">
      <c r="B8642"/>
    </row>
    <row r="8643" spans="2:2" x14ac:dyDescent="0.25">
      <c r="B8643"/>
    </row>
    <row r="8644" spans="2:2" x14ac:dyDescent="0.25">
      <c r="B8644"/>
    </row>
    <row r="8645" spans="2:2" x14ac:dyDescent="0.25">
      <c r="B8645"/>
    </row>
    <row r="8646" spans="2:2" x14ac:dyDescent="0.25">
      <c r="B8646"/>
    </row>
    <row r="8647" spans="2:2" x14ac:dyDescent="0.25">
      <c r="B8647"/>
    </row>
    <row r="8648" spans="2:2" x14ac:dyDescent="0.25">
      <c r="B8648"/>
    </row>
    <row r="8649" spans="2:2" x14ac:dyDescent="0.25">
      <c r="B8649"/>
    </row>
    <row r="8650" spans="2:2" x14ac:dyDescent="0.25">
      <c r="B8650"/>
    </row>
    <row r="8651" spans="2:2" x14ac:dyDescent="0.25">
      <c r="B8651"/>
    </row>
    <row r="8652" spans="2:2" x14ac:dyDescent="0.25">
      <c r="B8652"/>
    </row>
    <row r="8653" spans="2:2" x14ac:dyDescent="0.25">
      <c r="B8653"/>
    </row>
    <row r="8654" spans="2:2" x14ac:dyDescent="0.25">
      <c r="B8654"/>
    </row>
    <row r="8655" spans="2:2" x14ac:dyDescent="0.25">
      <c r="B8655"/>
    </row>
    <row r="8656" spans="2:2" x14ac:dyDescent="0.25">
      <c r="B8656"/>
    </row>
    <row r="8657" spans="2:2" x14ac:dyDescent="0.25">
      <c r="B8657"/>
    </row>
    <row r="8658" spans="2:2" x14ac:dyDescent="0.25">
      <c r="B8658"/>
    </row>
    <row r="8659" spans="2:2" x14ac:dyDescent="0.25">
      <c r="B8659"/>
    </row>
    <row r="8660" spans="2:2" x14ac:dyDescent="0.25">
      <c r="B8660"/>
    </row>
    <row r="8661" spans="2:2" x14ac:dyDescent="0.25">
      <c r="B8661"/>
    </row>
    <row r="8662" spans="2:2" x14ac:dyDescent="0.25">
      <c r="B8662"/>
    </row>
    <row r="8663" spans="2:2" x14ac:dyDescent="0.25">
      <c r="B8663"/>
    </row>
    <row r="8664" spans="2:2" x14ac:dyDescent="0.25">
      <c r="B8664"/>
    </row>
    <row r="8665" spans="2:2" x14ac:dyDescent="0.25">
      <c r="B8665"/>
    </row>
    <row r="8666" spans="2:2" x14ac:dyDescent="0.25">
      <c r="B8666"/>
    </row>
    <row r="8667" spans="2:2" x14ac:dyDescent="0.25">
      <c r="B8667"/>
    </row>
    <row r="8668" spans="2:2" x14ac:dyDescent="0.25">
      <c r="B8668"/>
    </row>
    <row r="8669" spans="2:2" x14ac:dyDescent="0.25">
      <c r="B8669"/>
    </row>
    <row r="8670" spans="2:2" x14ac:dyDescent="0.25">
      <c r="B8670"/>
    </row>
    <row r="8671" spans="2:2" x14ac:dyDescent="0.25">
      <c r="B8671"/>
    </row>
    <row r="8672" spans="2:2" x14ac:dyDescent="0.25">
      <c r="B8672"/>
    </row>
    <row r="8673" spans="2:2" x14ac:dyDescent="0.25">
      <c r="B8673"/>
    </row>
    <row r="8674" spans="2:2" x14ac:dyDescent="0.25">
      <c r="B8674"/>
    </row>
    <row r="8675" spans="2:2" x14ac:dyDescent="0.25">
      <c r="B8675"/>
    </row>
    <row r="8676" spans="2:2" x14ac:dyDescent="0.25">
      <c r="B8676"/>
    </row>
    <row r="8677" spans="2:2" x14ac:dyDescent="0.25">
      <c r="B8677"/>
    </row>
    <row r="8678" spans="2:2" x14ac:dyDescent="0.25">
      <c r="B8678"/>
    </row>
    <row r="8679" spans="2:2" x14ac:dyDescent="0.25">
      <c r="B8679"/>
    </row>
    <row r="8680" spans="2:2" x14ac:dyDescent="0.25">
      <c r="B8680"/>
    </row>
    <row r="8681" spans="2:2" x14ac:dyDescent="0.25">
      <c r="B8681"/>
    </row>
    <row r="8682" spans="2:2" x14ac:dyDescent="0.25">
      <c r="B8682"/>
    </row>
    <row r="8683" spans="2:2" x14ac:dyDescent="0.25">
      <c r="B8683"/>
    </row>
    <row r="8684" spans="2:2" x14ac:dyDescent="0.25">
      <c r="B8684"/>
    </row>
    <row r="8685" spans="2:2" x14ac:dyDescent="0.25">
      <c r="B8685"/>
    </row>
    <row r="8686" spans="2:2" x14ac:dyDescent="0.25">
      <c r="B8686"/>
    </row>
    <row r="8687" spans="2:2" x14ac:dyDescent="0.25">
      <c r="B8687"/>
    </row>
    <row r="8688" spans="2:2" x14ac:dyDescent="0.25">
      <c r="B8688"/>
    </row>
    <row r="8689" spans="2:2" x14ac:dyDescent="0.25">
      <c r="B8689"/>
    </row>
    <row r="8690" spans="2:2" x14ac:dyDescent="0.25">
      <c r="B8690"/>
    </row>
    <row r="8691" spans="2:2" x14ac:dyDescent="0.25">
      <c r="B8691"/>
    </row>
    <row r="8692" spans="2:2" x14ac:dyDescent="0.25">
      <c r="B8692"/>
    </row>
    <row r="8693" spans="2:2" x14ac:dyDescent="0.25">
      <c r="B8693"/>
    </row>
    <row r="8694" spans="2:2" x14ac:dyDescent="0.25">
      <c r="B8694"/>
    </row>
    <row r="8695" spans="2:2" x14ac:dyDescent="0.25">
      <c r="B8695"/>
    </row>
    <row r="8696" spans="2:2" x14ac:dyDescent="0.25">
      <c r="B8696"/>
    </row>
    <row r="8697" spans="2:2" x14ac:dyDescent="0.25">
      <c r="B8697"/>
    </row>
    <row r="8698" spans="2:2" x14ac:dyDescent="0.25">
      <c r="B8698"/>
    </row>
    <row r="8699" spans="2:2" x14ac:dyDescent="0.25">
      <c r="B8699"/>
    </row>
    <row r="8700" spans="2:2" x14ac:dyDescent="0.25">
      <c r="B8700"/>
    </row>
    <row r="8701" spans="2:2" x14ac:dyDescent="0.25">
      <c r="B8701"/>
    </row>
    <row r="8702" spans="2:2" x14ac:dyDescent="0.25">
      <c r="B8702"/>
    </row>
    <row r="8703" spans="2:2" x14ac:dyDescent="0.25">
      <c r="B8703"/>
    </row>
    <row r="8704" spans="2:2" x14ac:dyDescent="0.25">
      <c r="B8704"/>
    </row>
    <row r="8705" spans="2:2" x14ac:dyDescent="0.25">
      <c r="B8705"/>
    </row>
    <row r="8706" spans="2:2" x14ac:dyDescent="0.25">
      <c r="B8706"/>
    </row>
    <row r="8707" spans="2:2" x14ac:dyDescent="0.25">
      <c r="B8707"/>
    </row>
    <row r="8708" spans="2:2" x14ac:dyDescent="0.25">
      <c r="B8708"/>
    </row>
    <row r="8709" spans="2:2" x14ac:dyDescent="0.25">
      <c r="B8709"/>
    </row>
    <row r="8710" spans="2:2" x14ac:dyDescent="0.25">
      <c r="B8710"/>
    </row>
    <row r="8711" spans="2:2" x14ac:dyDescent="0.25">
      <c r="B8711"/>
    </row>
    <row r="8712" spans="2:2" x14ac:dyDescent="0.25">
      <c r="B8712"/>
    </row>
    <row r="8713" spans="2:2" x14ac:dyDescent="0.25">
      <c r="B8713"/>
    </row>
    <row r="8714" spans="2:2" x14ac:dyDescent="0.25">
      <c r="B8714"/>
    </row>
    <row r="8715" spans="2:2" x14ac:dyDescent="0.25">
      <c r="B8715"/>
    </row>
    <row r="8716" spans="2:2" x14ac:dyDescent="0.25">
      <c r="B8716"/>
    </row>
    <row r="8717" spans="2:2" x14ac:dyDescent="0.25">
      <c r="B8717"/>
    </row>
    <row r="8718" spans="2:2" x14ac:dyDescent="0.25">
      <c r="B8718"/>
    </row>
    <row r="8719" spans="2:2" x14ac:dyDescent="0.25">
      <c r="B8719"/>
    </row>
    <row r="8720" spans="2:2" x14ac:dyDescent="0.25">
      <c r="B8720"/>
    </row>
    <row r="8721" spans="2:2" x14ac:dyDescent="0.25">
      <c r="B8721"/>
    </row>
    <row r="8722" spans="2:2" x14ac:dyDescent="0.25">
      <c r="B8722"/>
    </row>
    <row r="8723" spans="2:2" x14ac:dyDescent="0.25">
      <c r="B8723"/>
    </row>
    <row r="8724" spans="2:2" x14ac:dyDescent="0.25">
      <c r="B8724"/>
    </row>
    <row r="8725" spans="2:2" x14ac:dyDescent="0.25">
      <c r="B8725"/>
    </row>
    <row r="8726" spans="2:2" x14ac:dyDescent="0.25">
      <c r="B8726"/>
    </row>
    <row r="8727" spans="2:2" x14ac:dyDescent="0.25">
      <c r="B8727"/>
    </row>
    <row r="8728" spans="2:2" x14ac:dyDescent="0.25">
      <c r="B8728"/>
    </row>
    <row r="8729" spans="2:2" x14ac:dyDescent="0.25">
      <c r="B8729"/>
    </row>
    <row r="8730" spans="2:2" x14ac:dyDescent="0.25">
      <c r="B8730"/>
    </row>
    <row r="8731" spans="2:2" x14ac:dyDescent="0.25">
      <c r="B8731"/>
    </row>
    <row r="8732" spans="2:2" x14ac:dyDescent="0.25">
      <c r="B8732"/>
    </row>
    <row r="8733" spans="2:2" x14ac:dyDescent="0.25">
      <c r="B8733"/>
    </row>
    <row r="8734" spans="2:2" x14ac:dyDescent="0.25">
      <c r="B8734"/>
    </row>
    <row r="8735" spans="2:2" x14ac:dyDescent="0.25">
      <c r="B8735"/>
    </row>
    <row r="8736" spans="2:2" x14ac:dyDescent="0.25">
      <c r="B8736"/>
    </row>
    <row r="8737" spans="2:2" x14ac:dyDescent="0.25">
      <c r="B8737"/>
    </row>
    <row r="8738" spans="2:2" x14ac:dyDescent="0.25">
      <c r="B8738"/>
    </row>
    <row r="8739" spans="2:2" x14ac:dyDescent="0.25">
      <c r="B8739"/>
    </row>
    <row r="8740" spans="2:2" x14ac:dyDescent="0.25">
      <c r="B8740"/>
    </row>
    <row r="8741" spans="2:2" x14ac:dyDescent="0.25">
      <c r="B8741"/>
    </row>
    <row r="8742" spans="2:2" x14ac:dyDescent="0.25">
      <c r="B8742"/>
    </row>
    <row r="8743" spans="2:2" x14ac:dyDescent="0.25">
      <c r="B8743"/>
    </row>
    <row r="8744" spans="2:2" x14ac:dyDescent="0.25">
      <c r="B8744"/>
    </row>
    <row r="8745" spans="2:2" x14ac:dyDescent="0.25">
      <c r="B8745"/>
    </row>
    <row r="8746" spans="2:2" x14ac:dyDescent="0.25">
      <c r="B8746"/>
    </row>
    <row r="8747" spans="2:2" x14ac:dyDescent="0.25">
      <c r="B8747"/>
    </row>
    <row r="8748" spans="2:2" x14ac:dyDescent="0.25">
      <c r="B8748"/>
    </row>
    <row r="8749" spans="2:2" x14ac:dyDescent="0.25">
      <c r="B8749"/>
    </row>
    <row r="8750" spans="2:2" x14ac:dyDescent="0.25">
      <c r="B8750"/>
    </row>
    <row r="8751" spans="2:2" x14ac:dyDescent="0.25">
      <c r="B8751"/>
    </row>
    <row r="8752" spans="2:2" x14ac:dyDescent="0.25">
      <c r="B8752"/>
    </row>
    <row r="8753" spans="2:2" x14ac:dyDescent="0.25">
      <c r="B8753"/>
    </row>
    <row r="8754" spans="2:2" x14ac:dyDescent="0.25">
      <c r="B8754"/>
    </row>
    <row r="8755" spans="2:2" x14ac:dyDescent="0.25">
      <c r="B8755"/>
    </row>
    <row r="8756" spans="2:2" x14ac:dyDescent="0.25">
      <c r="B8756"/>
    </row>
    <row r="8757" spans="2:2" x14ac:dyDescent="0.25">
      <c r="B8757"/>
    </row>
    <row r="8758" spans="2:2" x14ac:dyDescent="0.25">
      <c r="B8758"/>
    </row>
    <row r="8759" spans="2:2" x14ac:dyDescent="0.25">
      <c r="B8759"/>
    </row>
    <row r="8760" spans="2:2" x14ac:dyDescent="0.25">
      <c r="B8760"/>
    </row>
    <row r="8761" spans="2:2" x14ac:dyDescent="0.25">
      <c r="B8761"/>
    </row>
    <row r="8762" spans="2:2" x14ac:dyDescent="0.25">
      <c r="B8762"/>
    </row>
    <row r="8763" spans="2:2" x14ac:dyDescent="0.25">
      <c r="B8763"/>
    </row>
    <row r="8764" spans="2:2" x14ac:dyDescent="0.25">
      <c r="B8764"/>
    </row>
    <row r="8765" spans="2:2" x14ac:dyDescent="0.25">
      <c r="B8765"/>
    </row>
    <row r="8766" spans="2:2" x14ac:dyDescent="0.25">
      <c r="B8766"/>
    </row>
    <row r="8767" spans="2:2" x14ac:dyDescent="0.25">
      <c r="B8767"/>
    </row>
    <row r="8768" spans="2:2" x14ac:dyDescent="0.25">
      <c r="B8768"/>
    </row>
    <row r="8769" spans="2:2" x14ac:dyDescent="0.25">
      <c r="B8769"/>
    </row>
    <row r="8770" spans="2:2" x14ac:dyDescent="0.25">
      <c r="B8770"/>
    </row>
    <row r="8771" spans="2:2" x14ac:dyDescent="0.25">
      <c r="B8771"/>
    </row>
    <row r="8772" spans="2:2" x14ac:dyDescent="0.25">
      <c r="B8772"/>
    </row>
    <row r="8773" spans="2:2" x14ac:dyDescent="0.25">
      <c r="B8773"/>
    </row>
    <row r="8774" spans="2:2" x14ac:dyDescent="0.25">
      <c r="B8774"/>
    </row>
    <row r="8775" spans="2:2" x14ac:dyDescent="0.25">
      <c r="B8775"/>
    </row>
    <row r="8776" spans="2:2" x14ac:dyDescent="0.25">
      <c r="B8776"/>
    </row>
    <row r="8777" spans="2:2" x14ac:dyDescent="0.25">
      <c r="B8777"/>
    </row>
    <row r="8778" spans="2:2" x14ac:dyDescent="0.25">
      <c r="B8778"/>
    </row>
    <row r="8779" spans="2:2" x14ac:dyDescent="0.25">
      <c r="B8779"/>
    </row>
    <row r="8780" spans="2:2" x14ac:dyDescent="0.25">
      <c r="B8780"/>
    </row>
    <row r="8781" spans="2:2" x14ac:dyDescent="0.25">
      <c r="B8781"/>
    </row>
    <row r="8782" spans="2:2" x14ac:dyDescent="0.25">
      <c r="B8782"/>
    </row>
    <row r="8783" spans="2:2" x14ac:dyDescent="0.25">
      <c r="B8783"/>
    </row>
    <row r="8784" spans="2:2" x14ac:dyDescent="0.25">
      <c r="B8784"/>
    </row>
    <row r="8785" spans="2:2" x14ac:dyDescent="0.25">
      <c r="B8785"/>
    </row>
    <row r="8786" spans="2:2" x14ac:dyDescent="0.25">
      <c r="B8786"/>
    </row>
    <row r="8787" spans="2:2" x14ac:dyDescent="0.25">
      <c r="B8787"/>
    </row>
    <row r="8788" spans="2:2" x14ac:dyDescent="0.25">
      <c r="B8788"/>
    </row>
    <row r="8789" spans="2:2" x14ac:dyDescent="0.25">
      <c r="B8789"/>
    </row>
    <row r="8790" spans="2:2" x14ac:dyDescent="0.25">
      <c r="B8790"/>
    </row>
    <row r="8791" spans="2:2" x14ac:dyDescent="0.25">
      <c r="B8791"/>
    </row>
    <row r="8792" spans="2:2" x14ac:dyDescent="0.25">
      <c r="B8792"/>
    </row>
    <row r="8793" spans="2:2" x14ac:dyDescent="0.25">
      <c r="B8793"/>
    </row>
    <row r="8794" spans="2:2" x14ac:dyDescent="0.25">
      <c r="B8794"/>
    </row>
    <row r="8795" spans="2:2" x14ac:dyDescent="0.25">
      <c r="B8795"/>
    </row>
    <row r="8796" spans="2:2" x14ac:dyDescent="0.25">
      <c r="B8796"/>
    </row>
    <row r="8797" spans="2:2" x14ac:dyDescent="0.25">
      <c r="B8797"/>
    </row>
    <row r="8798" spans="2:2" x14ac:dyDescent="0.25">
      <c r="B8798"/>
    </row>
    <row r="8799" spans="2:2" x14ac:dyDescent="0.25">
      <c r="B8799"/>
    </row>
    <row r="8800" spans="2:2" x14ac:dyDescent="0.25">
      <c r="B8800"/>
    </row>
    <row r="8801" spans="2:2" x14ac:dyDescent="0.25">
      <c r="B8801"/>
    </row>
    <row r="8802" spans="2:2" x14ac:dyDescent="0.25">
      <c r="B8802"/>
    </row>
    <row r="8803" spans="2:2" x14ac:dyDescent="0.25">
      <c r="B8803"/>
    </row>
    <row r="8804" spans="2:2" x14ac:dyDescent="0.25">
      <c r="B8804"/>
    </row>
    <row r="8805" spans="2:2" x14ac:dyDescent="0.25">
      <c r="B8805"/>
    </row>
    <row r="8806" spans="2:2" x14ac:dyDescent="0.25">
      <c r="B8806"/>
    </row>
    <row r="8807" spans="2:2" x14ac:dyDescent="0.25">
      <c r="B8807"/>
    </row>
    <row r="8808" spans="2:2" x14ac:dyDescent="0.25">
      <c r="B8808"/>
    </row>
    <row r="8809" spans="2:2" x14ac:dyDescent="0.25">
      <c r="B8809"/>
    </row>
    <row r="8810" spans="2:2" x14ac:dyDescent="0.25">
      <c r="B8810"/>
    </row>
    <row r="8811" spans="2:2" x14ac:dyDescent="0.25">
      <c r="B8811"/>
    </row>
    <row r="8812" spans="2:2" x14ac:dyDescent="0.25">
      <c r="B8812"/>
    </row>
    <row r="8813" spans="2:2" x14ac:dyDescent="0.25">
      <c r="B8813"/>
    </row>
    <row r="8814" spans="2:2" x14ac:dyDescent="0.25">
      <c r="B8814"/>
    </row>
    <row r="8815" spans="2:2" x14ac:dyDescent="0.25">
      <c r="B8815"/>
    </row>
    <row r="8816" spans="2:2" x14ac:dyDescent="0.25">
      <c r="B8816"/>
    </row>
    <row r="8817" spans="2:2" x14ac:dyDescent="0.25">
      <c r="B8817"/>
    </row>
    <row r="8818" spans="2:2" x14ac:dyDescent="0.25">
      <c r="B8818"/>
    </row>
    <row r="8819" spans="2:2" x14ac:dyDescent="0.25">
      <c r="B8819"/>
    </row>
    <row r="8820" spans="2:2" x14ac:dyDescent="0.25">
      <c r="B8820"/>
    </row>
    <row r="8821" spans="2:2" x14ac:dyDescent="0.25">
      <c r="B8821"/>
    </row>
    <row r="8822" spans="2:2" x14ac:dyDescent="0.25">
      <c r="B8822"/>
    </row>
    <row r="8823" spans="2:2" x14ac:dyDescent="0.25">
      <c r="B8823"/>
    </row>
    <row r="8824" spans="2:2" x14ac:dyDescent="0.25">
      <c r="B8824"/>
    </row>
    <row r="8825" spans="2:2" x14ac:dyDescent="0.25">
      <c r="B8825"/>
    </row>
    <row r="8826" spans="2:2" x14ac:dyDescent="0.25">
      <c r="B8826"/>
    </row>
    <row r="8827" spans="2:2" x14ac:dyDescent="0.25">
      <c r="B8827"/>
    </row>
    <row r="8828" spans="2:2" x14ac:dyDescent="0.25">
      <c r="B8828"/>
    </row>
    <row r="8829" spans="2:2" x14ac:dyDescent="0.25">
      <c r="B8829"/>
    </row>
    <row r="8830" spans="2:2" x14ac:dyDescent="0.25">
      <c r="B8830"/>
    </row>
    <row r="8831" spans="2:2" x14ac:dyDescent="0.25">
      <c r="B8831"/>
    </row>
    <row r="8832" spans="2:2" x14ac:dyDescent="0.25">
      <c r="B8832"/>
    </row>
    <row r="8833" spans="2:2" x14ac:dyDescent="0.25">
      <c r="B8833"/>
    </row>
    <row r="8834" spans="2:2" x14ac:dyDescent="0.25">
      <c r="B8834"/>
    </row>
    <row r="8835" spans="2:2" x14ac:dyDescent="0.25">
      <c r="B8835"/>
    </row>
    <row r="8836" spans="2:2" x14ac:dyDescent="0.25">
      <c r="B8836"/>
    </row>
    <row r="8837" spans="2:2" x14ac:dyDescent="0.25">
      <c r="B8837"/>
    </row>
    <row r="8838" spans="2:2" x14ac:dyDescent="0.25">
      <c r="B8838"/>
    </row>
    <row r="8839" spans="2:2" x14ac:dyDescent="0.25">
      <c r="B8839"/>
    </row>
    <row r="8840" spans="2:2" x14ac:dyDescent="0.25">
      <c r="B8840"/>
    </row>
    <row r="8841" spans="2:2" x14ac:dyDescent="0.25">
      <c r="B8841"/>
    </row>
    <row r="8842" spans="2:2" x14ac:dyDescent="0.25">
      <c r="B8842"/>
    </row>
    <row r="8843" spans="2:2" x14ac:dyDescent="0.25">
      <c r="B8843"/>
    </row>
    <row r="8844" spans="2:2" x14ac:dyDescent="0.25">
      <c r="B8844"/>
    </row>
    <row r="8845" spans="2:2" x14ac:dyDescent="0.25">
      <c r="B8845"/>
    </row>
    <row r="8846" spans="2:2" x14ac:dyDescent="0.25">
      <c r="B8846"/>
    </row>
    <row r="8847" spans="2:2" x14ac:dyDescent="0.25">
      <c r="B8847"/>
    </row>
    <row r="8848" spans="2:2" x14ac:dyDescent="0.25">
      <c r="B8848"/>
    </row>
    <row r="8849" spans="2:2" x14ac:dyDescent="0.25">
      <c r="B8849"/>
    </row>
    <row r="8850" spans="2:2" x14ac:dyDescent="0.25">
      <c r="B8850"/>
    </row>
    <row r="8851" spans="2:2" x14ac:dyDescent="0.25">
      <c r="B8851"/>
    </row>
    <row r="8852" spans="2:2" x14ac:dyDescent="0.25">
      <c r="B8852"/>
    </row>
    <row r="8853" spans="2:2" x14ac:dyDescent="0.25">
      <c r="B8853"/>
    </row>
    <row r="8854" spans="2:2" x14ac:dyDescent="0.25">
      <c r="B8854"/>
    </row>
    <row r="8855" spans="2:2" x14ac:dyDescent="0.25">
      <c r="B8855"/>
    </row>
    <row r="8856" spans="2:2" x14ac:dyDescent="0.25">
      <c r="B8856"/>
    </row>
    <row r="8857" spans="2:2" x14ac:dyDescent="0.25">
      <c r="B8857"/>
    </row>
    <row r="8858" spans="2:2" x14ac:dyDescent="0.25">
      <c r="B8858"/>
    </row>
    <row r="8859" spans="2:2" x14ac:dyDescent="0.25">
      <c r="B8859"/>
    </row>
    <row r="8860" spans="2:2" x14ac:dyDescent="0.25">
      <c r="B8860"/>
    </row>
    <row r="8861" spans="2:2" x14ac:dyDescent="0.25">
      <c r="B8861"/>
    </row>
    <row r="8862" spans="2:2" x14ac:dyDescent="0.25">
      <c r="B8862"/>
    </row>
    <row r="8863" spans="2:2" x14ac:dyDescent="0.25">
      <c r="B8863"/>
    </row>
    <row r="8864" spans="2:2" x14ac:dyDescent="0.25">
      <c r="B8864"/>
    </row>
    <row r="8865" spans="2:2" x14ac:dyDescent="0.25">
      <c r="B8865"/>
    </row>
    <row r="8866" spans="2:2" x14ac:dyDescent="0.25">
      <c r="B8866"/>
    </row>
    <row r="8867" spans="2:2" x14ac:dyDescent="0.25">
      <c r="B8867"/>
    </row>
    <row r="8868" spans="2:2" x14ac:dyDescent="0.25">
      <c r="B8868"/>
    </row>
    <row r="8869" spans="2:2" x14ac:dyDescent="0.25">
      <c r="B8869"/>
    </row>
    <row r="8870" spans="2:2" x14ac:dyDescent="0.25">
      <c r="B8870"/>
    </row>
    <row r="8871" spans="2:2" x14ac:dyDescent="0.25">
      <c r="B8871"/>
    </row>
    <row r="8872" spans="2:2" x14ac:dyDescent="0.25">
      <c r="B8872"/>
    </row>
    <row r="8873" spans="2:2" x14ac:dyDescent="0.25">
      <c r="B8873"/>
    </row>
    <row r="8874" spans="2:2" x14ac:dyDescent="0.25">
      <c r="B8874"/>
    </row>
    <row r="8875" spans="2:2" x14ac:dyDescent="0.25">
      <c r="B8875"/>
    </row>
    <row r="8876" spans="2:2" x14ac:dyDescent="0.25">
      <c r="B8876"/>
    </row>
    <row r="8877" spans="2:2" x14ac:dyDescent="0.25">
      <c r="B8877"/>
    </row>
    <row r="8878" spans="2:2" x14ac:dyDescent="0.25">
      <c r="B8878"/>
    </row>
    <row r="8879" spans="2:2" x14ac:dyDescent="0.25">
      <c r="B8879"/>
    </row>
    <row r="8880" spans="2:2" x14ac:dyDescent="0.25">
      <c r="B8880"/>
    </row>
    <row r="8881" spans="2:2" x14ac:dyDescent="0.25">
      <c r="B8881"/>
    </row>
    <row r="8882" spans="2:2" x14ac:dyDescent="0.25">
      <c r="B8882"/>
    </row>
    <row r="8883" spans="2:2" x14ac:dyDescent="0.25">
      <c r="B8883"/>
    </row>
    <row r="8884" spans="2:2" x14ac:dyDescent="0.25">
      <c r="B8884"/>
    </row>
    <row r="8885" spans="2:2" x14ac:dyDescent="0.25">
      <c r="B8885"/>
    </row>
    <row r="8886" spans="2:2" x14ac:dyDescent="0.25">
      <c r="B8886"/>
    </row>
    <row r="8887" spans="2:2" x14ac:dyDescent="0.25">
      <c r="B8887"/>
    </row>
    <row r="8888" spans="2:2" x14ac:dyDescent="0.25">
      <c r="B8888"/>
    </row>
    <row r="8889" spans="2:2" x14ac:dyDescent="0.25">
      <c r="B8889"/>
    </row>
    <row r="8890" spans="2:2" x14ac:dyDescent="0.25">
      <c r="B8890"/>
    </row>
    <row r="8891" spans="2:2" x14ac:dyDescent="0.25">
      <c r="B8891"/>
    </row>
    <row r="8892" spans="2:2" x14ac:dyDescent="0.25">
      <c r="B8892"/>
    </row>
    <row r="8893" spans="2:2" x14ac:dyDescent="0.25">
      <c r="B8893"/>
    </row>
    <row r="8894" spans="2:2" x14ac:dyDescent="0.25">
      <c r="B8894"/>
    </row>
    <row r="8895" spans="2:2" x14ac:dyDescent="0.25">
      <c r="B8895"/>
    </row>
    <row r="8896" spans="2:2" x14ac:dyDescent="0.25">
      <c r="B8896"/>
    </row>
    <row r="8897" spans="2:2" x14ac:dyDescent="0.25">
      <c r="B8897"/>
    </row>
    <row r="8898" spans="2:2" x14ac:dyDescent="0.25">
      <c r="B8898"/>
    </row>
    <row r="8899" spans="2:2" x14ac:dyDescent="0.25">
      <c r="B8899"/>
    </row>
    <row r="8900" spans="2:2" x14ac:dyDescent="0.25">
      <c r="B8900"/>
    </row>
    <row r="8901" spans="2:2" x14ac:dyDescent="0.25">
      <c r="B8901"/>
    </row>
    <row r="8902" spans="2:2" x14ac:dyDescent="0.25">
      <c r="B8902"/>
    </row>
    <row r="8903" spans="2:2" x14ac:dyDescent="0.25">
      <c r="B8903"/>
    </row>
    <row r="8904" spans="2:2" x14ac:dyDescent="0.25">
      <c r="B8904"/>
    </row>
    <row r="8905" spans="2:2" x14ac:dyDescent="0.25">
      <c r="B8905"/>
    </row>
    <row r="8906" spans="2:2" x14ac:dyDescent="0.25">
      <c r="B8906"/>
    </row>
    <row r="8907" spans="2:2" x14ac:dyDescent="0.25">
      <c r="B8907"/>
    </row>
    <row r="8908" spans="2:2" x14ac:dyDescent="0.25">
      <c r="B8908"/>
    </row>
    <row r="8909" spans="2:2" x14ac:dyDescent="0.25">
      <c r="B8909"/>
    </row>
    <row r="8910" spans="2:2" x14ac:dyDescent="0.25">
      <c r="B8910"/>
    </row>
    <row r="8911" spans="2:2" x14ac:dyDescent="0.25">
      <c r="B8911"/>
    </row>
    <row r="8912" spans="2:2" x14ac:dyDescent="0.25">
      <c r="B8912"/>
    </row>
    <row r="8913" spans="2:2" x14ac:dyDescent="0.25">
      <c r="B8913"/>
    </row>
    <row r="8914" spans="2:2" x14ac:dyDescent="0.25">
      <c r="B8914"/>
    </row>
    <row r="8915" spans="2:2" x14ac:dyDescent="0.25">
      <c r="B8915"/>
    </row>
    <row r="8916" spans="2:2" x14ac:dyDescent="0.25">
      <c r="B8916"/>
    </row>
    <row r="8917" spans="2:2" x14ac:dyDescent="0.25">
      <c r="B8917"/>
    </row>
    <row r="8918" spans="2:2" x14ac:dyDescent="0.25">
      <c r="B8918"/>
    </row>
    <row r="8919" spans="2:2" x14ac:dyDescent="0.25">
      <c r="B8919"/>
    </row>
    <row r="8920" spans="2:2" x14ac:dyDescent="0.25">
      <c r="B8920"/>
    </row>
    <row r="8921" spans="2:2" x14ac:dyDescent="0.25">
      <c r="B8921"/>
    </row>
    <row r="8922" spans="2:2" x14ac:dyDescent="0.25">
      <c r="B8922"/>
    </row>
    <row r="8923" spans="2:2" x14ac:dyDescent="0.25">
      <c r="B8923"/>
    </row>
    <row r="8924" spans="2:2" x14ac:dyDescent="0.25">
      <c r="B8924"/>
    </row>
    <row r="8925" spans="2:2" x14ac:dyDescent="0.25">
      <c r="B8925"/>
    </row>
    <row r="8926" spans="2:2" x14ac:dyDescent="0.25">
      <c r="B8926"/>
    </row>
    <row r="8927" spans="2:2" x14ac:dyDescent="0.25">
      <c r="B8927"/>
    </row>
    <row r="8928" spans="2:2" x14ac:dyDescent="0.25">
      <c r="B8928"/>
    </row>
    <row r="8929" spans="2:2" x14ac:dyDescent="0.25">
      <c r="B8929"/>
    </row>
    <row r="8930" spans="2:2" x14ac:dyDescent="0.25">
      <c r="B8930"/>
    </row>
    <row r="8931" spans="2:2" x14ac:dyDescent="0.25">
      <c r="B8931"/>
    </row>
    <row r="8932" spans="2:2" x14ac:dyDescent="0.25">
      <c r="B8932"/>
    </row>
    <row r="8933" spans="2:2" x14ac:dyDescent="0.25">
      <c r="B8933"/>
    </row>
    <row r="8934" spans="2:2" x14ac:dyDescent="0.25">
      <c r="B8934"/>
    </row>
    <row r="8935" spans="2:2" x14ac:dyDescent="0.25">
      <c r="B8935"/>
    </row>
    <row r="8936" spans="2:2" x14ac:dyDescent="0.25">
      <c r="B8936"/>
    </row>
    <row r="8937" spans="2:2" x14ac:dyDescent="0.25">
      <c r="B8937"/>
    </row>
    <row r="8938" spans="2:2" x14ac:dyDescent="0.25">
      <c r="B8938"/>
    </row>
    <row r="8939" spans="2:2" x14ac:dyDescent="0.25">
      <c r="B8939"/>
    </row>
    <row r="8940" spans="2:2" x14ac:dyDescent="0.25">
      <c r="B8940"/>
    </row>
    <row r="8941" spans="2:2" x14ac:dyDescent="0.25">
      <c r="B8941"/>
    </row>
    <row r="8942" spans="2:2" x14ac:dyDescent="0.25">
      <c r="B8942"/>
    </row>
    <row r="8943" spans="2:2" x14ac:dyDescent="0.25">
      <c r="B8943"/>
    </row>
    <row r="8944" spans="2:2" x14ac:dyDescent="0.25">
      <c r="B8944"/>
    </row>
    <row r="8945" spans="2:2" x14ac:dyDescent="0.25">
      <c r="B8945"/>
    </row>
    <row r="8946" spans="2:2" x14ac:dyDescent="0.25">
      <c r="B8946"/>
    </row>
    <row r="8947" spans="2:2" x14ac:dyDescent="0.25">
      <c r="B8947"/>
    </row>
    <row r="8948" spans="2:2" x14ac:dyDescent="0.25">
      <c r="B8948"/>
    </row>
    <row r="8949" spans="2:2" x14ac:dyDescent="0.25">
      <c r="B8949"/>
    </row>
    <row r="8950" spans="2:2" x14ac:dyDescent="0.25">
      <c r="B8950"/>
    </row>
    <row r="8951" spans="2:2" x14ac:dyDescent="0.25">
      <c r="B8951"/>
    </row>
    <row r="8952" spans="2:2" x14ac:dyDescent="0.25">
      <c r="B8952"/>
    </row>
    <row r="8953" spans="2:2" x14ac:dyDescent="0.25">
      <c r="B8953"/>
    </row>
    <row r="8954" spans="2:2" x14ac:dyDescent="0.25">
      <c r="B8954"/>
    </row>
    <row r="8955" spans="2:2" x14ac:dyDescent="0.25">
      <c r="B8955"/>
    </row>
    <row r="8956" spans="2:2" x14ac:dyDescent="0.25">
      <c r="B8956"/>
    </row>
    <row r="8957" spans="2:2" x14ac:dyDescent="0.25">
      <c r="B8957"/>
    </row>
    <row r="8958" spans="2:2" x14ac:dyDescent="0.25">
      <c r="B8958"/>
    </row>
    <row r="8959" spans="2:2" x14ac:dyDescent="0.25">
      <c r="B8959"/>
    </row>
    <row r="8960" spans="2:2" x14ac:dyDescent="0.25">
      <c r="B8960"/>
    </row>
    <row r="8961" spans="2:2" x14ac:dyDescent="0.25">
      <c r="B8961"/>
    </row>
    <row r="8962" spans="2:2" x14ac:dyDescent="0.25">
      <c r="B8962"/>
    </row>
    <row r="8963" spans="2:2" x14ac:dyDescent="0.25">
      <c r="B8963"/>
    </row>
    <row r="8964" spans="2:2" x14ac:dyDescent="0.25">
      <c r="B8964"/>
    </row>
    <row r="8965" spans="2:2" x14ac:dyDescent="0.25">
      <c r="B8965"/>
    </row>
    <row r="8966" spans="2:2" x14ac:dyDescent="0.25">
      <c r="B8966"/>
    </row>
    <row r="8967" spans="2:2" x14ac:dyDescent="0.25">
      <c r="B8967"/>
    </row>
    <row r="8968" spans="2:2" x14ac:dyDescent="0.25">
      <c r="B8968"/>
    </row>
    <row r="8969" spans="2:2" x14ac:dyDescent="0.25">
      <c r="B8969"/>
    </row>
    <row r="8970" spans="2:2" x14ac:dyDescent="0.25">
      <c r="B8970"/>
    </row>
    <row r="8971" spans="2:2" x14ac:dyDescent="0.25">
      <c r="B8971"/>
    </row>
    <row r="8972" spans="2:2" x14ac:dyDescent="0.25">
      <c r="B8972"/>
    </row>
    <row r="8973" spans="2:2" x14ac:dyDescent="0.25">
      <c r="B8973"/>
    </row>
    <row r="8974" spans="2:2" x14ac:dyDescent="0.25">
      <c r="B8974"/>
    </row>
    <row r="8975" spans="2:2" x14ac:dyDescent="0.25">
      <c r="B8975"/>
    </row>
    <row r="8976" spans="2:2" x14ac:dyDescent="0.25">
      <c r="B8976"/>
    </row>
    <row r="8977" spans="2:2" x14ac:dyDescent="0.25">
      <c r="B8977"/>
    </row>
    <row r="8978" spans="2:2" x14ac:dyDescent="0.25">
      <c r="B8978"/>
    </row>
    <row r="8979" spans="2:2" x14ac:dyDescent="0.25">
      <c r="B8979"/>
    </row>
    <row r="8980" spans="2:2" x14ac:dyDescent="0.25">
      <c r="B8980"/>
    </row>
    <row r="8981" spans="2:2" x14ac:dyDescent="0.25">
      <c r="B8981"/>
    </row>
    <row r="8982" spans="2:2" x14ac:dyDescent="0.25">
      <c r="B8982"/>
    </row>
    <row r="8983" spans="2:2" x14ac:dyDescent="0.25">
      <c r="B8983"/>
    </row>
    <row r="8984" spans="2:2" x14ac:dyDescent="0.25">
      <c r="B8984"/>
    </row>
    <row r="8985" spans="2:2" x14ac:dyDescent="0.25">
      <c r="B8985"/>
    </row>
    <row r="8986" spans="2:2" x14ac:dyDescent="0.25">
      <c r="B8986"/>
    </row>
    <row r="8987" spans="2:2" x14ac:dyDescent="0.25">
      <c r="B8987"/>
    </row>
    <row r="8988" spans="2:2" x14ac:dyDescent="0.25">
      <c r="B8988"/>
    </row>
    <row r="8989" spans="2:2" x14ac:dyDescent="0.25">
      <c r="B8989"/>
    </row>
    <row r="8990" spans="2:2" x14ac:dyDescent="0.25">
      <c r="B8990"/>
    </row>
    <row r="8991" spans="2:2" x14ac:dyDescent="0.25">
      <c r="B8991"/>
    </row>
    <row r="8992" spans="2:2" x14ac:dyDescent="0.25">
      <c r="B8992"/>
    </row>
    <row r="8993" spans="2:2" x14ac:dyDescent="0.25">
      <c r="B8993"/>
    </row>
    <row r="8994" spans="2:2" x14ac:dyDescent="0.25">
      <c r="B8994"/>
    </row>
    <row r="8995" spans="2:2" x14ac:dyDescent="0.25">
      <c r="B8995"/>
    </row>
    <row r="8996" spans="2:2" x14ac:dyDescent="0.25">
      <c r="B8996"/>
    </row>
    <row r="8997" spans="2:2" x14ac:dyDescent="0.25">
      <c r="B8997"/>
    </row>
    <row r="8998" spans="2:2" x14ac:dyDescent="0.25">
      <c r="B8998"/>
    </row>
    <row r="8999" spans="2:2" x14ac:dyDescent="0.25">
      <c r="B8999"/>
    </row>
    <row r="9000" spans="2:2" x14ac:dyDescent="0.25">
      <c r="B9000"/>
    </row>
    <row r="9001" spans="2:2" x14ac:dyDescent="0.25">
      <c r="B9001"/>
    </row>
    <row r="9002" spans="2:2" x14ac:dyDescent="0.25">
      <c r="B9002"/>
    </row>
    <row r="9003" spans="2:2" x14ac:dyDescent="0.25">
      <c r="B9003"/>
    </row>
    <row r="9004" spans="2:2" x14ac:dyDescent="0.25">
      <c r="B9004"/>
    </row>
    <row r="9005" spans="2:2" x14ac:dyDescent="0.25">
      <c r="B9005"/>
    </row>
    <row r="9006" spans="2:2" x14ac:dyDescent="0.25">
      <c r="B9006"/>
    </row>
    <row r="9007" spans="2:2" x14ac:dyDescent="0.25">
      <c r="B9007"/>
    </row>
    <row r="9008" spans="2:2" x14ac:dyDescent="0.25">
      <c r="B9008"/>
    </row>
    <row r="9009" spans="2:2" x14ac:dyDescent="0.25">
      <c r="B9009"/>
    </row>
    <row r="9010" spans="2:2" x14ac:dyDescent="0.25">
      <c r="B9010"/>
    </row>
    <row r="9011" spans="2:2" x14ac:dyDescent="0.25">
      <c r="B9011"/>
    </row>
    <row r="9012" spans="2:2" x14ac:dyDescent="0.25">
      <c r="B9012"/>
    </row>
    <row r="9013" spans="2:2" x14ac:dyDescent="0.25">
      <c r="B9013"/>
    </row>
    <row r="9014" spans="2:2" x14ac:dyDescent="0.25">
      <c r="B9014"/>
    </row>
    <row r="9015" spans="2:2" x14ac:dyDescent="0.25">
      <c r="B9015"/>
    </row>
    <row r="9016" spans="2:2" x14ac:dyDescent="0.25">
      <c r="B9016"/>
    </row>
    <row r="9017" spans="2:2" x14ac:dyDescent="0.25">
      <c r="B9017"/>
    </row>
    <row r="9018" spans="2:2" x14ac:dyDescent="0.25">
      <c r="B9018"/>
    </row>
    <row r="9019" spans="2:2" x14ac:dyDescent="0.25">
      <c r="B9019"/>
    </row>
    <row r="9020" spans="2:2" x14ac:dyDescent="0.25">
      <c r="B9020"/>
    </row>
    <row r="9021" spans="2:2" x14ac:dyDescent="0.25">
      <c r="B9021"/>
    </row>
    <row r="9022" spans="2:2" x14ac:dyDescent="0.25">
      <c r="B9022"/>
    </row>
    <row r="9023" spans="2:2" x14ac:dyDescent="0.25">
      <c r="B9023"/>
    </row>
    <row r="9024" spans="2:2" x14ac:dyDescent="0.25">
      <c r="B9024"/>
    </row>
    <row r="9025" spans="2:2" x14ac:dyDescent="0.25">
      <c r="B9025"/>
    </row>
    <row r="9026" spans="2:2" x14ac:dyDescent="0.25">
      <c r="B9026"/>
    </row>
    <row r="9027" spans="2:2" x14ac:dyDescent="0.25">
      <c r="B9027"/>
    </row>
    <row r="9028" spans="2:2" x14ac:dyDescent="0.25">
      <c r="B9028"/>
    </row>
    <row r="9029" spans="2:2" x14ac:dyDescent="0.25">
      <c r="B9029"/>
    </row>
    <row r="9030" spans="2:2" x14ac:dyDescent="0.25">
      <c r="B9030"/>
    </row>
    <row r="9031" spans="2:2" x14ac:dyDescent="0.25">
      <c r="B9031"/>
    </row>
    <row r="9032" spans="2:2" x14ac:dyDescent="0.25">
      <c r="B9032"/>
    </row>
    <row r="9033" spans="2:2" x14ac:dyDescent="0.25">
      <c r="B9033"/>
    </row>
    <row r="9034" spans="2:2" x14ac:dyDescent="0.25">
      <c r="B9034"/>
    </row>
    <row r="9035" spans="2:2" x14ac:dyDescent="0.25">
      <c r="B9035"/>
    </row>
    <row r="9036" spans="2:2" x14ac:dyDescent="0.25">
      <c r="B9036"/>
    </row>
    <row r="9037" spans="2:2" x14ac:dyDescent="0.25">
      <c r="B9037"/>
    </row>
    <row r="9038" spans="2:2" x14ac:dyDescent="0.25">
      <c r="B9038"/>
    </row>
    <row r="9039" spans="2:2" x14ac:dyDescent="0.25">
      <c r="B9039"/>
    </row>
    <row r="9040" spans="2:2" x14ac:dyDescent="0.25">
      <c r="B9040"/>
    </row>
    <row r="9041" spans="2:2" x14ac:dyDescent="0.25">
      <c r="B9041"/>
    </row>
    <row r="9042" spans="2:2" x14ac:dyDescent="0.25">
      <c r="B9042"/>
    </row>
    <row r="9043" spans="2:2" x14ac:dyDescent="0.25">
      <c r="B9043"/>
    </row>
    <row r="9044" spans="2:2" x14ac:dyDescent="0.25">
      <c r="B9044"/>
    </row>
    <row r="9045" spans="2:2" x14ac:dyDescent="0.25">
      <c r="B9045"/>
    </row>
    <row r="9046" spans="2:2" x14ac:dyDescent="0.25">
      <c r="B9046"/>
    </row>
    <row r="9047" spans="2:2" x14ac:dyDescent="0.25">
      <c r="B9047"/>
    </row>
    <row r="9048" spans="2:2" x14ac:dyDescent="0.25">
      <c r="B9048"/>
    </row>
    <row r="9049" spans="2:2" x14ac:dyDescent="0.25">
      <c r="B9049"/>
    </row>
    <row r="9050" spans="2:2" x14ac:dyDescent="0.25">
      <c r="B9050"/>
    </row>
    <row r="9051" spans="2:2" x14ac:dyDescent="0.25">
      <c r="B9051"/>
    </row>
    <row r="9052" spans="2:2" x14ac:dyDescent="0.25">
      <c r="B9052"/>
    </row>
    <row r="9053" spans="2:2" x14ac:dyDescent="0.25">
      <c r="B9053"/>
    </row>
    <row r="9054" spans="2:2" x14ac:dyDescent="0.25">
      <c r="B9054"/>
    </row>
    <row r="9055" spans="2:2" x14ac:dyDescent="0.25">
      <c r="B9055"/>
    </row>
    <row r="9056" spans="2:2" x14ac:dyDescent="0.25">
      <c r="B9056"/>
    </row>
    <row r="9057" spans="2:2" x14ac:dyDescent="0.25">
      <c r="B9057"/>
    </row>
    <row r="9058" spans="2:2" x14ac:dyDescent="0.25">
      <c r="B9058"/>
    </row>
    <row r="9059" spans="2:2" x14ac:dyDescent="0.25">
      <c r="B9059"/>
    </row>
    <row r="9060" spans="2:2" x14ac:dyDescent="0.25">
      <c r="B9060"/>
    </row>
    <row r="9061" spans="2:2" x14ac:dyDescent="0.25">
      <c r="B9061"/>
    </row>
    <row r="9062" spans="2:2" x14ac:dyDescent="0.25">
      <c r="B9062"/>
    </row>
    <row r="9063" spans="2:2" x14ac:dyDescent="0.25">
      <c r="B9063"/>
    </row>
    <row r="9064" spans="2:2" x14ac:dyDescent="0.25">
      <c r="B9064"/>
    </row>
    <row r="9065" spans="2:2" x14ac:dyDescent="0.25">
      <c r="B9065"/>
    </row>
    <row r="9066" spans="2:2" x14ac:dyDescent="0.25">
      <c r="B9066"/>
    </row>
    <row r="9067" spans="2:2" x14ac:dyDescent="0.25">
      <c r="B9067"/>
    </row>
    <row r="9068" spans="2:2" x14ac:dyDescent="0.25">
      <c r="B9068"/>
    </row>
    <row r="9069" spans="2:2" x14ac:dyDescent="0.25">
      <c r="B9069"/>
    </row>
    <row r="9070" spans="2:2" x14ac:dyDescent="0.25">
      <c r="B9070"/>
    </row>
    <row r="9071" spans="2:2" x14ac:dyDescent="0.25">
      <c r="B9071"/>
    </row>
    <row r="9072" spans="2:2" x14ac:dyDescent="0.25">
      <c r="B9072"/>
    </row>
    <row r="9073" spans="2:2" x14ac:dyDescent="0.25">
      <c r="B9073"/>
    </row>
    <row r="9074" spans="2:2" x14ac:dyDescent="0.25">
      <c r="B9074"/>
    </row>
    <row r="9075" spans="2:2" x14ac:dyDescent="0.25">
      <c r="B9075"/>
    </row>
    <row r="9076" spans="2:2" x14ac:dyDescent="0.25">
      <c r="B9076"/>
    </row>
    <row r="9077" spans="2:2" x14ac:dyDescent="0.25">
      <c r="B9077"/>
    </row>
    <row r="9078" spans="2:2" x14ac:dyDescent="0.25">
      <c r="B9078"/>
    </row>
    <row r="9079" spans="2:2" x14ac:dyDescent="0.25">
      <c r="B9079"/>
    </row>
    <row r="9080" spans="2:2" x14ac:dyDescent="0.25">
      <c r="B9080"/>
    </row>
    <row r="9081" spans="2:2" x14ac:dyDescent="0.25">
      <c r="B9081"/>
    </row>
    <row r="9082" spans="2:2" x14ac:dyDescent="0.25">
      <c r="B9082"/>
    </row>
    <row r="9083" spans="2:2" x14ac:dyDescent="0.25">
      <c r="B9083"/>
    </row>
    <row r="9084" spans="2:2" x14ac:dyDescent="0.25">
      <c r="B9084"/>
    </row>
    <row r="9085" spans="2:2" x14ac:dyDescent="0.25">
      <c r="B9085"/>
    </row>
    <row r="9086" spans="2:2" x14ac:dyDescent="0.25">
      <c r="B9086"/>
    </row>
    <row r="9087" spans="2:2" x14ac:dyDescent="0.25">
      <c r="B9087"/>
    </row>
    <row r="9088" spans="2:2" x14ac:dyDescent="0.25">
      <c r="B9088"/>
    </row>
    <row r="9089" spans="2:2" x14ac:dyDescent="0.25">
      <c r="B9089"/>
    </row>
    <row r="9090" spans="2:2" x14ac:dyDescent="0.25">
      <c r="B9090"/>
    </row>
    <row r="9091" spans="2:2" x14ac:dyDescent="0.25">
      <c r="B9091"/>
    </row>
    <row r="9092" spans="2:2" x14ac:dyDescent="0.25">
      <c r="B9092"/>
    </row>
    <row r="9093" spans="2:2" x14ac:dyDescent="0.25">
      <c r="B9093"/>
    </row>
    <row r="9094" spans="2:2" x14ac:dyDescent="0.25">
      <c r="B9094"/>
    </row>
    <row r="9095" spans="2:2" x14ac:dyDescent="0.25">
      <c r="B9095"/>
    </row>
    <row r="9096" spans="2:2" x14ac:dyDescent="0.25">
      <c r="B9096"/>
    </row>
    <row r="9097" spans="2:2" x14ac:dyDescent="0.25">
      <c r="B9097"/>
    </row>
    <row r="9098" spans="2:2" x14ac:dyDescent="0.25">
      <c r="B9098"/>
    </row>
    <row r="9099" spans="2:2" x14ac:dyDescent="0.25">
      <c r="B9099"/>
    </row>
    <row r="9100" spans="2:2" x14ac:dyDescent="0.25">
      <c r="B9100"/>
    </row>
    <row r="9101" spans="2:2" x14ac:dyDescent="0.25">
      <c r="B9101"/>
    </row>
    <row r="9102" spans="2:2" x14ac:dyDescent="0.25">
      <c r="B9102"/>
    </row>
    <row r="9103" spans="2:2" x14ac:dyDescent="0.25">
      <c r="B9103"/>
    </row>
    <row r="9104" spans="2:2" x14ac:dyDescent="0.25">
      <c r="B9104"/>
    </row>
    <row r="9105" spans="2:2" x14ac:dyDescent="0.25">
      <c r="B9105"/>
    </row>
    <row r="9106" spans="2:2" x14ac:dyDescent="0.25">
      <c r="B9106"/>
    </row>
    <row r="9107" spans="2:2" x14ac:dyDescent="0.25">
      <c r="B9107"/>
    </row>
    <row r="9108" spans="2:2" x14ac:dyDescent="0.25">
      <c r="B9108"/>
    </row>
    <row r="9109" spans="2:2" x14ac:dyDescent="0.25">
      <c r="B9109"/>
    </row>
    <row r="9110" spans="2:2" x14ac:dyDescent="0.25">
      <c r="B9110"/>
    </row>
    <row r="9111" spans="2:2" x14ac:dyDescent="0.25">
      <c r="B9111"/>
    </row>
    <row r="9112" spans="2:2" x14ac:dyDescent="0.25">
      <c r="B9112"/>
    </row>
    <row r="9113" spans="2:2" x14ac:dyDescent="0.25">
      <c r="B9113"/>
    </row>
    <row r="9114" spans="2:2" x14ac:dyDescent="0.25">
      <c r="B9114"/>
    </row>
    <row r="9115" spans="2:2" x14ac:dyDescent="0.25">
      <c r="B9115"/>
    </row>
    <row r="9116" spans="2:2" x14ac:dyDescent="0.25">
      <c r="B9116"/>
    </row>
    <row r="9117" spans="2:2" x14ac:dyDescent="0.25">
      <c r="B9117"/>
    </row>
    <row r="9118" spans="2:2" x14ac:dyDescent="0.25">
      <c r="B9118"/>
    </row>
    <row r="9119" spans="2:2" x14ac:dyDescent="0.25">
      <c r="B9119"/>
    </row>
    <row r="9120" spans="2:2" x14ac:dyDescent="0.25">
      <c r="B9120"/>
    </row>
    <row r="9121" spans="2:2" x14ac:dyDescent="0.25">
      <c r="B9121"/>
    </row>
    <row r="9122" spans="2:2" x14ac:dyDescent="0.25">
      <c r="B9122"/>
    </row>
    <row r="9123" spans="2:2" x14ac:dyDescent="0.25">
      <c r="B9123"/>
    </row>
    <row r="9124" spans="2:2" x14ac:dyDescent="0.25">
      <c r="B9124"/>
    </row>
    <row r="9125" spans="2:2" x14ac:dyDescent="0.25">
      <c r="B9125"/>
    </row>
    <row r="9126" spans="2:2" x14ac:dyDescent="0.25">
      <c r="B9126"/>
    </row>
    <row r="9127" spans="2:2" x14ac:dyDescent="0.25">
      <c r="B9127"/>
    </row>
    <row r="9128" spans="2:2" x14ac:dyDescent="0.25">
      <c r="B9128"/>
    </row>
    <row r="9129" spans="2:2" x14ac:dyDescent="0.25">
      <c r="B9129"/>
    </row>
    <row r="9130" spans="2:2" x14ac:dyDescent="0.25">
      <c r="B9130"/>
    </row>
    <row r="9131" spans="2:2" x14ac:dyDescent="0.25">
      <c r="B9131"/>
    </row>
    <row r="9132" spans="2:2" x14ac:dyDescent="0.25">
      <c r="B9132"/>
    </row>
    <row r="9133" spans="2:2" x14ac:dyDescent="0.25">
      <c r="B9133"/>
    </row>
    <row r="9134" spans="2:2" x14ac:dyDescent="0.25">
      <c r="B9134"/>
    </row>
    <row r="9135" spans="2:2" x14ac:dyDescent="0.25">
      <c r="B9135"/>
    </row>
    <row r="9136" spans="2:2" x14ac:dyDescent="0.25">
      <c r="B9136"/>
    </row>
    <row r="9137" spans="2:2" x14ac:dyDescent="0.25">
      <c r="B9137"/>
    </row>
    <row r="9138" spans="2:2" x14ac:dyDescent="0.25">
      <c r="B9138"/>
    </row>
    <row r="9139" spans="2:2" x14ac:dyDescent="0.25">
      <c r="B9139"/>
    </row>
    <row r="9140" spans="2:2" x14ac:dyDescent="0.25">
      <c r="B9140"/>
    </row>
    <row r="9141" spans="2:2" x14ac:dyDescent="0.25">
      <c r="B9141"/>
    </row>
    <row r="9142" spans="2:2" x14ac:dyDescent="0.25">
      <c r="B9142"/>
    </row>
    <row r="9143" spans="2:2" x14ac:dyDescent="0.25">
      <c r="B9143"/>
    </row>
    <row r="9144" spans="2:2" x14ac:dyDescent="0.25">
      <c r="B9144"/>
    </row>
    <row r="9145" spans="2:2" x14ac:dyDescent="0.25">
      <c r="B9145"/>
    </row>
    <row r="9146" spans="2:2" x14ac:dyDescent="0.25">
      <c r="B9146"/>
    </row>
    <row r="9147" spans="2:2" x14ac:dyDescent="0.25">
      <c r="B9147"/>
    </row>
    <row r="9148" spans="2:2" x14ac:dyDescent="0.25">
      <c r="B9148"/>
    </row>
    <row r="9149" spans="2:2" x14ac:dyDescent="0.25">
      <c r="B9149"/>
    </row>
    <row r="9150" spans="2:2" x14ac:dyDescent="0.25">
      <c r="B9150"/>
    </row>
    <row r="9151" spans="2:2" x14ac:dyDescent="0.25">
      <c r="B9151"/>
    </row>
    <row r="9152" spans="2:2" x14ac:dyDescent="0.25">
      <c r="B9152"/>
    </row>
    <row r="9153" spans="2:2" x14ac:dyDescent="0.25">
      <c r="B9153"/>
    </row>
    <row r="9154" spans="2:2" x14ac:dyDescent="0.25">
      <c r="B9154"/>
    </row>
    <row r="9155" spans="2:2" x14ac:dyDescent="0.25">
      <c r="B9155"/>
    </row>
    <row r="9156" spans="2:2" x14ac:dyDescent="0.25">
      <c r="B9156"/>
    </row>
    <row r="9157" spans="2:2" x14ac:dyDescent="0.25">
      <c r="B9157"/>
    </row>
    <row r="9158" spans="2:2" x14ac:dyDescent="0.25">
      <c r="B9158"/>
    </row>
    <row r="9159" spans="2:2" x14ac:dyDescent="0.25">
      <c r="B9159"/>
    </row>
    <row r="9160" spans="2:2" x14ac:dyDescent="0.25">
      <c r="B9160"/>
    </row>
    <row r="9161" spans="2:2" x14ac:dyDescent="0.25">
      <c r="B9161"/>
    </row>
    <row r="9162" spans="2:2" x14ac:dyDescent="0.25">
      <c r="B9162"/>
    </row>
    <row r="9163" spans="2:2" x14ac:dyDescent="0.25">
      <c r="B9163"/>
    </row>
    <row r="9164" spans="2:2" x14ac:dyDescent="0.25">
      <c r="B9164"/>
    </row>
    <row r="9165" spans="2:2" x14ac:dyDescent="0.25">
      <c r="B9165"/>
    </row>
    <row r="9166" spans="2:2" x14ac:dyDescent="0.25">
      <c r="B9166"/>
    </row>
    <row r="9167" spans="2:2" x14ac:dyDescent="0.25">
      <c r="B9167"/>
    </row>
    <row r="9168" spans="2:2" x14ac:dyDescent="0.25">
      <c r="B9168"/>
    </row>
    <row r="9169" spans="2:2" x14ac:dyDescent="0.25">
      <c r="B9169"/>
    </row>
    <row r="9170" spans="2:2" x14ac:dyDescent="0.25">
      <c r="B9170"/>
    </row>
    <row r="9171" spans="2:2" x14ac:dyDescent="0.25">
      <c r="B9171"/>
    </row>
    <row r="9172" spans="2:2" x14ac:dyDescent="0.25">
      <c r="B9172"/>
    </row>
    <row r="9173" spans="2:2" x14ac:dyDescent="0.25">
      <c r="B9173"/>
    </row>
    <row r="9174" spans="2:2" x14ac:dyDescent="0.25">
      <c r="B9174"/>
    </row>
    <row r="9175" spans="2:2" x14ac:dyDescent="0.25">
      <c r="B9175"/>
    </row>
    <row r="9176" spans="2:2" x14ac:dyDescent="0.25">
      <c r="B9176"/>
    </row>
    <row r="9177" spans="2:2" x14ac:dyDescent="0.25">
      <c r="B9177"/>
    </row>
    <row r="9178" spans="2:2" x14ac:dyDescent="0.25">
      <c r="B9178"/>
    </row>
    <row r="9179" spans="2:2" x14ac:dyDescent="0.25">
      <c r="B9179"/>
    </row>
    <row r="9180" spans="2:2" x14ac:dyDescent="0.25">
      <c r="B9180"/>
    </row>
    <row r="9181" spans="2:2" x14ac:dyDescent="0.25">
      <c r="B9181"/>
    </row>
    <row r="9182" spans="2:2" x14ac:dyDescent="0.25">
      <c r="B9182"/>
    </row>
    <row r="9183" spans="2:2" x14ac:dyDescent="0.25">
      <c r="B9183"/>
    </row>
    <row r="9184" spans="2:2" x14ac:dyDescent="0.25">
      <c r="B9184"/>
    </row>
    <row r="9185" spans="2:2" x14ac:dyDescent="0.25">
      <c r="B9185"/>
    </row>
    <row r="9186" spans="2:2" x14ac:dyDescent="0.25">
      <c r="B9186"/>
    </row>
    <row r="9187" spans="2:2" x14ac:dyDescent="0.25">
      <c r="B9187"/>
    </row>
    <row r="9188" spans="2:2" x14ac:dyDescent="0.25">
      <c r="B9188"/>
    </row>
    <row r="9189" spans="2:2" x14ac:dyDescent="0.25">
      <c r="B9189"/>
    </row>
    <row r="9190" spans="2:2" x14ac:dyDescent="0.25">
      <c r="B9190"/>
    </row>
    <row r="9191" spans="2:2" x14ac:dyDescent="0.25">
      <c r="B9191"/>
    </row>
    <row r="9192" spans="2:2" x14ac:dyDescent="0.25">
      <c r="B9192"/>
    </row>
    <row r="9193" spans="2:2" x14ac:dyDescent="0.25">
      <c r="B9193"/>
    </row>
    <row r="9194" spans="2:2" x14ac:dyDescent="0.25">
      <c r="B9194"/>
    </row>
    <row r="9195" spans="2:2" x14ac:dyDescent="0.25">
      <c r="B9195"/>
    </row>
    <row r="9196" spans="2:2" x14ac:dyDescent="0.25">
      <c r="B9196"/>
    </row>
    <row r="9197" spans="2:2" x14ac:dyDescent="0.25">
      <c r="B9197"/>
    </row>
    <row r="9198" spans="2:2" x14ac:dyDescent="0.25">
      <c r="B9198"/>
    </row>
    <row r="9199" spans="2:2" x14ac:dyDescent="0.25">
      <c r="B9199"/>
    </row>
    <row r="9200" spans="2:2" x14ac:dyDescent="0.25">
      <c r="B9200"/>
    </row>
    <row r="9201" spans="2:2" x14ac:dyDescent="0.25">
      <c r="B9201"/>
    </row>
    <row r="9202" spans="2:2" x14ac:dyDescent="0.25">
      <c r="B9202"/>
    </row>
    <row r="9203" spans="2:2" x14ac:dyDescent="0.25">
      <c r="B9203"/>
    </row>
    <row r="9204" spans="2:2" x14ac:dyDescent="0.25">
      <c r="B9204"/>
    </row>
    <row r="9205" spans="2:2" x14ac:dyDescent="0.25">
      <c r="B9205"/>
    </row>
    <row r="9206" spans="2:2" x14ac:dyDescent="0.25">
      <c r="B9206"/>
    </row>
    <row r="9207" spans="2:2" x14ac:dyDescent="0.25">
      <c r="B9207"/>
    </row>
    <row r="9208" spans="2:2" x14ac:dyDescent="0.25">
      <c r="B9208"/>
    </row>
    <row r="9209" spans="2:2" x14ac:dyDescent="0.25">
      <c r="B9209"/>
    </row>
    <row r="9210" spans="2:2" x14ac:dyDescent="0.25">
      <c r="B9210"/>
    </row>
    <row r="9211" spans="2:2" x14ac:dyDescent="0.25">
      <c r="B9211"/>
    </row>
    <row r="9212" spans="2:2" x14ac:dyDescent="0.25">
      <c r="B9212"/>
    </row>
    <row r="9213" spans="2:2" x14ac:dyDescent="0.25">
      <c r="B9213"/>
    </row>
    <row r="9214" spans="2:2" x14ac:dyDescent="0.25">
      <c r="B9214"/>
    </row>
    <row r="9215" spans="2:2" x14ac:dyDescent="0.25">
      <c r="B9215"/>
    </row>
    <row r="9216" spans="2:2" x14ac:dyDescent="0.25">
      <c r="B9216"/>
    </row>
    <row r="9217" spans="2:2" x14ac:dyDescent="0.25">
      <c r="B9217"/>
    </row>
    <row r="9218" spans="2:2" x14ac:dyDescent="0.25">
      <c r="B9218"/>
    </row>
    <row r="9219" spans="2:2" x14ac:dyDescent="0.25">
      <c r="B9219"/>
    </row>
    <row r="9220" spans="2:2" x14ac:dyDescent="0.25">
      <c r="B9220"/>
    </row>
    <row r="9221" spans="2:2" x14ac:dyDescent="0.25">
      <c r="B9221"/>
    </row>
    <row r="9222" spans="2:2" x14ac:dyDescent="0.25">
      <c r="B9222"/>
    </row>
    <row r="9223" spans="2:2" x14ac:dyDescent="0.25">
      <c r="B9223"/>
    </row>
    <row r="9224" spans="2:2" x14ac:dyDescent="0.25">
      <c r="B9224"/>
    </row>
    <row r="9225" spans="2:2" x14ac:dyDescent="0.25">
      <c r="B9225"/>
    </row>
    <row r="9226" spans="2:2" x14ac:dyDescent="0.25">
      <c r="B9226"/>
    </row>
    <row r="9227" spans="2:2" x14ac:dyDescent="0.25">
      <c r="B9227"/>
    </row>
    <row r="9228" spans="2:2" x14ac:dyDescent="0.25">
      <c r="B9228"/>
    </row>
    <row r="9229" spans="2:2" x14ac:dyDescent="0.25">
      <c r="B9229"/>
    </row>
    <row r="9230" spans="2:2" x14ac:dyDescent="0.25">
      <c r="B9230"/>
    </row>
    <row r="9231" spans="2:2" x14ac:dyDescent="0.25">
      <c r="B9231"/>
    </row>
    <row r="9232" spans="2:2" x14ac:dyDescent="0.25">
      <c r="B9232"/>
    </row>
    <row r="9233" spans="2:2" x14ac:dyDescent="0.25">
      <c r="B9233"/>
    </row>
    <row r="9234" spans="2:2" x14ac:dyDescent="0.25">
      <c r="B9234"/>
    </row>
    <row r="9235" spans="2:2" x14ac:dyDescent="0.25">
      <c r="B9235"/>
    </row>
    <row r="9236" spans="2:2" x14ac:dyDescent="0.25">
      <c r="B9236"/>
    </row>
    <row r="9237" spans="2:2" x14ac:dyDescent="0.25">
      <c r="B9237"/>
    </row>
    <row r="9238" spans="2:2" x14ac:dyDescent="0.25">
      <c r="B9238"/>
    </row>
    <row r="9239" spans="2:2" x14ac:dyDescent="0.25">
      <c r="B9239"/>
    </row>
    <row r="9240" spans="2:2" x14ac:dyDescent="0.25">
      <c r="B9240"/>
    </row>
    <row r="9241" spans="2:2" x14ac:dyDescent="0.25">
      <c r="B9241"/>
    </row>
    <row r="9242" spans="2:2" x14ac:dyDescent="0.25">
      <c r="B9242"/>
    </row>
    <row r="9243" spans="2:2" x14ac:dyDescent="0.25">
      <c r="B9243"/>
    </row>
    <row r="9244" spans="2:2" x14ac:dyDescent="0.25">
      <c r="B9244"/>
    </row>
    <row r="9245" spans="2:2" x14ac:dyDescent="0.25">
      <c r="B9245"/>
    </row>
    <row r="9246" spans="2:2" x14ac:dyDescent="0.25">
      <c r="B9246"/>
    </row>
    <row r="9247" spans="2:2" x14ac:dyDescent="0.25">
      <c r="B9247"/>
    </row>
    <row r="9248" spans="2:2" x14ac:dyDescent="0.25">
      <c r="B9248"/>
    </row>
    <row r="9249" spans="2:2" x14ac:dyDescent="0.25">
      <c r="B9249"/>
    </row>
    <row r="9250" spans="2:2" x14ac:dyDescent="0.25">
      <c r="B9250"/>
    </row>
    <row r="9251" spans="2:2" x14ac:dyDescent="0.25">
      <c r="B9251"/>
    </row>
    <row r="9252" spans="2:2" x14ac:dyDescent="0.25">
      <c r="B9252"/>
    </row>
    <row r="9253" spans="2:2" x14ac:dyDescent="0.25">
      <c r="B9253"/>
    </row>
    <row r="9254" spans="2:2" x14ac:dyDescent="0.25">
      <c r="B9254"/>
    </row>
    <row r="9255" spans="2:2" x14ac:dyDescent="0.25">
      <c r="B9255"/>
    </row>
    <row r="9256" spans="2:2" x14ac:dyDescent="0.25">
      <c r="B9256"/>
    </row>
    <row r="9257" spans="2:2" x14ac:dyDescent="0.25">
      <c r="B9257"/>
    </row>
    <row r="9258" spans="2:2" x14ac:dyDescent="0.25">
      <c r="B9258"/>
    </row>
    <row r="9259" spans="2:2" x14ac:dyDescent="0.25">
      <c r="B9259"/>
    </row>
    <row r="9260" spans="2:2" x14ac:dyDescent="0.25">
      <c r="B9260"/>
    </row>
    <row r="9261" spans="2:2" x14ac:dyDescent="0.25">
      <c r="B9261"/>
    </row>
    <row r="9262" spans="2:2" x14ac:dyDescent="0.25">
      <c r="B9262"/>
    </row>
    <row r="9263" spans="2:2" x14ac:dyDescent="0.25">
      <c r="B9263"/>
    </row>
    <row r="9264" spans="2:2" x14ac:dyDescent="0.25">
      <c r="B9264"/>
    </row>
    <row r="9265" spans="2:2" x14ac:dyDescent="0.25">
      <c r="B9265"/>
    </row>
    <row r="9266" spans="2:2" x14ac:dyDescent="0.25">
      <c r="B9266"/>
    </row>
    <row r="9267" spans="2:2" x14ac:dyDescent="0.25">
      <c r="B9267"/>
    </row>
    <row r="9268" spans="2:2" x14ac:dyDescent="0.25">
      <c r="B9268"/>
    </row>
    <row r="9269" spans="2:2" x14ac:dyDescent="0.25">
      <c r="B9269"/>
    </row>
    <row r="9270" spans="2:2" x14ac:dyDescent="0.25">
      <c r="B9270"/>
    </row>
    <row r="9271" spans="2:2" x14ac:dyDescent="0.25">
      <c r="B9271"/>
    </row>
    <row r="9272" spans="2:2" x14ac:dyDescent="0.25">
      <c r="B9272"/>
    </row>
    <row r="9273" spans="2:2" x14ac:dyDescent="0.25">
      <c r="B9273"/>
    </row>
    <row r="9274" spans="2:2" x14ac:dyDescent="0.25">
      <c r="B9274"/>
    </row>
    <row r="9275" spans="2:2" x14ac:dyDescent="0.25">
      <c r="B9275"/>
    </row>
    <row r="9276" spans="2:2" x14ac:dyDescent="0.25">
      <c r="B9276"/>
    </row>
    <row r="9277" spans="2:2" x14ac:dyDescent="0.25">
      <c r="B9277"/>
    </row>
    <row r="9278" spans="2:2" x14ac:dyDescent="0.25">
      <c r="B9278"/>
    </row>
    <row r="9279" spans="2:2" x14ac:dyDescent="0.25">
      <c r="B9279"/>
    </row>
    <row r="9280" spans="2:2" x14ac:dyDescent="0.25">
      <c r="B9280"/>
    </row>
    <row r="9281" spans="2:2" x14ac:dyDescent="0.25">
      <c r="B9281"/>
    </row>
    <row r="9282" spans="2:2" x14ac:dyDescent="0.25">
      <c r="B9282"/>
    </row>
    <row r="9283" spans="2:2" x14ac:dyDescent="0.25">
      <c r="B9283"/>
    </row>
    <row r="9284" spans="2:2" x14ac:dyDescent="0.25">
      <c r="B9284"/>
    </row>
    <row r="9285" spans="2:2" x14ac:dyDescent="0.25">
      <c r="B9285"/>
    </row>
    <row r="9286" spans="2:2" x14ac:dyDescent="0.25">
      <c r="B9286"/>
    </row>
    <row r="9287" spans="2:2" x14ac:dyDescent="0.25">
      <c r="B9287"/>
    </row>
    <row r="9288" spans="2:2" x14ac:dyDescent="0.25">
      <c r="B9288"/>
    </row>
    <row r="9289" spans="2:2" x14ac:dyDescent="0.25">
      <c r="B9289"/>
    </row>
    <row r="9290" spans="2:2" x14ac:dyDescent="0.25">
      <c r="B9290"/>
    </row>
    <row r="9291" spans="2:2" x14ac:dyDescent="0.25">
      <c r="B9291"/>
    </row>
    <row r="9292" spans="2:2" x14ac:dyDescent="0.25">
      <c r="B9292"/>
    </row>
    <row r="9293" spans="2:2" x14ac:dyDescent="0.25">
      <c r="B9293"/>
    </row>
    <row r="9294" spans="2:2" x14ac:dyDescent="0.25">
      <c r="B9294"/>
    </row>
    <row r="9295" spans="2:2" x14ac:dyDescent="0.25">
      <c r="B9295"/>
    </row>
    <row r="9296" spans="2:2" x14ac:dyDescent="0.25">
      <c r="B9296"/>
    </row>
    <row r="9297" spans="2:2" x14ac:dyDescent="0.25">
      <c r="B9297"/>
    </row>
    <row r="9298" spans="2:2" x14ac:dyDescent="0.25">
      <c r="B9298"/>
    </row>
    <row r="9299" spans="2:2" x14ac:dyDescent="0.25">
      <c r="B9299"/>
    </row>
    <row r="9300" spans="2:2" x14ac:dyDescent="0.25">
      <c r="B9300"/>
    </row>
    <row r="9301" spans="2:2" x14ac:dyDescent="0.25">
      <c r="B9301"/>
    </row>
    <row r="9302" spans="2:2" x14ac:dyDescent="0.25">
      <c r="B9302"/>
    </row>
    <row r="9303" spans="2:2" x14ac:dyDescent="0.25">
      <c r="B9303"/>
    </row>
    <row r="9304" spans="2:2" x14ac:dyDescent="0.25">
      <c r="B9304"/>
    </row>
    <row r="9305" spans="2:2" x14ac:dyDescent="0.25">
      <c r="B9305"/>
    </row>
    <row r="9306" spans="2:2" x14ac:dyDescent="0.25">
      <c r="B9306"/>
    </row>
    <row r="9307" spans="2:2" x14ac:dyDescent="0.25">
      <c r="B9307"/>
    </row>
    <row r="9308" spans="2:2" x14ac:dyDescent="0.25">
      <c r="B9308"/>
    </row>
    <row r="9309" spans="2:2" x14ac:dyDescent="0.25">
      <c r="B9309"/>
    </row>
    <row r="9310" spans="2:2" x14ac:dyDescent="0.25">
      <c r="B9310"/>
    </row>
    <row r="9311" spans="2:2" x14ac:dyDescent="0.25">
      <c r="B9311"/>
    </row>
    <row r="9312" spans="2:2" x14ac:dyDescent="0.25">
      <c r="B9312"/>
    </row>
    <row r="9313" spans="2:2" x14ac:dyDescent="0.25">
      <c r="B9313"/>
    </row>
    <row r="9314" spans="2:2" x14ac:dyDescent="0.25">
      <c r="B9314"/>
    </row>
    <row r="9315" spans="2:2" x14ac:dyDescent="0.25">
      <c r="B9315"/>
    </row>
    <row r="9316" spans="2:2" x14ac:dyDescent="0.25">
      <c r="B9316"/>
    </row>
    <row r="9317" spans="2:2" x14ac:dyDescent="0.25">
      <c r="B9317"/>
    </row>
    <row r="9318" spans="2:2" x14ac:dyDescent="0.25">
      <c r="B9318"/>
    </row>
    <row r="9319" spans="2:2" x14ac:dyDescent="0.25">
      <c r="B9319"/>
    </row>
    <row r="9320" spans="2:2" x14ac:dyDescent="0.25">
      <c r="B9320"/>
    </row>
    <row r="9321" spans="2:2" x14ac:dyDescent="0.25">
      <c r="B9321"/>
    </row>
    <row r="9322" spans="2:2" x14ac:dyDescent="0.25">
      <c r="B9322"/>
    </row>
    <row r="9323" spans="2:2" x14ac:dyDescent="0.25">
      <c r="B9323"/>
    </row>
    <row r="9324" spans="2:2" x14ac:dyDescent="0.25">
      <c r="B9324"/>
    </row>
    <row r="9325" spans="2:2" x14ac:dyDescent="0.25">
      <c r="B9325"/>
    </row>
    <row r="9326" spans="2:2" x14ac:dyDescent="0.25">
      <c r="B9326"/>
    </row>
    <row r="9327" spans="2:2" x14ac:dyDescent="0.25">
      <c r="B9327"/>
    </row>
    <row r="9328" spans="2:2" x14ac:dyDescent="0.25">
      <c r="B9328"/>
    </row>
    <row r="9329" spans="2:2" x14ac:dyDescent="0.25">
      <c r="B9329"/>
    </row>
    <row r="9330" spans="2:2" x14ac:dyDescent="0.25">
      <c r="B9330"/>
    </row>
    <row r="9331" spans="2:2" x14ac:dyDescent="0.25">
      <c r="B9331"/>
    </row>
    <row r="9332" spans="2:2" x14ac:dyDescent="0.25">
      <c r="B9332"/>
    </row>
    <row r="9333" spans="2:2" x14ac:dyDescent="0.25">
      <c r="B9333"/>
    </row>
    <row r="9334" spans="2:2" x14ac:dyDescent="0.25">
      <c r="B9334"/>
    </row>
    <row r="9335" spans="2:2" x14ac:dyDescent="0.25">
      <c r="B9335"/>
    </row>
    <row r="9336" spans="2:2" x14ac:dyDescent="0.25">
      <c r="B9336"/>
    </row>
    <row r="9337" spans="2:2" x14ac:dyDescent="0.25">
      <c r="B9337"/>
    </row>
    <row r="9338" spans="2:2" x14ac:dyDescent="0.25">
      <c r="B9338"/>
    </row>
    <row r="9339" spans="2:2" x14ac:dyDescent="0.25">
      <c r="B9339"/>
    </row>
    <row r="9340" spans="2:2" x14ac:dyDescent="0.25">
      <c r="B9340"/>
    </row>
    <row r="9341" spans="2:2" x14ac:dyDescent="0.25">
      <c r="B9341"/>
    </row>
    <row r="9342" spans="2:2" x14ac:dyDescent="0.25">
      <c r="B9342"/>
    </row>
    <row r="9343" spans="2:2" x14ac:dyDescent="0.25">
      <c r="B9343"/>
    </row>
    <row r="9344" spans="2:2" x14ac:dyDescent="0.25">
      <c r="B9344"/>
    </row>
    <row r="9345" spans="2:2" x14ac:dyDescent="0.25">
      <c r="B9345"/>
    </row>
    <row r="9346" spans="2:2" x14ac:dyDescent="0.25">
      <c r="B9346"/>
    </row>
    <row r="9347" spans="2:2" x14ac:dyDescent="0.25">
      <c r="B9347"/>
    </row>
    <row r="9348" spans="2:2" x14ac:dyDescent="0.25">
      <c r="B9348"/>
    </row>
    <row r="9349" spans="2:2" x14ac:dyDescent="0.25">
      <c r="B9349"/>
    </row>
    <row r="9350" spans="2:2" x14ac:dyDescent="0.25">
      <c r="B9350"/>
    </row>
    <row r="9351" spans="2:2" x14ac:dyDescent="0.25">
      <c r="B9351"/>
    </row>
    <row r="9352" spans="2:2" x14ac:dyDescent="0.25">
      <c r="B9352"/>
    </row>
    <row r="9353" spans="2:2" x14ac:dyDescent="0.25">
      <c r="B9353"/>
    </row>
    <row r="9354" spans="2:2" x14ac:dyDescent="0.25">
      <c r="B9354"/>
    </row>
    <row r="9355" spans="2:2" x14ac:dyDescent="0.25">
      <c r="B9355"/>
    </row>
    <row r="9356" spans="2:2" x14ac:dyDescent="0.25">
      <c r="B9356"/>
    </row>
    <row r="9357" spans="2:2" x14ac:dyDescent="0.25">
      <c r="B9357"/>
    </row>
    <row r="9358" spans="2:2" x14ac:dyDescent="0.25">
      <c r="B9358"/>
    </row>
    <row r="9359" spans="2:2" x14ac:dyDescent="0.25">
      <c r="B9359"/>
    </row>
    <row r="9360" spans="2:2" x14ac:dyDescent="0.25">
      <c r="B9360"/>
    </row>
    <row r="9361" spans="2:2" x14ac:dyDescent="0.25">
      <c r="B9361"/>
    </row>
    <row r="9362" spans="2:2" x14ac:dyDescent="0.25">
      <c r="B9362"/>
    </row>
    <row r="9363" spans="2:2" x14ac:dyDescent="0.25">
      <c r="B9363"/>
    </row>
    <row r="9364" spans="2:2" x14ac:dyDescent="0.25">
      <c r="B9364"/>
    </row>
    <row r="9365" spans="2:2" x14ac:dyDescent="0.25">
      <c r="B9365"/>
    </row>
    <row r="9366" spans="2:2" x14ac:dyDescent="0.25">
      <c r="B9366"/>
    </row>
    <row r="9367" spans="2:2" x14ac:dyDescent="0.25">
      <c r="B9367"/>
    </row>
    <row r="9368" spans="2:2" x14ac:dyDescent="0.25">
      <c r="B9368"/>
    </row>
    <row r="9369" spans="2:2" x14ac:dyDescent="0.25">
      <c r="B9369"/>
    </row>
    <row r="9370" spans="2:2" x14ac:dyDescent="0.25">
      <c r="B9370"/>
    </row>
    <row r="9371" spans="2:2" x14ac:dyDescent="0.25">
      <c r="B9371"/>
    </row>
    <row r="9372" spans="2:2" x14ac:dyDescent="0.25">
      <c r="B9372"/>
    </row>
    <row r="9373" spans="2:2" x14ac:dyDescent="0.25">
      <c r="B9373"/>
    </row>
    <row r="9374" spans="2:2" x14ac:dyDescent="0.25">
      <c r="B9374"/>
    </row>
    <row r="9375" spans="2:2" x14ac:dyDescent="0.25">
      <c r="B9375"/>
    </row>
    <row r="9376" spans="2:2" x14ac:dyDescent="0.25">
      <c r="B9376"/>
    </row>
    <row r="9377" spans="2:2" x14ac:dyDescent="0.25">
      <c r="B9377"/>
    </row>
    <row r="9378" spans="2:2" x14ac:dyDescent="0.25">
      <c r="B9378"/>
    </row>
    <row r="9379" spans="2:2" x14ac:dyDescent="0.25">
      <c r="B9379"/>
    </row>
    <row r="9380" spans="2:2" x14ac:dyDescent="0.25">
      <c r="B9380"/>
    </row>
    <row r="9381" spans="2:2" x14ac:dyDescent="0.25">
      <c r="B9381"/>
    </row>
    <row r="9382" spans="2:2" x14ac:dyDescent="0.25">
      <c r="B9382"/>
    </row>
    <row r="9383" spans="2:2" x14ac:dyDescent="0.25">
      <c r="B9383"/>
    </row>
    <row r="9384" spans="2:2" x14ac:dyDescent="0.25">
      <c r="B9384"/>
    </row>
    <row r="9385" spans="2:2" x14ac:dyDescent="0.25">
      <c r="B9385"/>
    </row>
    <row r="9386" spans="2:2" x14ac:dyDescent="0.25">
      <c r="B9386"/>
    </row>
    <row r="9387" spans="2:2" x14ac:dyDescent="0.25">
      <c r="B9387"/>
    </row>
    <row r="9388" spans="2:2" x14ac:dyDescent="0.25">
      <c r="B9388"/>
    </row>
    <row r="9389" spans="2:2" x14ac:dyDescent="0.25">
      <c r="B9389"/>
    </row>
    <row r="9390" spans="2:2" x14ac:dyDescent="0.25">
      <c r="B9390"/>
    </row>
    <row r="9391" spans="2:2" x14ac:dyDescent="0.25">
      <c r="B9391"/>
    </row>
    <row r="9392" spans="2:2" x14ac:dyDescent="0.25">
      <c r="B9392"/>
    </row>
    <row r="9393" spans="2:2" x14ac:dyDescent="0.25">
      <c r="B9393"/>
    </row>
    <row r="9394" spans="2:2" x14ac:dyDescent="0.25">
      <c r="B9394"/>
    </row>
    <row r="9395" spans="2:2" x14ac:dyDescent="0.25">
      <c r="B9395"/>
    </row>
    <row r="9396" spans="2:2" x14ac:dyDescent="0.25">
      <c r="B9396"/>
    </row>
    <row r="9397" spans="2:2" x14ac:dyDescent="0.25">
      <c r="B9397"/>
    </row>
    <row r="9398" spans="2:2" x14ac:dyDescent="0.25">
      <c r="B9398"/>
    </row>
    <row r="9399" spans="2:2" x14ac:dyDescent="0.25">
      <c r="B9399"/>
    </row>
    <row r="9400" spans="2:2" x14ac:dyDescent="0.25">
      <c r="B9400"/>
    </row>
    <row r="9401" spans="2:2" x14ac:dyDescent="0.25">
      <c r="B9401"/>
    </row>
    <row r="9402" spans="2:2" x14ac:dyDescent="0.25">
      <c r="B9402"/>
    </row>
    <row r="9403" spans="2:2" x14ac:dyDescent="0.25">
      <c r="B9403"/>
    </row>
    <row r="9404" spans="2:2" x14ac:dyDescent="0.25">
      <c r="B9404"/>
    </row>
    <row r="9405" spans="2:2" x14ac:dyDescent="0.25">
      <c r="B9405"/>
    </row>
    <row r="9406" spans="2:2" x14ac:dyDescent="0.25">
      <c r="B9406"/>
    </row>
    <row r="9407" spans="2:2" x14ac:dyDescent="0.25">
      <c r="B9407"/>
    </row>
    <row r="9408" spans="2:2" x14ac:dyDescent="0.25">
      <c r="B9408"/>
    </row>
    <row r="9409" spans="2:2" x14ac:dyDescent="0.25">
      <c r="B9409"/>
    </row>
    <row r="9410" spans="2:2" x14ac:dyDescent="0.25">
      <c r="B9410"/>
    </row>
    <row r="9411" spans="2:2" x14ac:dyDescent="0.25">
      <c r="B9411"/>
    </row>
    <row r="9412" spans="2:2" x14ac:dyDescent="0.25">
      <c r="B9412"/>
    </row>
    <row r="9413" spans="2:2" x14ac:dyDescent="0.25">
      <c r="B9413"/>
    </row>
    <row r="9414" spans="2:2" x14ac:dyDescent="0.25">
      <c r="B9414"/>
    </row>
    <row r="9415" spans="2:2" x14ac:dyDescent="0.25">
      <c r="B9415"/>
    </row>
    <row r="9416" spans="2:2" x14ac:dyDescent="0.25">
      <c r="B9416"/>
    </row>
    <row r="9417" spans="2:2" x14ac:dyDescent="0.25">
      <c r="B9417"/>
    </row>
    <row r="9418" spans="2:2" x14ac:dyDescent="0.25">
      <c r="B9418"/>
    </row>
    <row r="9419" spans="2:2" x14ac:dyDescent="0.25">
      <c r="B9419"/>
    </row>
    <row r="9420" spans="2:2" x14ac:dyDescent="0.25">
      <c r="B9420"/>
    </row>
    <row r="9421" spans="2:2" x14ac:dyDescent="0.25">
      <c r="B9421"/>
    </row>
    <row r="9422" spans="2:2" x14ac:dyDescent="0.25">
      <c r="B9422"/>
    </row>
    <row r="9423" spans="2:2" x14ac:dyDescent="0.25">
      <c r="B9423"/>
    </row>
    <row r="9424" spans="2:2" x14ac:dyDescent="0.25">
      <c r="B9424"/>
    </row>
    <row r="9425" spans="2:2" x14ac:dyDescent="0.25">
      <c r="B9425"/>
    </row>
    <row r="9426" spans="2:2" x14ac:dyDescent="0.25">
      <c r="B9426"/>
    </row>
    <row r="9427" spans="2:2" x14ac:dyDescent="0.25">
      <c r="B9427"/>
    </row>
    <row r="9428" spans="2:2" x14ac:dyDescent="0.25">
      <c r="B9428"/>
    </row>
    <row r="9429" spans="2:2" x14ac:dyDescent="0.25">
      <c r="B9429"/>
    </row>
    <row r="9430" spans="2:2" x14ac:dyDescent="0.25">
      <c r="B9430"/>
    </row>
    <row r="9431" spans="2:2" x14ac:dyDescent="0.25">
      <c r="B9431"/>
    </row>
    <row r="9432" spans="2:2" x14ac:dyDescent="0.25">
      <c r="B9432"/>
    </row>
    <row r="9433" spans="2:2" x14ac:dyDescent="0.25">
      <c r="B9433"/>
    </row>
    <row r="9434" spans="2:2" x14ac:dyDescent="0.25">
      <c r="B9434"/>
    </row>
    <row r="9435" spans="2:2" x14ac:dyDescent="0.25">
      <c r="B9435"/>
    </row>
    <row r="9436" spans="2:2" x14ac:dyDescent="0.25">
      <c r="B9436"/>
    </row>
    <row r="9437" spans="2:2" x14ac:dyDescent="0.25">
      <c r="B9437"/>
    </row>
    <row r="9438" spans="2:2" x14ac:dyDescent="0.25">
      <c r="B9438"/>
    </row>
    <row r="9439" spans="2:2" x14ac:dyDescent="0.25">
      <c r="B9439"/>
    </row>
    <row r="9440" spans="2:2" x14ac:dyDescent="0.25">
      <c r="B9440"/>
    </row>
    <row r="9441" spans="2:2" x14ac:dyDescent="0.25">
      <c r="B9441"/>
    </row>
    <row r="9442" spans="2:2" x14ac:dyDescent="0.25">
      <c r="B9442"/>
    </row>
    <row r="9443" spans="2:2" x14ac:dyDescent="0.25">
      <c r="B9443"/>
    </row>
    <row r="9444" spans="2:2" x14ac:dyDescent="0.25">
      <c r="B9444"/>
    </row>
    <row r="9445" spans="2:2" x14ac:dyDescent="0.25">
      <c r="B9445"/>
    </row>
    <row r="9446" spans="2:2" x14ac:dyDescent="0.25">
      <c r="B9446"/>
    </row>
    <row r="9447" spans="2:2" x14ac:dyDescent="0.25">
      <c r="B9447"/>
    </row>
    <row r="9448" spans="2:2" x14ac:dyDescent="0.25">
      <c r="B9448"/>
    </row>
    <row r="9449" spans="2:2" x14ac:dyDescent="0.25">
      <c r="B9449"/>
    </row>
    <row r="9450" spans="2:2" x14ac:dyDescent="0.25">
      <c r="B9450"/>
    </row>
    <row r="9451" spans="2:2" x14ac:dyDescent="0.25">
      <c r="B9451"/>
    </row>
    <row r="9452" spans="2:2" x14ac:dyDescent="0.25">
      <c r="B9452"/>
    </row>
    <row r="9453" spans="2:2" x14ac:dyDescent="0.25">
      <c r="B9453"/>
    </row>
    <row r="9454" spans="2:2" x14ac:dyDescent="0.25">
      <c r="B9454"/>
    </row>
    <row r="9455" spans="2:2" x14ac:dyDescent="0.25">
      <c r="B9455"/>
    </row>
    <row r="9456" spans="2:2" x14ac:dyDescent="0.25">
      <c r="B9456"/>
    </row>
    <row r="9457" spans="2:2" x14ac:dyDescent="0.25">
      <c r="B9457"/>
    </row>
    <row r="9458" spans="2:2" x14ac:dyDescent="0.25">
      <c r="B9458"/>
    </row>
    <row r="9459" spans="2:2" x14ac:dyDescent="0.25">
      <c r="B9459"/>
    </row>
    <row r="9460" spans="2:2" x14ac:dyDescent="0.25">
      <c r="B9460"/>
    </row>
    <row r="9461" spans="2:2" x14ac:dyDescent="0.25">
      <c r="B9461"/>
    </row>
    <row r="9462" spans="2:2" x14ac:dyDescent="0.25">
      <c r="B9462"/>
    </row>
    <row r="9463" spans="2:2" x14ac:dyDescent="0.25">
      <c r="B9463"/>
    </row>
    <row r="9464" spans="2:2" x14ac:dyDescent="0.25">
      <c r="B9464"/>
    </row>
    <row r="9465" spans="2:2" x14ac:dyDescent="0.25">
      <c r="B9465"/>
    </row>
    <row r="9466" spans="2:2" x14ac:dyDescent="0.25">
      <c r="B9466"/>
    </row>
    <row r="9467" spans="2:2" x14ac:dyDescent="0.25">
      <c r="B9467"/>
    </row>
    <row r="9468" spans="2:2" x14ac:dyDescent="0.25">
      <c r="B9468"/>
    </row>
    <row r="9469" spans="2:2" x14ac:dyDescent="0.25">
      <c r="B9469"/>
    </row>
    <row r="9470" spans="2:2" x14ac:dyDescent="0.25">
      <c r="B9470"/>
    </row>
    <row r="9471" spans="2:2" x14ac:dyDescent="0.25">
      <c r="B9471"/>
    </row>
    <row r="9472" spans="2:2" x14ac:dyDescent="0.25">
      <c r="B9472"/>
    </row>
    <row r="9473" spans="2:2" x14ac:dyDescent="0.25">
      <c r="B9473"/>
    </row>
    <row r="9474" spans="2:2" x14ac:dyDescent="0.25">
      <c r="B9474"/>
    </row>
    <row r="9475" spans="2:2" x14ac:dyDescent="0.25">
      <c r="B9475"/>
    </row>
    <row r="9476" spans="2:2" x14ac:dyDescent="0.25">
      <c r="B9476"/>
    </row>
    <row r="9477" spans="2:2" x14ac:dyDescent="0.25">
      <c r="B9477"/>
    </row>
    <row r="9478" spans="2:2" x14ac:dyDescent="0.25">
      <c r="B9478"/>
    </row>
    <row r="9479" spans="2:2" x14ac:dyDescent="0.25">
      <c r="B9479"/>
    </row>
    <row r="9480" spans="2:2" x14ac:dyDescent="0.25">
      <c r="B9480"/>
    </row>
    <row r="9481" spans="2:2" x14ac:dyDescent="0.25">
      <c r="B9481"/>
    </row>
    <row r="9482" spans="2:2" x14ac:dyDescent="0.25">
      <c r="B9482"/>
    </row>
    <row r="9483" spans="2:2" x14ac:dyDescent="0.25">
      <c r="B9483"/>
    </row>
    <row r="9484" spans="2:2" x14ac:dyDescent="0.25">
      <c r="B9484"/>
    </row>
    <row r="9485" spans="2:2" x14ac:dyDescent="0.25">
      <c r="B9485"/>
    </row>
    <row r="9486" spans="2:2" x14ac:dyDescent="0.25">
      <c r="B9486"/>
    </row>
    <row r="9487" spans="2:2" x14ac:dyDescent="0.25">
      <c r="B9487"/>
    </row>
    <row r="9488" spans="2:2" x14ac:dyDescent="0.25">
      <c r="B9488"/>
    </row>
    <row r="9489" spans="2:2" x14ac:dyDescent="0.25">
      <c r="B9489"/>
    </row>
    <row r="9490" spans="2:2" x14ac:dyDescent="0.25">
      <c r="B9490"/>
    </row>
    <row r="9491" spans="2:2" x14ac:dyDescent="0.25">
      <c r="B9491"/>
    </row>
    <row r="9492" spans="2:2" x14ac:dyDescent="0.25">
      <c r="B9492"/>
    </row>
    <row r="9493" spans="2:2" x14ac:dyDescent="0.25">
      <c r="B9493"/>
    </row>
    <row r="9494" spans="2:2" x14ac:dyDescent="0.25">
      <c r="B9494"/>
    </row>
    <row r="9495" spans="2:2" x14ac:dyDescent="0.25">
      <c r="B9495"/>
    </row>
    <row r="9496" spans="2:2" x14ac:dyDescent="0.25">
      <c r="B9496"/>
    </row>
    <row r="9497" spans="2:2" x14ac:dyDescent="0.25">
      <c r="B9497"/>
    </row>
    <row r="9498" spans="2:2" x14ac:dyDescent="0.25">
      <c r="B9498"/>
    </row>
    <row r="9499" spans="2:2" x14ac:dyDescent="0.25">
      <c r="B9499"/>
    </row>
    <row r="9500" spans="2:2" x14ac:dyDescent="0.25">
      <c r="B9500"/>
    </row>
    <row r="9501" spans="2:2" x14ac:dyDescent="0.25">
      <c r="B9501"/>
    </row>
    <row r="9502" spans="2:2" x14ac:dyDescent="0.25">
      <c r="B9502"/>
    </row>
    <row r="9503" spans="2:2" x14ac:dyDescent="0.25">
      <c r="B9503"/>
    </row>
    <row r="9504" spans="2:2" x14ac:dyDescent="0.25">
      <c r="B9504"/>
    </row>
    <row r="9505" spans="2:2" x14ac:dyDescent="0.25">
      <c r="B9505"/>
    </row>
    <row r="9506" spans="2:2" x14ac:dyDescent="0.25">
      <c r="B9506"/>
    </row>
    <row r="9507" spans="2:2" x14ac:dyDescent="0.25">
      <c r="B9507"/>
    </row>
    <row r="9508" spans="2:2" x14ac:dyDescent="0.25">
      <c r="B9508"/>
    </row>
    <row r="9509" spans="2:2" x14ac:dyDescent="0.25">
      <c r="B9509"/>
    </row>
    <row r="9510" spans="2:2" x14ac:dyDescent="0.25">
      <c r="B9510"/>
    </row>
    <row r="9511" spans="2:2" x14ac:dyDescent="0.25">
      <c r="B9511"/>
    </row>
    <row r="9512" spans="2:2" x14ac:dyDescent="0.25">
      <c r="B9512"/>
    </row>
    <row r="9513" spans="2:2" x14ac:dyDescent="0.25">
      <c r="B9513"/>
    </row>
    <row r="9514" spans="2:2" x14ac:dyDescent="0.25">
      <c r="B9514"/>
    </row>
    <row r="9515" spans="2:2" x14ac:dyDescent="0.25">
      <c r="B9515"/>
    </row>
    <row r="9516" spans="2:2" x14ac:dyDescent="0.25">
      <c r="B9516"/>
    </row>
    <row r="9517" spans="2:2" x14ac:dyDescent="0.25">
      <c r="B9517"/>
    </row>
    <row r="9518" spans="2:2" x14ac:dyDescent="0.25">
      <c r="B9518"/>
    </row>
    <row r="9519" spans="2:2" x14ac:dyDescent="0.25">
      <c r="B9519"/>
    </row>
    <row r="9520" spans="2:2" x14ac:dyDescent="0.25">
      <c r="B9520"/>
    </row>
    <row r="9521" spans="2:2" x14ac:dyDescent="0.25">
      <c r="B9521"/>
    </row>
    <row r="9522" spans="2:2" x14ac:dyDescent="0.25">
      <c r="B9522"/>
    </row>
    <row r="9523" spans="2:2" x14ac:dyDescent="0.25">
      <c r="B9523"/>
    </row>
    <row r="9524" spans="2:2" x14ac:dyDescent="0.25">
      <c r="B9524"/>
    </row>
    <row r="9525" spans="2:2" x14ac:dyDescent="0.25">
      <c r="B9525"/>
    </row>
    <row r="9526" spans="2:2" x14ac:dyDescent="0.25">
      <c r="B9526"/>
    </row>
    <row r="9527" spans="2:2" x14ac:dyDescent="0.25">
      <c r="B9527"/>
    </row>
    <row r="9528" spans="2:2" x14ac:dyDescent="0.25">
      <c r="B9528"/>
    </row>
    <row r="9529" spans="2:2" x14ac:dyDescent="0.25">
      <c r="B9529"/>
    </row>
    <row r="9530" spans="2:2" x14ac:dyDescent="0.25">
      <c r="B9530"/>
    </row>
    <row r="9531" spans="2:2" x14ac:dyDescent="0.25">
      <c r="B9531"/>
    </row>
    <row r="9532" spans="2:2" x14ac:dyDescent="0.25">
      <c r="B9532"/>
    </row>
    <row r="9533" spans="2:2" x14ac:dyDescent="0.25">
      <c r="B9533"/>
    </row>
    <row r="9534" spans="2:2" x14ac:dyDescent="0.25">
      <c r="B9534"/>
    </row>
    <row r="9535" spans="2:2" x14ac:dyDescent="0.25">
      <c r="B9535"/>
    </row>
    <row r="9536" spans="2:2" x14ac:dyDescent="0.25">
      <c r="B9536"/>
    </row>
    <row r="9537" spans="2:2" x14ac:dyDescent="0.25">
      <c r="B9537"/>
    </row>
    <row r="9538" spans="2:2" x14ac:dyDescent="0.25">
      <c r="B9538"/>
    </row>
    <row r="9539" spans="2:2" x14ac:dyDescent="0.25">
      <c r="B9539"/>
    </row>
    <row r="9540" spans="2:2" x14ac:dyDescent="0.25">
      <c r="B9540"/>
    </row>
    <row r="9541" spans="2:2" x14ac:dyDescent="0.25">
      <c r="B9541"/>
    </row>
    <row r="9542" spans="2:2" x14ac:dyDescent="0.25">
      <c r="B9542"/>
    </row>
    <row r="9543" spans="2:2" x14ac:dyDescent="0.25">
      <c r="B9543"/>
    </row>
    <row r="9544" spans="2:2" x14ac:dyDescent="0.25">
      <c r="B9544"/>
    </row>
    <row r="9545" spans="2:2" x14ac:dyDescent="0.25">
      <c r="B9545"/>
    </row>
    <row r="9546" spans="2:2" x14ac:dyDescent="0.25">
      <c r="B9546"/>
    </row>
    <row r="9547" spans="2:2" x14ac:dyDescent="0.25">
      <c r="B9547"/>
    </row>
    <row r="9548" spans="2:2" x14ac:dyDescent="0.25">
      <c r="B9548"/>
    </row>
    <row r="9549" spans="2:2" x14ac:dyDescent="0.25">
      <c r="B9549"/>
    </row>
    <row r="9550" spans="2:2" x14ac:dyDescent="0.25">
      <c r="B9550"/>
    </row>
    <row r="9551" spans="2:2" x14ac:dyDescent="0.25">
      <c r="B9551"/>
    </row>
    <row r="9552" spans="2:2" x14ac:dyDescent="0.25">
      <c r="B9552"/>
    </row>
    <row r="9553" spans="2:2" x14ac:dyDescent="0.25">
      <c r="B9553"/>
    </row>
    <row r="9554" spans="2:2" x14ac:dyDescent="0.25">
      <c r="B9554"/>
    </row>
    <row r="9555" spans="2:2" x14ac:dyDescent="0.25">
      <c r="B9555"/>
    </row>
    <row r="9556" spans="2:2" x14ac:dyDescent="0.25">
      <c r="B9556"/>
    </row>
    <row r="9557" spans="2:2" x14ac:dyDescent="0.25">
      <c r="B9557"/>
    </row>
    <row r="9558" spans="2:2" x14ac:dyDescent="0.25">
      <c r="B9558"/>
    </row>
    <row r="9559" spans="2:2" x14ac:dyDescent="0.25">
      <c r="B9559"/>
    </row>
    <row r="9560" spans="2:2" x14ac:dyDescent="0.25">
      <c r="B9560"/>
    </row>
    <row r="9561" spans="2:2" x14ac:dyDescent="0.25">
      <c r="B9561"/>
    </row>
    <row r="9562" spans="2:2" x14ac:dyDescent="0.25">
      <c r="B9562"/>
    </row>
    <row r="9563" spans="2:2" x14ac:dyDescent="0.25">
      <c r="B9563"/>
    </row>
    <row r="9564" spans="2:2" x14ac:dyDescent="0.25">
      <c r="B9564"/>
    </row>
    <row r="9565" spans="2:2" x14ac:dyDescent="0.25">
      <c r="B9565"/>
    </row>
    <row r="9566" spans="2:2" x14ac:dyDescent="0.25">
      <c r="B9566"/>
    </row>
    <row r="9567" spans="2:2" x14ac:dyDescent="0.25">
      <c r="B9567"/>
    </row>
    <row r="9568" spans="2:2" x14ac:dyDescent="0.25">
      <c r="B9568"/>
    </row>
    <row r="9569" spans="2:2" x14ac:dyDescent="0.25">
      <c r="B9569"/>
    </row>
    <row r="9570" spans="2:2" x14ac:dyDescent="0.25">
      <c r="B9570"/>
    </row>
    <row r="9571" spans="2:2" x14ac:dyDescent="0.25">
      <c r="B9571"/>
    </row>
    <row r="9572" spans="2:2" x14ac:dyDescent="0.25">
      <c r="B9572"/>
    </row>
    <row r="9573" spans="2:2" x14ac:dyDescent="0.25">
      <c r="B9573"/>
    </row>
    <row r="9574" spans="2:2" x14ac:dyDescent="0.25">
      <c r="B9574"/>
    </row>
    <row r="9575" spans="2:2" x14ac:dyDescent="0.25">
      <c r="B9575"/>
    </row>
    <row r="9576" spans="2:2" x14ac:dyDescent="0.25">
      <c r="B9576"/>
    </row>
    <row r="9577" spans="2:2" x14ac:dyDescent="0.25">
      <c r="B9577"/>
    </row>
    <row r="9578" spans="2:2" x14ac:dyDescent="0.25">
      <c r="B9578"/>
    </row>
    <row r="9579" spans="2:2" x14ac:dyDescent="0.25">
      <c r="B9579"/>
    </row>
    <row r="9580" spans="2:2" x14ac:dyDescent="0.25">
      <c r="B9580"/>
    </row>
    <row r="9581" spans="2:2" x14ac:dyDescent="0.25">
      <c r="B9581"/>
    </row>
    <row r="9582" spans="2:2" x14ac:dyDescent="0.25">
      <c r="B9582"/>
    </row>
    <row r="9583" spans="2:2" x14ac:dyDescent="0.25">
      <c r="B9583"/>
    </row>
    <row r="9584" spans="2:2" x14ac:dyDescent="0.25">
      <c r="B9584"/>
    </row>
    <row r="9585" spans="2:2" x14ac:dyDescent="0.25">
      <c r="B9585"/>
    </row>
    <row r="9586" spans="2:2" x14ac:dyDescent="0.25">
      <c r="B9586"/>
    </row>
    <row r="9587" spans="2:2" x14ac:dyDescent="0.25">
      <c r="B9587"/>
    </row>
    <row r="9588" spans="2:2" x14ac:dyDescent="0.25">
      <c r="B9588"/>
    </row>
    <row r="9589" spans="2:2" x14ac:dyDescent="0.25">
      <c r="B9589"/>
    </row>
    <row r="9590" spans="2:2" x14ac:dyDescent="0.25">
      <c r="B9590"/>
    </row>
    <row r="9591" spans="2:2" x14ac:dyDescent="0.25">
      <c r="B9591"/>
    </row>
    <row r="9592" spans="2:2" x14ac:dyDescent="0.25">
      <c r="B9592"/>
    </row>
    <row r="9593" spans="2:2" x14ac:dyDescent="0.25">
      <c r="B9593"/>
    </row>
    <row r="9594" spans="2:2" x14ac:dyDescent="0.25">
      <c r="B9594"/>
    </row>
    <row r="9595" spans="2:2" x14ac:dyDescent="0.25">
      <c r="B9595"/>
    </row>
    <row r="9596" spans="2:2" x14ac:dyDescent="0.25">
      <c r="B9596"/>
    </row>
    <row r="9597" spans="2:2" x14ac:dyDescent="0.25">
      <c r="B9597"/>
    </row>
    <row r="9598" spans="2:2" x14ac:dyDescent="0.25">
      <c r="B9598"/>
    </row>
    <row r="9599" spans="2:2" x14ac:dyDescent="0.25">
      <c r="B9599"/>
    </row>
    <row r="9600" spans="2:2" x14ac:dyDescent="0.25">
      <c r="B9600"/>
    </row>
    <row r="9601" spans="2:2" x14ac:dyDescent="0.25">
      <c r="B9601"/>
    </row>
    <row r="9602" spans="2:2" x14ac:dyDescent="0.25">
      <c r="B9602"/>
    </row>
    <row r="9603" spans="2:2" x14ac:dyDescent="0.25">
      <c r="B9603"/>
    </row>
    <row r="9604" spans="2:2" x14ac:dyDescent="0.25">
      <c r="B9604"/>
    </row>
    <row r="9605" spans="2:2" x14ac:dyDescent="0.25">
      <c r="B9605"/>
    </row>
    <row r="9606" spans="2:2" x14ac:dyDescent="0.25">
      <c r="B9606"/>
    </row>
    <row r="9607" spans="2:2" x14ac:dyDescent="0.25">
      <c r="B9607"/>
    </row>
    <row r="9608" spans="2:2" x14ac:dyDescent="0.25">
      <c r="B9608"/>
    </row>
    <row r="9609" spans="2:2" x14ac:dyDescent="0.25">
      <c r="B9609"/>
    </row>
    <row r="9610" spans="2:2" x14ac:dyDescent="0.25">
      <c r="B9610"/>
    </row>
    <row r="9611" spans="2:2" x14ac:dyDescent="0.25">
      <c r="B9611"/>
    </row>
    <row r="9612" spans="2:2" x14ac:dyDescent="0.25">
      <c r="B9612"/>
    </row>
    <row r="9613" spans="2:2" x14ac:dyDescent="0.25">
      <c r="B9613"/>
    </row>
    <row r="9614" spans="2:2" x14ac:dyDescent="0.25">
      <c r="B9614"/>
    </row>
    <row r="9615" spans="2:2" x14ac:dyDescent="0.25">
      <c r="B9615"/>
    </row>
    <row r="9616" spans="2:2" x14ac:dyDescent="0.25">
      <c r="B9616"/>
    </row>
    <row r="9617" spans="2:2" x14ac:dyDescent="0.25">
      <c r="B9617"/>
    </row>
    <row r="9618" spans="2:2" x14ac:dyDescent="0.25">
      <c r="B9618"/>
    </row>
    <row r="9619" spans="2:2" x14ac:dyDescent="0.25">
      <c r="B9619"/>
    </row>
    <row r="9620" spans="2:2" x14ac:dyDescent="0.25">
      <c r="B9620"/>
    </row>
    <row r="9621" spans="2:2" x14ac:dyDescent="0.25">
      <c r="B9621"/>
    </row>
    <row r="9622" spans="2:2" x14ac:dyDescent="0.25">
      <c r="B9622"/>
    </row>
    <row r="9623" spans="2:2" x14ac:dyDescent="0.25">
      <c r="B9623"/>
    </row>
    <row r="9624" spans="2:2" x14ac:dyDescent="0.25">
      <c r="B9624"/>
    </row>
    <row r="9625" spans="2:2" x14ac:dyDescent="0.25">
      <c r="B9625"/>
    </row>
    <row r="9626" spans="2:2" x14ac:dyDescent="0.25">
      <c r="B9626"/>
    </row>
    <row r="9627" spans="2:2" x14ac:dyDescent="0.25">
      <c r="B9627"/>
    </row>
    <row r="9628" spans="2:2" x14ac:dyDescent="0.25">
      <c r="B9628"/>
    </row>
    <row r="9629" spans="2:2" x14ac:dyDescent="0.25">
      <c r="B9629"/>
    </row>
    <row r="9630" spans="2:2" x14ac:dyDescent="0.25">
      <c r="B9630"/>
    </row>
    <row r="9631" spans="2:2" x14ac:dyDescent="0.25">
      <c r="B9631"/>
    </row>
    <row r="9632" spans="2:2" x14ac:dyDescent="0.25">
      <c r="B9632"/>
    </row>
    <row r="9633" spans="2:2" x14ac:dyDescent="0.25">
      <c r="B9633"/>
    </row>
    <row r="9634" spans="2:2" x14ac:dyDescent="0.25">
      <c r="B9634"/>
    </row>
    <row r="9635" spans="2:2" x14ac:dyDescent="0.25">
      <c r="B9635"/>
    </row>
    <row r="9636" spans="2:2" x14ac:dyDescent="0.25">
      <c r="B9636"/>
    </row>
    <row r="9637" spans="2:2" x14ac:dyDescent="0.25">
      <c r="B9637"/>
    </row>
    <row r="9638" spans="2:2" x14ac:dyDescent="0.25">
      <c r="B9638"/>
    </row>
    <row r="9639" spans="2:2" x14ac:dyDescent="0.25">
      <c r="B9639"/>
    </row>
    <row r="9640" spans="2:2" x14ac:dyDescent="0.25">
      <c r="B9640"/>
    </row>
    <row r="9641" spans="2:2" x14ac:dyDescent="0.25">
      <c r="B9641"/>
    </row>
    <row r="9642" spans="2:2" x14ac:dyDescent="0.25">
      <c r="B9642"/>
    </row>
    <row r="9643" spans="2:2" x14ac:dyDescent="0.25">
      <c r="B9643"/>
    </row>
    <row r="9644" spans="2:2" x14ac:dyDescent="0.25">
      <c r="B9644"/>
    </row>
    <row r="9645" spans="2:2" x14ac:dyDescent="0.25">
      <c r="B9645"/>
    </row>
    <row r="9646" spans="2:2" x14ac:dyDescent="0.25">
      <c r="B9646"/>
    </row>
    <row r="9647" spans="2:2" x14ac:dyDescent="0.25">
      <c r="B9647"/>
    </row>
    <row r="9648" spans="2:2" x14ac:dyDescent="0.25">
      <c r="B9648"/>
    </row>
    <row r="9649" spans="2:2" x14ac:dyDescent="0.25">
      <c r="B9649"/>
    </row>
    <row r="9650" spans="2:2" x14ac:dyDescent="0.25">
      <c r="B9650"/>
    </row>
    <row r="9651" spans="2:2" x14ac:dyDescent="0.25">
      <c r="B9651"/>
    </row>
    <row r="9652" spans="2:2" x14ac:dyDescent="0.25">
      <c r="B9652"/>
    </row>
    <row r="9653" spans="2:2" x14ac:dyDescent="0.25">
      <c r="B9653"/>
    </row>
    <row r="9654" spans="2:2" x14ac:dyDescent="0.25">
      <c r="B9654"/>
    </row>
    <row r="9655" spans="2:2" x14ac:dyDescent="0.25">
      <c r="B9655"/>
    </row>
    <row r="9656" spans="2:2" x14ac:dyDescent="0.25">
      <c r="B9656"/>
    </row>
    <row r="9657" spans="2:2" x14ac:dyDescent="0.25">
      <c r="B9657"/>
    </row>
    <row r="9658" spans="2:2" x14ac:dyDescent="0.25">
      <c r="B9658"/>
    </row>
    <row r="9659" spans="2:2" x14ac:dyDescent="0.25">
      <c r="B9659"/>
    </row>
    <row r="9660" spans="2:2" x14ac:dyDescent="0.25">
      <c r="B9660"/>
    </row>
    <row r="9661" spans="2:2" x14ac:dyDescent="0.25">
      <c r="B9661"/>
    </row>
    <row r="9662" spans="2:2" x14ac:dyDescent="0.25">
      <c r="B9662"/>
    </row>
    <row r="9663" spans="2:2" x14ac:dyDescent="0.25">
      <c r="B9663"/>
    </row>
    <row r="9664" spans="2:2" x14ac:dyDescent="0.25">
      <c r="B9664"/>
    </row>
    <row r="9665" spans="2:2" x14ac:dyDescent="0.25">
      <c r="B9665"/>
    </row>
    <row r="9666" spans="2:2" x14ac:dyDescent="0.25">
      <c r="B9666"/>
    </row>
    <row r="9667" spans="2:2" x14ac:dyDescent="0.25">
      <c r="B9667"/>
    </row>
    <row r="9668" spans="2:2" x14ac:dyDescent="0.25">
      <c r="B9668"/>
    </row>
    <row r="9669" spans="2:2" x14ac:dyDescent="0.25">
      <c r="B9669"/>
    </row>
    <row r="9670" spans="2:2" x14ac:dyDescent="0.25">
      <c r="B9670"/>
    </row>
    <row r="9671" spans="2:2" x14ac:dyDescent="0.25">
      <c r="B9671"/>
    </row>
    <row r="9672" spans="2:2" x14ac:dyDescent="0.25">
      <c r="B9672"/>
    </row>
    <row r="9673" spans="2:2" x14ac:dyDescent="0.25">
      <c r="B9673"/>
    </row>
    <row r="9674" spans="2:2" x14ac:dyDescent="0.25">
      <c r="B9674"/>
    </row>
    <row r="9675" spans="2:2" x14ac:dyDescent="0.25">
      <c r="B9675"/>
    </row>
    <row r="9676" spans="2:2" x14ac:dyDescent="0.25">
      <c r="B9676"/>
    </row>
    <row r="9677" spans="2:2" x14ac:dyDescent="0.25">
      <c r="B9677"/>
    </row>
    <row r="9678" spans="2:2" x14ac:dyDescent="0.25">
      <c r="B9678"/>
    </row>
    <row r="9679" spans="2:2" x14ac:dyDescent="0.25">
      <c r="B9679"/>
    </row>
    <row r="9680" spans="2:2" x14ac:dyDescent="0.25">
      <c r="B9680"/>
    </row>
    <row r="9681" spans="2:2" x14ac:dyDescent="0.25">
      <c r="B9681"/>
    </row>
    <row r="9682" spans="2:2" x14ac:dyDescent="0.25">
      <c r="B9682"/>
    </row>
    <row r="9683" spans="2:2" x14ac:dyDescent="0.25">
      <c r="B9683"/>
    </row>
    <row r="9684" spans="2:2" x14ac:dyDescent="0.25">
      <c r="B9684"/>
    </row>
    <row r="9685" spans="2:2" x14ac:dyDescent="0.25">
      <c r="B9685"/>
    </row>
    <row r="9686" spans="2:2" x14ac:dyDescent="0.25">
      <c r="B9686"/>
    </row>
    <row r="9687" spans="2:2" x14ac:dyDescent="0.25">
      <c r="B9687"/>
    </row>
    <row r="9688" spans="2:2" x14ac:dyDescent="0.25">
      <c r="B9688"/>
    </row>
    <row r="9689" spans="2:2" x14ac:dyDescent="0.25">
      <c r="B9689"/>
    </row>
    <row r="9690" spans="2:2" x14ac:dyDescent="0.25">
      <c r="B9690"/>
    </row>
    <row r="9691" spans="2:2" x14ac:dyDescent="0.25">
      <c r="B9691"/>
    </row>
    <row r="9692" spans="2:2" x14ac:dyDescent="0.25">
      <c r="B9692"/>
    </row>
    <row r="9693" spans="2:2" x14ac:dyDescent="0.25">
      <c r="B9693"/>
    </row>
    <row r="9694" spans="2:2" x14ac:dyDescent="0.25">
      <c r="B9694"/>
    </row>
    <row r="9695" spans="2:2" x14ac:dyDescent="0.25">
      <c r="B9695"/>
    </row>
    <row r="9696" spans="2:2" x14ac:dyDescent="0.25">
      <c r="B9696"/>
    </row>
    <row r="9697" spans="2:2" x14ac:dyDescent="0.25">
      <c r="B9697"/>
    </row>
    <row r="9698" spans="2:2" x14ac:dyDescent="0.25">
      <c r="B9698"/>
    </row>
    <row r="9699" spans="2:2" x14ac:dyDescent="0.25">
      <c r="B9699"/>
    </row>
    <row r="9700" spans="2:2" x14ac:dyDescent="0.25">
      <c r="B9700"/>
    </row>
    <row r="9701" spans="2:2" x14ac:dyDescent="0.25">
      <c r="B9701"/>
    </row>
    <row r="9702" spans="2:2" x14ac:dyDescent="0.25">
      <c r="B9702"/>
    </row>
    <row r="9703" spans="2:2" x14ac:dyDescent="0.25">
      <c r="B9703"/>
    </row>
    <row r="9704" spans="2:2" x14ac:dyDescent="0.25">
      <c r="B9704"/>
    </row>
    <row r="9705" spans="2:2" x14ac:dyDescent="0.25">
      <c r="B9705"/>
    </row>
    <row r="9706" spans="2:2" x14ac:dyDescent="0.25">
      <c r="B9706"/>
    </row>
    <row r="9707" spans="2:2" x14ac:dyDescent="0.25">
      <c r="B9707"/>
    </row>
    <row r="9708" spans="2:2" x14ac:dyDescent="0.25">
      <c r="B9708"/>
    </row>
    <row r="9709" spans="2:2" x14ac:dyDescent="0.25">
      <c r="B9709"/>
    </row>
    <row r="9710" spans="2:2" x14ac:dyDescent="0.25">
      <c r="B9710"/>
    </row>
    <row r="9711" spans="2:2" x14ac:dyDescent="0.25">
      <c r="B9711"/>
    </row>
    <row r="9712" spans="2:2" x14ac:dyDescent="0.25">
      <c r="B9712"/>
    </row>
    <row r="9713" spans="2:2" x14ac:dyDescent="0.25">
      <c r="B9713"/>
    </row>
    <row r="9714" spans="2:2" x14ac:dyDescent="0.25">
      <c r="B9714"/>
    </row>
    <row r="9715" spans="2:2" x14ac:dyDescent="0.25">
      <c r="B9715"/>
    </row>
    <row r="9716" spans="2:2" x14ac:dyDescent="0.25">
      <c r="B9716"/>
    </row>
    <row r="9717" spans="2:2" x14ac:dyDescent="0.25">
      <c r="B9717"/>
    </row>
    <row r="9718" spans="2:2" x14ac:dyDescent="0.25">
      <c r="B9718"/>
    </row>
    <row r="9719" spans="2:2" x14ac:dyDescent="0.25">
      <c r="B9719"/>
    </row>
    <row r="9720" spans="2:2" x14ac:dyDescent="0.25">
      <c r="B9720"/>
    </row>
    <row r="9721" spans="2:2" x14ac:dyDescent="0.25">
      <c r="B9721"/>
    </row>
    <row r="9722" spans="2:2" x14ac:dyDescent="0.25">
      <c r="B9722"/>
    </row>
    <row r="9723" spans="2:2" x14ac:dyDescent="0.25">
      <c r="B9723"/>
    </row>
    <row r="9724" spans="2:2" x14ac:dyDescent="0.25">
      <c r="B9724"/>
    </row>
    <row r="9725" spans="2:2" x14ac:dyDescent="0.25">
      <c r="B9725"/>
    </row>
    <row r="9726" spans="2:2" x14ac:dyDescent="0.25">
      <c r="B9726"/>
    </row>
    <row r="9727" spans="2:2" x14ac:dyDescent="0.25">
      <c r="B9727"/>
    </row>
    <row r="9728" spans="2:2" x14ac:dyDescent="0.25">
      <c r="B9728"/>
    </row>
    <row r="9729" spans="2:2" x14ac:dyDescent="0.25">
      <c r="B9729"/>
    </row>
    <row r="9730" spans="2:2" x14ac:dyDescent="0.25">
      <c r="B9730"/>
    </row>
    <row r="9731" spans="2:2" x14ac:dyDescent="0.25">
      <c r="B9731"/>
    </row>
    <row r="9732" spans="2:2" x14ac:dyDescent="0.25">
      <c r="B9732"/>
    </row>
    <row r="9733" spans="2:2" x14ac:dyDescent="0.25">
      <c r="B9733"/>
    </row>
    <row r="9734" spans="2:2" x14ac:dyDescent="0.25">
      <c r="B9734"/>
    </row>
    <row r="9735" spans="2:2" x14ac:dyDescent="0.25">
      <c r="B9735"/>
    </row>
    <row r="9736" spans="2:2" x14ac:dyDescent="0.25">
      <c r="B9736"/>
    </row>
    <row r="9737" spans="2:2" x14ac:dyDescent="0.25">
      <c r="B9737"/>
    </row>
    <row r="9738" spans="2:2" x14ac:dyDescent="0.25">
      <c r="B9738"/>
    </row>
    <row r="9739" spans="2:2" x14ac:dyDescent="0.25">
      <c r="B9739"/>
    </row>
    <row r="9740" spans="2:2" x14ac:dyDescent="0.25">
      <c r="B9740"/>
    </row>
    <row r="9741" spans="2:2" x14ac:dyDescent="0.25">
      <c r="B9741"/>
    </row>
    <row r="9742" spans="2:2" x14ac:dyDescent="0.25">
      <c r="B9742"/>
    </row>
    <row r="9743" spans="2:2" x14ac:dyDescent="0.25">
      <c r="B9743"/>
    </row>
    <row r="9744" spans="2:2" x14ac:dyDescent="0.25">
      <c r="B9744"/>
    </row>
    <row r="9745" spans="2:2" x14ac:dyDescent="0.25">
      <c r="B9745"/>
    </row>
    <row r="9746" spans="2:2" x14ac:dyDescent="0.25">
      <c r="B9746"/>
    </row>
    <row r="9747" spans="2:2" x14ac:dyDescent="0.25">
      <c r="B9747"/>
    </row>
    <row r="9748" spans="2:2" x14ac:dyDescent="0.25">
      <c r="B9748"/>
    </row>
    <row r="9749" spans="2:2" x14ac:dyDescent="0.25">
      <c r="B9749"/>
    </row>
    <row r="9750" spans="2:2" x14ac:dyDescent="0.25">
      <c r="B9750"/>
    </row>
    <row r="9751" spans="2:2" x14ac:dyDescent="0.25">
      <c r="B9751"/>
    </row>
    <row r="9752" spans="2:2" x14ac:dyDescent="0.25">
      <c r="B9752"/>
    </row>
    <row r="9753" spans="2:2" x14ac:dyDescent="0.25">
      <c r="B9753"/>
    </row>
    <row r="9754" spans="2:2" x14ac:dyDescent="0.25">
      <c r="B9754"/>
    </row>
    <row r="9755" spans="2:2" x14ac:dyDescent="0.25">
      <c r="B9755"/>
    </row>
    <row r="9756" spans="2:2" x14ac:dyDescent="0.25">
      <c r="B9756"/>
    </row>
    <row r="9757" spans="2:2" x14ac:dyDescent="0.25">
      <c r="B9757"/>
    </row>
    <row r="9758" spans="2:2" x14ac:dyDescent="0.25">
      <c r="B9758"/>
    </row>
    <row r="9759" spans="2:2" x14ac:dyDescent="0.25">
      <c r="B9759"/>
    </row>
    <row r="9760" spans="2:2" x14ac:dyDescent="0.25">
      <c r="B9760"/>
    </row>
    <row r="9761" spans="2:2" x14ac:dyDescent="0.25">
      <c r="B9761"/>
    </row>
    <row r="9762" spans="2:2" x14ac:dyDescent="0.25">
      <c r="B9762"/>
    </row>
    <row r="9763" spans="2:2" x14ac:dyDescent="0.25">
      <c r="B9763"/>
    </row>
    <row r="9764" spans="2:2" x14ac:dyDescent="0.25">
      <c r="B9764"/>
    </row>
    <row r="9765" spans="2:2" x14ac:dyDescent="0.25">
      <c r="B9765"/>
    </row>
    <row r="9766" spans="2:2" x14ac:dyDescent="0.25">
      <c r="B9766"/>
    </row>
    <row r="9767" spans="2:2" x14ac:dyDescent="0.25">
      <c r="B9767"/>
    </row>
    <row r="9768" spans="2:2" x14ac:dyDescent="0.25">
      <c r="B9768"/>
    </row>
    <row r="9769" spans="2:2" x14ac:dyDescent="0.25">
      <c r="B9769"/>
    </row>
    <row r="9770" spans="2:2" x14ac:dyDescent="0.25">
      <c r="B9770"/>
    </row>
    <row r="9771" spans="2:2" x14ac:dyDescent="0.25">
      <c r="B9771"/>
    </row>
    <row r="9772" spans="2:2" x14ac:dyDescent="0.25">
      <c r="B9772"/>
    </row>
    <row r="9773" spans="2:2" x14ac:dyDescent="0.25">
      <c r="B9773"/>
    </row>
    <row r="9774" spans="2:2" x14ac:dyDescent="0.25">
      <c r="B9774"/>
    </row>
    <row r="9775" spans="2:2" x14ac:dyDescent="0.25">
      <c r="B9775"/>
    </row>
    <row r="9776" spans="2:2" x14ac:dyDescent="0.25">
      <c r="B9776"/>
    </row>
    <row r="9777" spans="2:2" x14ac:dyDescent="0.25">
      <c r="B9777"/>
    </row>
    <row r="9778" spans="2:2" x14ac:dyDescent="0.25">
      <c r="B9778"/>
    </row>
    <row r="9779" spans="2:2" x14ac:dyDescent="0.25">
      <c r="B9779"/>
    </row>
    <row r="9780" spans="2:2" x14ac:dyDescent="0.25">
      <c r="B9780"/>
    </row>
    <row r="9781" spans="2:2" x14ac:dyDescent="0.25">
      <c r="B9781"/>
    </row>
    <row r="9782" spans="2:2" x14ac:dyDescent="0.25">
      <c r="B9782"/>
    </row>
    <row r="9783" spans="2:2" x14ac:dyDescent="0.25">
      <c r="B9783"/>
    </row>
    <row r="9784" spans="2:2" x14ac:dyDescent="0.25">
      <c r="B9784"/>
    </row>
    <row r="9785" spans="2:2" x14ac:dyDescent="0.25">
      <c r="B9785"/>
    </row>
    <row r="9786" spans="2:2" x14ac:dyDescent="0.25">
      <c r="B9786"/>
    </row>
    <row r="9787" spans="2:2" x14ac:dyDescent="0.25">
      <c r="B9787"/>
    </row>
    <row r="9788" spans="2:2" x14ac:dyDescent="0.25">
      <c r="B9788"/>
    </row>
    <row r="9789" spans="2:2" x14ac:dyDescent="0.25">
      <c r="B9789"/>
    </row>
    <row r="9790" spans="2:2" x14ac:dyDescent="0.25">
      <c r="B9790"/>
    </row>
    <row r="9791" spans="2:2" x14ac:dyDescent="0.25">
      <c r="B9791"/>
    </row>
    <row r="9792" spans="2:2" x14ac:dyDescent="0.25">
      <c r="B9792"/>
    </row>
    <row r="9793" spans="2:2" x14ac:dyDescent="0.25">
      <c r="B9793"/>
    </row>
    <row r="9794" spans="2:2" x14ac:dyDescent="0.25">
      <c r="B9794"/>
    </row>
    <row r="9795" spans="2:2" x14ac:dyDescent="0.25">
      <c r="B9795"/>
    </row>
    <row r="9796" spans="2:2" x14ac:dyDescent="0.25">
      <c r="B9796"/>
    </row>
    <row r="9797" spans="2:2" x14ac:dyDescent="0.25">
      <c r="B9797"/>
    </row>
    <row r="9798" spans="2:2" x14ac:dyDescent="0.25">
      <c r="B9798"/>
    </row>
    <row r="9799" spans="2:2" x14ac:dyDescent="0.25">
      <c r="B9799"/>
    </row>
    <row r="9800" spans="2:2" x14ac:dyDescent="0.25">
      <c r="B9800"/>
    </row>
    <row r="9801" spans="2:2" x14ac:dyDescent="0.25">
      <c r="B9801"/>
    </row>
    <row r="9802" spans="2:2" x14ac:dyDescent="0.25">
      <c r="B9802"/>
    </row>
    <row r="9803" spans="2:2" x14ac:dyDescent="0.25">
      <c r="B9803"/>
    </row>
    <row r="9804" spans="2:2" x14ac:dyDescent="0.25">
      <c r="B9804"/>
    </row>
    <row r="9805" spans="2:2" x14ac:dyDescent="0.25">
      <c r="B9805"/>
    </row>
    <row r="9806" spans="2:2" x14ac:dyDescent="0.25">
      <c r="B9806"/>
    </row>
    <row r="9807" spans="2:2" x14ac:dyDescent="0.25">
      <c r="B9807"/>
    </row>
    <row r="9808" spans="2:2" x14ac:dyDescent="0.25">
      <c r="B9808"/>
    </row>
    <row r="9809" spans="2:2" x14ac:dyDescent="0.25">
      <c r="B9809"/>
    </row>
    <row r="9810" spans="2:2" x14ac:dyDescent="0.25">
      <c r="B9810"/>
    </row>
    <row r="9811" spans="2:2" x14ac:dyDescent="0.25">
      <c r="B9811"/>
    </row>
    <row r="9812" spans="2:2" x14ac:dyDescent="0.25">
      <c r="B9812"/>
    </row>
    <row r="9813" spans="2:2" x14ac:dyDescent="0.25">
      <c r="B9813"/>
    </row>
    <row r="9814" spans="2:2" x14ac:dyDescent="0.25">
      <c r="B9814"/>
    </row>
    <row r="9815" spans="2:2" x14ac:dyDescent="0.25">
      <c r="B9815"/>
    </row>
    <row r="9816" spans="2:2" x14ac:dyDescent="0.25">
      <c r="B9816"/>
    </row>
    <row r="9817" spans="2:2" x14ac:dyDescent="0.25">
      <c r="B9817"/>
    </row>
    <row r="9818" spans="2:2" x14ac:dyDescent="0.25">
      <c r="B9818"/>
    </row>
    <row r="9819" spans="2:2" x14ac:dyDescent="0.25">
      <c r="B9819"/>
    </row>
    <row r="9820" spans="2:2" x14ac:dyDescent="0.25">
      <c r="B9820"/>
    </row>
    <row r="9821" spans="2:2" x14ac:dyDescent="0.25">
      <c r="B9821"/>
    </row>
    <row r="9822" spans="2:2" x14ac:dyDescent="0.25">
      <c r="B9822"/>
    </row>
    <row r="9823" spans="2:2" x14ac:dyDescent="0.25">
      <c r="B9823"/>
    </row>
    <row r="9824" spans="2:2" x14ac:dyDescent="0.25">
      <c r="B9824"/>
    </row>
    <row r="9825" spans="2:2" x14ac:dyDescent="0.25">
      <c r="B9825"/>
    </row>
    <row r="9826" spans="2:2" x14ac:dyDescent="0.25">
      <c r="B9826"/>
    </row>
    <row r="9827" spans="2:2" x14ac:dyDescent="0.25">
      <c r="B9827"/>
    </row>
    <row r="9828" spans="2:2" x14ac:dyDescent="0.25">
      <c r="B9828"/>
    </row>
    <row r="9829" spans="2:2" x14ac:dyDescent="0.25">
      <c r="B9829"/>
    </row>
    <row r="9830" spans="2:2" x14ac:dyDescent="0.25">
      <c r="B9830"/>
    </row>
    <row r="9831" spans="2:2" x14ac:dyDescent="0.25">
      <c r="B9831"/>
    </row>
    <row r="9832" spans="2:2" x14ac:dyDescent="0.25">
      <c r="B9832"/>
    </row>
    <row r="9833" spans="2:2" x14ac:dyDescent="0.25">
      <c r="B9833"/>
    </row>
    <row r="9834" spans="2:2" x14ac:dyDescent="0.25">
      <c r="B9834"/>
    </row>
    <row r="9835" spans="2:2" x14ac:dyDescent="0.25">
      <c r="B9835"/>
    </row>
    <row r="9836" spans="2:2" x14ac:dyDescent="0.25">
      <c r="B9836"/>
    </row>
    <row r="9837" spans="2:2" x14ac:dyDescent="0.25">
      <c r="B9837"/>
    </row>
    <row r="9838" spans="2:2" x14ac:dyDescent="0.25">
      <c r="B9838"/>
    </row>
    <row r="9839" spans="2:2" x14ac:dyDescent="0.25">
      <c r="B9839"/>
    </row>
    <row r="9840" spans="2:2" x14ac:dyDescent="0.25">
      <c r="B9840"/>
    </row>
    <row r="9841" spans="2:2" x14ac:dyDescent="0.25">
      <c r="B9841"/>
    </row>
    <row r="9842" spans="2:2" x14ac:dyDescent="0.25">
      <c r="B9842"/>
    </row>
    <row r="9843" spans="2:2" x14ac:dyDescent="0.25">
      <c r="B9843"/>
    </row>
    <row r="9844" spans="2:2" x14ac:dyDescent="0.25">
      <c r="B9844"/>
    </row>
    <row r="9845" spans="2:2" x14ac:dyDescent="0.25">
      <c r="B9845"/>
    </row>
    <row r="9846" spans="2:2" x14ac:dyDescent="0.25">
      <c r="B9846"/>
    </row>
    <row r="9847" spans="2:2" x14ac:dyDescent="0.25">
      <c r="B9847"/>
    </row>
    <row r="9848" spans="2:2" x14ac:dyDescent="0.25">
      <c r="B9848"/>
    </row>
    <row r="9849" spans="2:2" x14ac:dyDescent="0.25">
      <c r="B9849"/>
    </row>
    <row r="9850" spans="2:2" x14ac:dyDescent="0.25">
      <c r="B9850"/>
    </row>
    <row r="9851" spans="2:2" x14ac:dyDescent="0.25">
      <c r="B9851"/>
    </row>
    <row r="9852" spans="2:2" x14ac:dyDescent="0.25">
      <c r="B9852"/>
    </row>
    <row r="9853" spans="2:2" x14ac:dyDescent="0.25">
      <c r="B9853"/>
    </row>
    <row r="9854" spans="2:2" x14ac:dyDescent="0.25">
      <c r="B9854"/>
    </row>
    <row r="9855" spans="2:2" x14ac:dyDescent="0.25">
      <c r="B9855"/>
    </row>
    <row r="9856" spans="2:2" x14ac:dyDescent="0.25">
      <c r="B9856"/>
    </row>
    <row r="9857" spans="2:2" x14ac:dyDescent="0.25">
      <c r="B9857"/>
    </row>
    <row r="9858" spans="2:2" x14ac:dyDescent="0.25">
      <c r="B9858"/>
    </row>
    <row r="9859" spans="2:2" x14ac:dyDescent="0.25">
      <c r="B9859"/>
    </row>
    <row r="9860" spans="2:2" x14ac:dyDescent="0.25">
      <c r="B9860"/>
    </row>
    <row r="9861" spans="2:2" x14ac:dyDescent="0.25">
      <c r="B9861"/>
    </row>
    <row r="9862" spans="2:2" x14ac:dyDescent="0.25">
      <c r="B9862"/>
    </row>
    <row r="9863" spans="2:2" x14ac:dyDescent="0.25">
      <c r="B9863"/>
    </row>
    <row r="9864" spans="2:2" x14ac:dyDescent="0.25">
      <c r="B9864"/>
    </row>
    <row r="9865" spans="2:2" x14ac:dyDescent="0.25">
      <c r="B9865"/>
    </row>
    <row r="9866" spans="2:2" x14ac:dyDescent="0.25">
      <c r="B9866"/>
    </row>
    <row r="9867" spans="2:2" x14ac:dyDescent="0.25">
      <c r="B9867"/>
    </row>
    <row r="9868" spans="2:2" x14ac:dyDescent="0.25">
      <c r="B9868"/>
    </row>
    <row r="9869" spans="2:2" x14ac:dyDescent="0.25">
      <c r="B9869"/>
    </row>
    <row r="9870" spans="2:2" x14ac:dyDescent="0.25">
      <c r="B9870"/>
    </row>
    <row r="9871" spans="2:2" x14ac:dyDescent="0.25">
      <c r="B9871"/>
    </row>
    <row r="9872" spans="2:2" x14ac:dyDescent="0.25">
      <c r="B9872"/>
    </row>
    <row r="9873" spans="2:2" x14ac:dyDescent="0.25">
      <c r="B9873"/>
    </row>
    <row r="9874" spans="2:2" x14ac:dyDescent="0.25">
      <c r="B9874"/>
    </row>
    <row r="9875" spans="2:2" x14ac:dyDescent="0.25">
      <c r="B9875"/>
    </row>
    <row r="9876" spans="2:2" x14ac:dyDescent="0.25">
      <c r="B9876"/>
    </row>
    <row r="9877" spans="2:2" x14ac:dyDescent="0.25">
      <c r="B9877"/>
    </row>
    <row r="9878" spans="2:2" x14ac:dyDescent="0.25">
      <c r="B9878"/>
    </row>
    <row r="9879" spans="2:2" x14ac:dyDescent="0.25">
      <c r="B9879"/>
    </row>
    <row r="9880" spans="2:2" x14ac:dyDescent="0.25">
      <c r="B9880"/>
    </row>
    <row r="9881" spans="2:2" x14ac:dyDescent="0.25">
      <c r="B9881"/>
    </row>
    <row r="9882" spans="2:2" x14ac:dyDescent="0.25">
      <c r="B9882"/>
    </row>
    <row r="9883" spans="2:2" x14ac:dyDescent="0.25">
      <c r="B9883"/>
    </row>
    <row r="9884" spans="2:2" x14ac:dyDescent="0.25">
      <c r="B9884"/>
    </row>
    <row r="9885" spans="2:2" x14ac:dyDescent="0.25">
      <c r="B9885"/>
    </row>
    <row r="9886" spans="2:2" x14ac:dyDescent="0.25">
      <c r="B9886"/>
    </row>
    <row r="9887" spans="2:2" x14ac:dyDescent="0.25">
      <c r="B9887"/>
    </row>
    <row r="9888" spans="2:2" x14ac:dyDescent="0.25">
      <c r="B9888"/>
    </row>
    <row r="9889" spans="2:2" x14ac:dyDescent="0.25">
      <c r="B9889"/>
    </row>
    <row r="9890" spans="2:2" x14ac:dyDescent="0.25">
      <c r="B9890"/>
    </row>
    <row r="9891" spans="2:2" x14ac:dyDescent="0.25">
      <c r="B9891"/>
    </row>
    <row r="9892" spans="2:2" x14ac:dyDescent="0.25">
      <c r="B9892"/>
    </row>
    <row r="9893" spans="2:2" x14ac:dyDescent="0.25">
      <c r="B9893"/>
    </row>
    <row r="9894" spans="2:2" x14ac:dyDescent="0.25">
      <c r="B9894"/>
    </row>
    <row r="9895" spans="2:2" x14ac:dyDescent="0.25">
      <c r="B9895"/>
    </row>
    <row r="9896" spans="2:2" x14ac:dyDescent="0.25">
      <c r="B9896"/>
    </row>
    <row r="9897" spans="2:2" x14ac:dyDescent="0.25">
      <c r="B9897"/>
    </row>
    <row r="9898" spans="2:2" x14ac:dyDescent="0.25">
      <c r="B9898"/>
    </row>
    <row r="9899" spans="2:2" x14ac:dyDescent="0.25">
      <c r="B9899"/>
    </row>
    <row r="9900" spans="2:2" x14ac:dyDescent="0.25">
      <c r="B9900"/>
    </row>
    <row r="9901" spans="2:2" x14ac:dyDescent="0.25">
      <c r="B9901"/>
    </row>
    <row r="9902" spans="2:2" x14ac:dyDescent="0.25">
      <c r="B9902"/>
    </row>
    <row r="9903" spans="2:2" x14ac:dyDescent="0.25">
      <c r="B9903"/>
    </row>
    <row r="9904" spans="2:2" x14ac:dyDescent="0.25">
      <c r="B9904"/>
    </row>
    <row r="9905" spans="2:2" x14ac:dyDescent="0.25">
      <c r="B9905"/>
    </row>
    <row r="9906" spans="2:2" x14ac:dyDescent="0.25">
      <c r="B9906"/>
    </row>
    <row r="9907" spans="2:2" x14ac:dyDescent="0.25">
      <c r="B9907"/>
    </row>
    <row r="9908" spans="2:2" x14ac:dyDescent="0.25">
      <c r="B9908"/>
    </row>
    <row r="9909" spans="2:2" x14ac:dyDescent="0.25">
      <c r="B9909"/>
    </row>
    <row r="9910" spans="2:2" x14ac:dyDescent="0.25">
      <c r="B9910"/>
    </row>
    <row r="9911" spans="2:2" x14ac:dyDescent="0.25">
      <c r="B9911"/>
    </row>
    <row r="9912" spans="2:2" x14ac:dyDescent="0.25">
      <c r="B9912"/>
    </row>
    <row r="9913" spans="2:2" x14ac:dyDescent="0.25">
      <c r="B9913"/>
    </row>
    <row r="9914" spans="2:2" x14ac:dyDescent="0.25">
      <c r="B9914"/>
    </row>
    <row r="9915" spans="2:2" x14ac:dyDescent="0.25">
      <c r="B9915"/>
    </row>
    <row r="9916" spans="2:2" x14ac:dyDescent="0.25">
      <c r="B9916"/>
    </row>
    <row r="9917" spans="2:2" x14ac:dyDescent="0.25">
      <c r="B9917"/>
    </row>
    <row r="9918" spans="2:2" x14ac:dyDescent="0.25">
      <c r="B9918"/>
    </row>
    <row r="9919" spans="2:2" x14ac:dyDescent="0.25">
      <c r="B9919"/>
    </row>
    <row r="9920" spans="2:2" x14ac:dyDescent="0.25">
      <c r="B9920"/>
    </row>
    <row r="9921" spans="2:2" x14ac:dyDescent="0.25">
      <c r="B9921"/>
    </row>
    <row r="9922" spans="2:2" x14ac:dyDescent="0.25">
      <c r="B9922"/>
    </row>
    <row r="9923" spans="2:2" x14ac:dyDescent="0.25">
      <c r="B9923"/>
    </row>
    <row r="9924" spans="2:2" x14ac:dyDescent="0.25">
      <c r="B9924"/>
    </row>
    <row r="9925" spans="2:2" x14ac:dyDescent="0.25">
      <c r="B9925"/>
    </row>
    <row r="9926" spans="2:2" x14ac:dyDescent="0.25">
      <c r="B9926"/>
    </row>
    <row r="9927" spans="2:2" x14ac:dyDescent="0.25">
      <c r="B9927"/>
    </row>
    <row r="9928" spans="2:2" x14ac:dyDescent="0.25">
      <c r="B9928"/>
    </row>
    <row r="9929" spans="2:2" x14ac:dyDescent="0.25">
      <c r="B9929"/>
    </row>
    <row r="9930" spans="2:2" x14ac:dyDescent="0.25">
      <c r="B9930"/>
    </row>
    <row r="9931" spans="2:2" x14ac:dyDescent="0.25">
      <c r="B9931"/>
    </row>
    <row r="9932" spans="2:2" x14ac:dyDescent="0.25">
      <c r="B9932"/>
    </row>
    <row r="9933" spans="2:2" x14ac:dyDescent="0.25">
      <c r="B9933"/>
    </row>
    <row r="9934" spans="2:2" x14ac:dyDescent="0.25">
      <c r="B9934"/>
    </row>
    <row r="9935" spans="2:2" x14ac:dyDescent="0.25">
      <c r="B9935"/>
    </row>
    <row r="9936" spans="2:2" x14ac:dyDescent="0.25">
      <c r="B9936"/>
    </row>
    <row r="9937" spans="2:2" x14ac:dyDescent="0.25">
      <c r="B9937"/>
    </row>
    <row r="9938" spans="2:2" x14ac:dyDescent="0.25">
      <c r="B9938"/>
    </row>
    <row r="9939" spans="2:2" x14ac:dyDescent="0.25">
      <c r="B9939"/>
    </row>
    <row r="9940" spans="2:2" x14ac:dyDescent="0.25">
      <c r="B9940"/>
    </row>
    <row r="9941" spans="2:2" x14ac:dyDescent="0.25">
      <c r="B9941"/>
    </row>
    <row r="9942" spans="2:2" x14ac:dyDescent="0.25">
      <c r="B9942"/>
    </row>
    <row r="9943" spans="2:2" x14ac:dyDescent="0.25">
      <c r="B9943"/>
    </row>
    <row r="9944" spans="2:2" x14ac:dyDescent="0.25">
      <c r="B9944"/>
    </row>
    <row r="9945" spans="2:2" x14ac:dyDescent="0.25">
      <c r="B9945"/>
    </row>
    <row r="9946" spans="2:2" x14ac:dyDescent="0.25">
      <c r="B9946"/>
    </row>
    <row r="9947" spans="2:2" x14ac:dyDescent="0.25">
      <c r="B9947"/>
    </row>
    <row r="9948" spans="2:2" x14ac:dyDescent="0.25">
      <c r="B9948"/>
    </row>
    <row r="9949" spans="2:2" x14ac:dyDescent="0.25">
      <c r="B9949"/>
    </row>
    <row r="9950" spans="2:2" x14ac:dyDescent="0.25">
      <c r="B9950"/>
    </row>
    <row r="9951" spans="2:2" x14ac:dyDescent="0.25">
      <c r="B9951"/>
    </row>
    <row r="9952" spans="2:2" x14ac:dyDescent="0.25">
      <c r="B9952"/>
    </row>
    <row r="9953" spans="2:2" x14ac:dyDescent="0.25">
      <c r="B9953"/>
    </row>
    <row r="9954" spans="2:2" x14ac:dyDescent="0.25">
      <c r="B9954"/>
    </row>
    <row r="9955" spans="2:2" x14ac:dyDescent="0.25">
      <c r="B9955"/>
    </row>
    <row r="9956" spans="2:2" x14ac:dyDescent="0.25">
      <c r="B9956"/>
    </row>
    <row r="9957" spans="2:2" x14ac:dyDescent="0.25">
      <c r="B9957"/>
    </row>
    <row r="9958" spans="2:2" x14ac:dyDescent="0.25">
      <c r="B9958"/>
    </row>
    <row r="9959" spans="2:2" x14ac:dyDescent="0.25">
      <c r="B9959"/>
    </row>
    <row r="9960" spans="2:2" x14ac:dyDescent="0.25">
      <c r="B9960"/>
    </row>
    <row r="9961" spans="2:2" x14ac:dyDescent="0.25">
      <c r="B9961"/>
    </row>
    <row r="9962" spans="2:2" x14ac:dyDescent="0.25">
      <c r="B9962"/>
    </row>
    <row r="9963" spans="2:2" x14ac:dyDescent="0.25">
      <c r="B9963"/>
    </row>
    <row r="9964" spans="2:2" x14ac:dyDescent="0.25">
      <c r="B9964"/>
    </row>
    <row r="9965" spans="2:2" x14ac:dyDescent="0.25">
      <c r="B9965"/>
    </row>
    <row r="9966" spans="2:2" x14ac:dyDescent="0.25">
      <c r="B9966"/>
    </row>
    <row r="9967" spans="2:2" x14ac:dyDescent="0.25">
      <c r="B9967"/>
    </row>
    <row r="9968" spans="2:2" x14ac:dyDescent="0.25">
      <c r="B9968"/>
    </row>
    <row r="9969" spans="2:2" x14ac:dyDescent="0.25">
      <c r="B9969"/>
    </row>
    <row r="9970" spans="2:2" x14ac:dyDescent="0.25">
      <c r="B9970"/>
    </row>
    <row r="9971" spans="2:2" x14ac:dyDescent="0.25">
      <c r="B9971"/>
    </row>
    <row r="9972" spans="2:2" x14ac:dyDescent="0.25">
      <c r="B9972"/>
    </row>
    <row r="9973" spans="2:2" x14ac:dyDescent="0.25">
      <c r="B9973"/>
    </row>
    <row r="9974" spans="2:2" x14ac:dyDescent="0.25">
      <c r="B9974"/>
    </row>
    <row r="9975" spans="2:2" x14ac:dyDescent="0.25">
      <c r="B9975"/>
    </row>
    <row r="9976" spans="2:2" x14ac:dyDescent="0.25">
      <c r="B9976"/>
    </row>
    <row r="9977" spans="2:2" x14ac:dyDescent="0.25">
      <c r="B9977"/>
    </row>
    <row r="9978" spans="2:2" x14ac:dyDescent="0.25">
      <c r="B9978"/>
    </row>
    <row r="9979" spans="2:2" x14ac:dyDescent="0.25">
      <c r="B9979"/>
    </row>
    <row r="9980" spans="2:2" x14ac:dyDescent="0.25">
      <c r="B9980"/>
    </row>
    <row r="9981" spans="2:2" x14ac:dyDescent="0.25">
      <c r="B9981"/>
    </row>
    <row r="9982" spans="2:2" x14ac:dyDescent="0.25">
      <c r="B9982"/>
    </row>
    <row r="9983" spans="2:2" x14ac:dyDescent="0.25">
      <c r="B9983"/>
    </row>
    <row r="9984" spans="2:2" x14ac:dyDescent="0.25">
      <c r="B9984"/>
    </row>
    <row r="9985" spans="2:2" x14ac:dyDescent="0.25">
      <c r="B9985"/>
    </row>
    <row r="9986" spans="2:2" x14ac:dyDescent="0.25">
      <c r="B9986"/>
    </row>
    <row r="9987" spans="2:2" x14ac:dyDescent="0.25">
      <c r="B9987"/>
    </row>
    <row r="9988" spans="2:2" x14ac:dyDescent="0.25">
      <c r="B9988"/>
    </row>
    <row r="9989" spans="2:2" x14ac:dyDescent="0.25">
      <c r="B9989"/>
    </row>
    <row r="9990" spans="2:2" x14ac:dyDescent="0.25">
      <c r="B9990"/>
    </row>
    <row r="9991" spans="2:2" x14ac:dyDescent="0.25">
      <c r="B9991"/>
    </row>
    <row r="9992" spans="2:2" x14ac:dyDescent="0.25">
      <c r="B9992"/>
    </row>
    <row r="9993" spans="2:2" x14ac:dyDescent="0.25">
      <c r="B9993"/>
    </row>
    <row r="9994" spans="2:2" x14ac:dyDescent="0.25">
      <c r="B9994"/>
    </row>
    <row r="9995" spans="2:2" x14ac:dyDescent="0.25">
      <c r="B9995"/>
    </row>
    <row r="9996" spans="2:2" x14ac:dyDescent="0.25">
      <c r="B9996"/>
    </row>
    <row r="9997" spans="2:2" x14ac:dyDescent="0.25">
      <c r="B9997"/>
    </row>
    <row r="9998" spans="2:2" x14ac:dyDescent="0.25">
      <c r="B9998"/>
    </row>
    <row r="9999" spans="2:2" x14ac:dyDescent="0.25">
      <c r="B9999"/>
    </row>
    <row r="10000" spans="2:2" x14ac:dyDescent="0.25">
      <c r="B10000"/>
    </row>
    <row r="10001" spans="2:2" x14ac:dyDescent="0.25">
      <c r="B10001"/>
    </row>
    <row r="10002" spans="2:2" x14ac:dyDescent="0.25">
      <c r="B10002"/>
    </row>
    <row r="10003" spans="2:2" x14ac:dyDescent="0.25">
      <c r="B10003"/>
    </row>
    <row r="10004" spans="2:2" x14ac:dyDescent="0.25">
      <c r="B10004"/>
    </row>
    <row r="10005" spans="2:2" x14ac:dyDescent="0.25">
      <c r="B10005"/>
    </row>
    <row r="10006" spans="2:2" x14ac:dyDescent="0.25">
      <c r="B10006"/>
    </row>
    <row r="10007" spans="2:2" x14ac:dyDescent="0.25">
      <c r="B10007"/>
    </row>
    <row r="10008" spans="2:2" x14ac:dyDescent="0.25">
      <c r="B10008"/>
    </row>
    <row r="10009" spans="2:2" x14ac:dyDescent="0.25">
      <c r="B10009"/>
    </row>
    <row r="10010" spans="2:2" x14ac:dyDescent="0.25">
      <c r="B10010"/>
    </row>
    <row r="10011" spans="2:2" x14ac:dyDescent="0.25">
      <c r="B10011"/>
    </row>
    <row r="10012" spans="2:2" x14ac:dyDescent="0.25">
      <c r="B10012"/>
    </row>
    <row r="10013" spans="2:2" x14ac:dyDescent="0.25">
      <c r="B10013"/>
    </row>
    <row r="10014" spans="2:2" x14ac:dyDescent="0.25">
      <c r="B10014"/>
    </row>
    <row r="10015" spans="2:2" x14ac:dyDescent="0.25">
      <c r="B10015"/>
    </row>
    <row r="10016" spans="2:2" x14ac:dyDescent="0.25">
      <c r="B10016"/>
    </row>
    <row r="10017" spans="2:2" x14ac:dyDescent="0.25">
      <c r="B10017"/>
    </row>
    <row r="10018" spans="2:2" x14ac:dyDescent="0.25">
      <c r="B10018"/>
    </row>
    <row r="10019" spans="2:2" x14ac:dyDescent="0.25">
      <c r="B10019"/>
    </row>
    <row r="10020" spans="2:2" x14ac:dyDescent="0.25">
      <c r="B10020"/>
    </row>
    <row r="10021" spans="2:2" x14ac:dyDescent="0.25">
      <c r="B10021"/>
    </row>
    <row r="10022" spans="2:2" x14ac:dyDescent="0.25">
      <c r="B10022"/>
    </row>
    <row r="10023" spans="2:2" x14ac:dyDescent="0.25">
      <c r="B10023"/>
    </row>
    <row r="10024" spans="2:2" x14ac:dyDescent="0.25">
      <c r="B10024"/>
    </row>
    <row r="10025" spans="2:2" x14ac:dyDescent="0.25">
      <c r="B10025"/>
    </row>
    <row r="10026" spans="2:2" x14ac:dyDescent="0.25">
      <c r="B10026"/>
    </row>
    <row r="10027" spans="2:2" x14ac:dyDescent="0.25">
      <c r="B10027"/>
    </row>
    <row r="10028" spans="2:2" x14ac:dyDescent="0.25">
      <c r="B10028"/>
    </row>
    <row r="10029" spans="2:2" x14ac:dyDescent="0.25">
      <c r="B10029"/>
    </row>
    <row r="10030" spans="2:2" x14ac:dyDescent="0.25">
      <c r="B10030"/>
    </row>
    <row r="10031" spans="2:2" x14ac:dyDescent="0.25">
      <c r="B10031"/>
    </row>
    <row r="10032" spans="2:2" x14ac:dyDescent="0.25">
      <c r="B10032"/>
    </row>
    <row r="10033" spans="2:2" x14ac:dyDescent="0.25">
      <c r="B10033"/>
    </row>
    <row r="10034" spans="2:2" x14ac:dyDescent="0.25">
      <c r="B10034"/>
    </row>
    <row r="10035" spans="2:2" x14ac:dyDescent="0.25">
      <c r="B10035"/>
    </row>
    <row r="10036" spans="2:2" x14ac:dyDescent="0.25">
      <c r="B10036"/>
    </row>
    <row r="10037" spans="2:2" x14ac:dyDescent="0.25">
      <c r="B10037"/>
    </row>
    <row r="10038" spans="2:2" x14ac:dyDescent="0.25">
      <c r="B10038"/>
    </row>
    <row r="10039" spans="2:2" x14ac:dyDescent="0.25">
      <c r="B10039"/>
    </row>
    <row r="10040" spans="2:2" x14ac:dyDescent="0.25">
      <c r="B10040"/>
    </row>
    <row r="10041" spans="2:2" x14ac:dyDescent="0.25">
      <c r="B10041"/>
    </row>
    <row r="10042" spans="2:2" x14ac:dyDescent="0.25">
      <c r="B10042"/>
    </row>
    <row r="10043" spans="2:2" x14ac:dyDescent="0.25">
      <c r="B10043"/>
    </row>
    <row r="10044" spans="2:2" x14ac:dyDescent="0.25">
      <c r="B10044"/>
    </row>
    <row r="10045" spans="2:2" x14ac:dyDescent="0.25">
      <c r="B10045"/>
    </row>
    <row r="10046" spans="2:2" x14ac:dyDescent="0.25">
      <c r="B10046"/>
    </row>
    <row r="10047" spans="2:2" x14ac:dyDescent="0.25">
      <c r="B10047"/>
    </row>
    <row r="10048" spans="2:2" x14ac:dyDescent="0.25">
      <c r="B10048"/>
    </row>
    <row r="10049" spans="2:2" x14ac:dyDescent="0.25">
      <c r="B10049"/>
    </row>
    <row r="10050" spans="2:2" x14ac:dyDescent="0.25">
      <c r="B10050"/>
    </row>
    <row r="10051" spans="2:2" x14ac:dyDescent="0.25">
      <c r="B10051"/>
    </row>
    <row r="10052" spans="2:2" x14ac:dyDescent="0.25">
      <c r="B10052"/>
    </row>
    <row r="10053" spans="2:2" x14ac:dyDescent="0.25">
      <c r="B10053"/>
    </row>
    <row r="10054" spans="2:2" x14ac:dyDescent="0.25">
      <c r="B10054"/>
    </row>
    <row r="10055" spans="2:2" x14ac:dyDescent="0.25">
      <c r="B10055"/>
    </row>
    <row r="10056" spans="2:2" x14ac:dyDescent="0.25">
      <c r="B10056"/>
    </row>
    <row r="10057" spans="2:2" x14ac:dyDescent="0.25">
      <c r="B10057"/>
    </row>
    <row r="10058" spans="2:2" x14ac:dyDescent="0.25">
      <c r="B10058"/>
    </row>
    <row r="10059" spans="2:2" x14ac:dyDescent="0.25">
      <c r="B10059"/>
    </row>
    <row r="10060" spans="2:2" x14ac:dyDescent="0.25">
      <c r="B10060"/>
    </row>
    <row r="10061" spans="2:2" x14ac:dyDescent="0.25">
      <c r="B10061"/>
    </row>
    <row r="10062" spans="2:2" x14ac:dyDescent="0.25">
      <c r="B10062"/>
    </row>
    <row r="10063" spans="2:2" x14ac:dyDescent="0.25">
      <c r="B10063"/>
    </row>
    <row r="10064" spans="2:2" x14ac:dyDescent="0.25">
      <c r="B10064"/>
    </row>
    <row r="10065" spans="2:2" x14ac:dyDescent="0.25">
      <c r="B10065"/>
    </row>
    <row r="10066" spans="2:2" x14ac:dyDescent="0.25">
      <c r="B10066"/>
    </row>
    <row r="10067" spans="2:2" x14ac:dyDescent="0.25">
      <c r="B10067"/>
    </row>
    <row r="10068" spans="2:2" x14ac:dyDescent="0.25">
      <c r="B10068"/>
    </row>
    <row r="10069" spans="2:2" x14ac:dyDescent="0.25">
      <c r="B10069"/>
    </row>
    <row r="10070" spans="2:2" x14ac:dyDescent="0.25">
      <c r="B10070"/>
    </row>
    <row r="10071" spans="2:2" x14ac:dyDescent="0.25">
      <c r="B10071"/>
    </row>
    <row r="10072" spans="2:2" x14ac:dyDescent="0.25">
      <c r="B10072"/>
    </row>
    <row r="10073" spans="2:2" x14ac:dyDescent="0.25">
      <c r="B10073"/>
    </row>
    <row r="10074" spans="2:2" x14ac:dyDescent="0.25">
      <c r="B10074"/>
    </row>
    <row r="10075" spans="2:2" x14ac:dyDescent="0.25">
      <c r="B10075"/>
    </row>
    <row r="10076" spans="2:2" x14ac:dyDescent="0.25">
      <c r="B10076"/>
    </row>
    <row r="10077" spans="2:2" x14ac:dyDescent="0.25">
      <c r="B10077"/>
    </row>
    <row r="10078" spans="2:2" x14ac:dyDescent="0.25">
      <c r="B10078"/>
    </row>
    <row r="10079" spans="2:2" x14ac:dyDescent="0.25">
      <c r="B10079"/>
    </row>
    <row r="10080" spans="2:2" x14ac:dyDescent="0.25">
      <c r="B10080"/>
    </row>
    <row r="10081" spans="2:2" x14ac:dyDescent="0.25">
      <c r="B10081"/>
    </row>
    <row r="10082" spans="2:2" x14ac:dyDescent="0.25">
      <c r="B10082"/>
    </row>
    <row r="10083" spans="2:2" x14ac:dyDescent="0.25">
      <c r="B10083"/>
    </row>
    <row r="10084" spans="2:2" x14ac:dyDescent="0.25">
      <c r="B10084"/>
    </row>
    <row r="10085" spans="2:2" x14ac:dyDescent="0.25">
      <c r="B10085"/>
    </row>
    <row r="10086" spans="2:2" x14ac:dyDescent="0.25">
      <c r="B10086"/>
    </row>
    <row r="10087" spans="2:2" x14ac:dyDescent="0.25">
      <c r="B10087"/>
    </row>
    <row r="10088" spans="2:2" x14ac:dyDescent="0.25">
      <c r="B10088"/>
    </row>
    <row r="10089" spans="2:2" x14ac:dyDescent="0.25">
      <c r="B10089"/>
    </row>
    <row r="10090" spans="2:2" x14ac:dyDescent="0.25">
      <c r="B10090"/>
    </row>
    <row r="10091" spans="2:2" x14ac:dyDescent="0.25">
      <c r="B10091"/>
    </row>
    <row r="10092" spans="2:2" x14ac:dyDescent="0.25">
      <c r="B10092"/>
    </row>
    <row r="10093" spans="2:2" x14ac:dyDescent="0.25">
      <c r="B10093"/>
    </row>
    <row r="10094" spans="2:2" x14ac:dyDescent="0.25">
      <c r="B10094"/>
    </row>
    <row r="10095" spans="2:2" x14ac:dyDescent="0.25">
      <c r="B10095"/>
    </row>
    <row r="10096" spans="2:2" x14ac:dyDescent="0.25">
      <c r="B10096"/>
    </row>
    <row r="10097" spans="2:2" x14ac:dyDescent="0.25">
      <c r="B10097"/>
    </row>
    <row r="10098" spans="2:2" x14ac:dyDescent="0.25">
      <c r="B10098"/>
    </row>
    <row r="10099" spans="2:2" x14ac:dyDescent="0.25">
      <c r="B10099"/>
    </row>
    <row r="10100" spans="2:2" x14ac:dyDescent="0.25">
      <c r="B10100"/>
    </row>
    <row r="10101" spans="2:2" x14ac:dyDescent="0.25">
      <c r="B10101"/>
    </row>
    <row r="10102" spans="2:2" x14ac:dyDescent="0.25">
      <c r="B10102"/>
    </row>
    <row r="10103" spans="2:2" x14ac:dyDescent="0.25">
      <c r="B10103"/>
    </row>
    <row r="10104" spans="2:2" x14ac:dyDescent="0.25">
      <c r="B10104"/>
    </row>
    <row r="10105" spans="2:2" x14ac:dyDescent="0.25">
      <c r="B10105"/>
    </row>
    <row r="10106" spans="2:2" x14ac:dyDescent="0.25">
      <c r="B10106"/>
    </row>
    <row r="10107" spans="2:2" x14ac:dyDescent="0.25">
      <c r="B10107"/>
    </row>
    <row r="10108" spans="2:2" x14ac:dyDescent="0.25">
      <c r="B10108"/>
    </row>
    <row r="10109" spans="2:2" x14ac:dyDescent="0.25">
      <c r="B10109"/>
    </row>
    <row r="10110" spans="2:2" x14ac:dyDescent="0.25">
      <c r="B10110"/>
    </row>
    <row r="10111" spans="2:2" x14ac:dyDescent="0.25">
      <c r="B10111"/>
    </row>
    <row r="10112" spans="2:2" x14ac:dyDescent="0.25">
      <c r="B10112"/>
    </row>
    <row r="10113" spans="2:2" x14ac:dyDescent="0.25">
      <c r="B10113"/>
    </row>
    <row r="10114" spans="2:2" x14ac:dyDescent="0.25">
      <c r="B10114"/>
    </row>
    <row r="10115" spans="2:2" x14ac:dyDescent="0.25">
      <c r="B10115"/>
    </row>
    <row r="10116" spans="2:2" x14ac:dyDescent="0.25">
      <c r="B10116"/>
    </row>
    <row r="10117" spans="2:2" x14ac:dyDescent="0.25">
      <c r="B10117"/>
    </row>
    <row r="10118" spans="2:2" x14ac:dyDescent="0.25">
      <c r="B10118"/>
    </row>
    <row r="10119" spans="2:2" x14ac:dyDescent="0.25">
      <c r="B10119"/>
    </row>
    <row r="10120" spans="2:2" x14ac:dyDescent="0.25">
      <c r="B10120"/>
    </row>
    <row r="10121" spans="2:2" x14ac:dyDescent="0.25">
      <c r="B10121"/>
    </row>
    <row r="10122" spans="2:2" x14ac:dyDescent="0.25">
      <c r="B10122"/>
    </row>
    <row r="10123" spans="2:2" x14ac:dyDescent="0.25">
      <c r="B10123"/>
    </row>
    <row r="10124" spans="2:2" x14ac:dyDescent="0.25">
      <c r="B10124"/>
    </row>
    <row r="10125" spans="2:2" x14ac:dyDescent="0.25">
      <c r="B10125"/>
    </row>
    <row r="10126" spans="2:2" x14ac:dyDescent="0.25">
      <c r="B10126"/>
    </row>
    <row r="10127" spans="2:2" x14ac:dyDescent="0.25">
      <c r="B10127"/>
    </row>
    <row r="10128" spans="2:2" x14ac:dyDescent="0.25">
      <c r="B10128"/>
    </row>
    <row r="10129" spans="2:2" x14ac:dyDescent="0.25">
      <c r="B10129"/>
    </row>
    <row r="10130" spans="2:2" x14ac:dyDescent="0.25">
      <c r="B10130"/>
    </row>
    <row r="10131" spans="2:2" x14ac:dyDescent="0.25">
      <c r="B10131"/>
    </row>
    <row r="10132" spans="2:2" x14ac:dyDescent="0.25">
      <c r="B10132"/>
    </row>
    <row r="10133" spans="2:2" x14ac:dyDescent="0.25">
      <c r="B10133"/>
    </row>
    <row r="10134" spans="2:2" x14ac:dyDescent="0.25">
      <c r="B10134"/>
    </row>
    <row r="10135" spans="2:2" x14ac:dyDescent="0.25">
      <c r="B10135"/>
    </row>
    <row r="10136" spans="2:2" x14ac:dyDescent="0.25">
      <c r="B10136"/>
    </row>
    <row r="10137" spans="2:2" x14ac:dyDescent="0.25">
      <c r="B10137"/>
    </row>
    <row r="10138" spans="2:2" x14ac:dyDescent="0.25">
      <c r="B10138"/>
    </row>
    <row r="10139" spans="2:2" x14ac:dyDescent="0.25">
      <c r="B10139"/>
    </row>
    <row r="10140" spans="2:2" x14ac:dyDescent="0.25">
      <c r="B10140"/>
    </row>
    <row r="10141" spans="2:2" x14ac:dyDescent="0.25">
      <c r="B10141"/>
    </row>
    <row r="10142" spans="2:2" x14ac:dyDescent="0.25">
      <c r="B10142"/>
    </row>
    <row r="10143" spans="2:2" x14ac:dyDescent="0.25">
      <c r="B10143"/>
    </row>
    <row r="10144" spans="2:2" x14ac:dyDescent="0.25">
      <c r="B10144"/>
    </row>
    <row r="10145" spans="2:2" x14ac:dyDescent="0.25">
      <c r="B10145"/>
    </row>
    <row r="10146" spans="2:2" x14ac:dyDescent="0.25">
      <c r="B10146"/>
    </row>
    <row r="10147" spans="2:2" x14ac:dyDescent="0.25">
      <c r="B10147"/>
    </row>
    <row r="10148" spans="2:2" x14ac:dyDescent="0.25">
      <c r="B10148"/>
    </row>
    <row r="10149" spans="2:2" x14ac:dyDescent="0.25">
      <c r="B10149"/>
    </row>
    <row r="10150" spans="2:2" x14ac:dyDescent="0.25">
      <c r="B10150"/>
    </row>
    <row r="10151" spans="2:2" x14ac:dyDescent="0.25">
      <c r="B10151"/>
    </row>
    <row r="10152" spans="2:2" x14ac:dyDescent="0.25">
      <c r="B10152"/>
    </row>
    <row r="10153" spans="2:2" x14ac:dyDescent="0.25">
      <c r="B10153"/>
    </row>
    <row r="10154" spans="2:2" x14ac:dyDescent="0.25">
      <c r="B10154"/>
    </row>
    <row r="10155" spans="2:2" x14ac:dyDescent="0.25">
      <c r="B10155"/>
    </row>
    <row r="10156" spans="2:2" x14ac:dyDescent="0.25">
      <c r="B10156"/>
    </row>
    <row r="10157" spans="2:2" x14ac:dyDescent="0.25">
      <c r="B10157"/>
    </row>
    <row r="10158" spans="2:2" x14ac:dyDescent="0.25">
      <c r="B10158"/>
    </row>
    <row r="10159" spans="2:2" x14ac:dyDescent="0.25">
      <c r="B10159"/>
    </row>
    <row r="10160" spans="2:2" x14ac:dyDescent="0.25">
      <c r="B10160"/>
    </row>
    <row r="10161" spans="2:2" x14ac:dyDescent="0.25">
      <c r="B10161"/>
    </row>
    <row r="10162" spans="2:2" x14ac:dyDescent="0.25">
      <c r="B10162"/>
    </row>
    <row r="10163" spans="2:2" x14ac:dyDescent="0.25">
      <c r="B10163"/>
    </row>
    <row r="10164" spans="2:2" x14ac:dyDescent="0.25">
      <c r="B10164"/>
    </row>
    <row r="10165" spans="2:2" x14ac:dyDescent="0.25">
      <c r="B10165"/>
    </row>
    <row r="10166" spans="2:2" x14ac:dyDescent="0.25">
      <c r="B10166"/>
    </row>
    <row r="10167" spans="2:2" x14ac:dyDescent="0.25">
      <c r="B10167"/>
    </row>
    <row r="10168" spans="2:2" x14ac:dyDescent="0.25">
      <c r="B10168"/>
    </row>
    <row r="10169" spans="2:2" x14ac:dyDescent="0.25">
      <c r="B10169"/>
    </row>
    <row r="10170" spans="2:2" x14ac:dyDescent="0.25">
      <c r="B10170"/>
    </row>
    <row r="10171" spans="2:2" x14ac:dyDescent="0.25">
      <c r="B10171"/>
    </row>
    <row r="10172" spans="2:2" x14ac:dyDescent="0.25">
      <c r="B10172"/>
    </row>
    <row r="10173" spans="2:2" x14ac:dyDescent="0.25">
      <c r="B10173"/>
    </row>
    <row r="10174" spans="2:2" x14ac:dyDescent="0.25">
      <c r="B10174"/>
    </row>
    <row r="10175" spans="2:2" x14ac:dyDescent="0.25">
      <c r="B10175"/>
    </row>
    <row r="10176" spans="2:2" x14ac:dyDescent="0.25">
      <c r="B10176"/>
    </row>
    <row r="10177" spans="2:2" x14ac:dyDescent="0.25">
      <c r="B10177"/>
    </row>
    <row r="10178" spans="2:2" x14ac:dyDescent="0.25">
      <c r="B10178"/>
    </row>
    <row r="10179" spans="2:2" x14ac:dyDescent="0.25">
      <c r="B10179"/>
    </row>
    <row r="10180" spans="2:2" x14ac:dyDescent="0.25">
      <c r="B10180"/>
    </row>
    <row r="10181" spans="2:2" x14ac:dyDescent="0.25">
      <c r="B10181"/>
    </row>
    <row r="10182" spans="2:2" x14ac:dyDescent="0.25">
      <c r="B10182"/>
    </row>
    <row r="10183" spans="2:2" x14ac:dyDescent="0.25">
      <c r="B10183"/>
    </row>
    <row r="10184" spans="2:2" x14ac:dyDescent="0.25">
      <c r="B10184"/>
    </row>
    <row r="10185" spans="2:2" x14ac:dyDescent="0.25">
      <c r="B10185"/>
    </row>
    <row r="10186" spans="2:2" x14ac:dyDescent="0.25">
      <c r="B10186"/>
    </row>
    <row r="10187" spans="2:2" x14ac:dyDescent="0.25">
      <c r="B10187"/>
    </row>
    <row r="10188" spans="2:2" x14ac:dyDescent="0.25">
      <c r="B10188"/>
    </row>
    <row r="10189" spans="2:2" x14ac:dyDescent="0.25">
      <c r="B10189"/>
    </row>
    <row r="10190" spans="2:2" x14ac:dyDescent="0.25">
      <c r="B10190"/>
    </row>
    <row r="10191" spans="2:2" x14ac:dyDescent="0.25">
      <c r="B10191"/>
    </row>
    <row r="10192" spans="2:2" x14ac:dyDescent="0.25">
      <c r="B10192"/>
    </row>
    <row r="10193" spans="2:2" x14ac:dyDescent="0.25">
      <c r="B10193"/>
    </row>
    <row r="10194" spans="2:2" x14ac:dyDescent="0.25">
      <c r="B10194"/>
    </row>
    <row r="10195" spans="2:2" x14ac:dyDescent="0.25">
      <c r="B10195"/>
    </row>
    <row r="10196" spans="2:2" x14ac:dyDescent="0.25">
      <c r="B10196"/>
    </row>
    <row r="10197" spans="2:2" x14ac:dyDescent="0.25">
      <c r="B10197"/>
    </row>
    <row r="10198" spans="2:2" x14ac:dyDescent="0.25">
      <c r="B10198"/>
    </row>
    <row r="10199" spans="2:2" x14ac:dyDescent="0.25">
      <c r="B10199"/>
    </row>
    <row r="10200" spans="2:2" x14ac:dyDescent="0.25">
      <c r="B10200"/>
    </row>
    <row r="10201" spans="2:2" x14ac:dyDescent="0.25">
      <c r="B10201"/>
    </row>
    <row r="10202" spans="2:2" x14ac:dyDescent="0.25">
      <c r="B10202"/>
    </row>
    <row r="10203" spans="2:2" x14ac:dyDescent="0.25">
      <c r="B10203"/>
    </row>
    <row r="10204" spans="2:2" x14ac:dyDescent="0.25">
      <c r="B10204"/>
    </row>
    <row r="10205" spans="2:2" x14ac:dyDescent="0.25">
      <c r="B10205"/>
    </row>
    <row r="10206" spans="2:2" x14ac:dyDescent="0.25">
      <c r="B10206"/>
    </row>
    <row r="10207" spans="2:2" x14ac:dyDescent="0.25">
      <c r="B10207"/>
    </row>
    <row r="10208" spans="2:2" x14ac:dyDescent="0.25">
      <c r="B10208"/>
    </row>
    <row r="10209" spans="2:2" x14ac:dyDescent="0.25">
      <c r="B10209"/>
    </row>
    <row r="10210" spans="2:2" x14ac:dyDescent="0.25">
      <c r="B10210"/>
    </row>
    <row r="10211" spans="2:2" x14ac:dyDescent="0.25">
      <c r="B10211"/>
    </row>
    <row r="10212" spans="2:2" x14ac:dyDescent="0.25">
      <c r="B10212"/>
    </row>
    <row r="10213" spans="2:2" x14ac:dyDescent="0.25">
      <c r="B10213"/>
    </row>
    <row r="10214" spans="2:2" x14ac:dyDescent="0.25">
      <c r="B10214"/>
    </row>
    <row r="10215" spans="2:2" x14ac:dyDescent="0.25">
      <c r="B10215"/>
    </row>
    <row r="10216" spans="2:2" x14ac:dyDescent="0.25">
      <c r="B10216"/>
    </row>
    <row r="10217" spans="2:2" x14ac:dyDescent="0.25">
      <c r="B10217"/>
    </row>
    <row r="10218" spans="2:2" x14ac:dyDescent="0.25">
      <c r="B10218"/>
    </row>
    <row r="10219" spans="2:2" x14ac:dyDescent="0.25">
      <c r="B10219"/>
    </row>
    <row r="10220" spans="2:2" x14ac:dyDescent="0.25">
      <c r="B10220"/>
    </row>
    <row r="10221" spans="2:2" x14ac:dyDescent="0.25">
      <c r="B10221"/>
    </row>
    <row r="10222" spans="2:2" x14ac:dyDescent="0.25">
      <c r="B10222"/>
    </row>
    <row r="10223" spans="2:2" x14ac:dyDescent="0.25">
      <c r="B10223"/>
    </row>
    <row r="10224" spans="2:2" x14ac:dyDescent="0.25">
      <c r="B10224"/>
    </row>
    <row r="10225" spans="2:2" x14ac:dyDescent="0.25">
      <c r="B10225"/>
    </row>
    <row r="10226" spans="2:2" x14ac:dyDescent="0.25">
      <c r="B10226"/>
    </row>
    <row r="10227" spans="2:2" x14ac:dyDescent="0.25">
      <c r="B10227"/>
    </row>
    <row r="10228" spans="2:2" x14ac:dyDescent="0.25">
      <c r="B10228"/>
    </row>
    <row r="10229" spans="2:2" x14ac:dyDescent="0.25">
      <c r="B10229"/>
    </row>
    <row r="10230" spans="2:2" x14ac:dyDescent="0.25">
      <c r="B10230"/>
    </row>
    <row r="10231" spans="2:2" x14ac:dyDescent="0.25">
      <c r="B10231"/>
    </row>
    <row r="10232" spans="2:2" x14ac:dyDescent="0.25">
      <c r="B10232"/>
    </row>
    <row r="10233" spans="2:2" x14ac:dyDescent="0.25">
      <c r="B10233"/>
    </row>
    <row r="10234" spans="2:2" x14ac:dyDescent="0.25">
      <c r="B10234"/>
    </row>
    <row r="10235" spans="2:2" x14ac:dyDescent="0.25">
      <c r="B10235"/>
    </row>
    <row r="10236" spans="2:2" x14ac:dyDescent="0.25">
      <c r="B10236"/>
    </row>
    <row r="10237" spans="2:2" x14ac:dyDescent="0.25">
      <c r="B10237"/>
    </row>
    <row r="10238" spans="2:2" x14ac:dyDescent="0.25">
      <c r="B10238"/>
    </row>
    <row r="10239" spans="2:2" x14ac:dyDescent="0.25">
      <c r="B10239"/>
    </row>
    <row r="10240" spans="2:2" x14ac:dyDescent="0.25">
      <c r="B10240"/>
    </row>
    <row r="10241" spans="2:2" x14ac:dyDescent="0.25">
      <c r="B10241"/>
    </row>
    <row r="10242" spans="2:2" x14ac:dyDescent="0.25">
      <c r="B10242"/>
    </row>
    <row r="10243" spans="2:2" x14ac:dyDescent="0.25">
      <c r="B10243"/>
    </row>
    <row r="10244" spans="2:2" x14ac:dyDescent="0.25">
      <c r="B10244"/>
    </row>
    <row r="10245" spans="2:2" x14ac:dyDescent="0.25">
      <c r="B10245"/>
    </row>
    <row r="10246" spans="2:2" x14ac:dyDescent="0.25">
      <c r="B10246"/>
    </row>
    <row r="10247" spans="2:2" x14ac:dyDescent="0.25">
      <c r="B10247"/>
    </row>
    <row r="10248" spans="2:2" x14ac:dyDescent="0.25">
      <c r="B10248"/>
    </row>
    <row r="10249" spans="2:2" x14ac:dyDescent="0.25">
      <c r="B10249"/>
    </row>
    <row r="10250" spans="2:2" x14ac:dyDescent="0.25">
      <c r="B10250"/>
    </row>
    <row r="10251" spans="2:2" x14ac:dyDescent="0.25">
      <c r="B10251"/>
    </row>
    <row r="10252" spans="2:2" x14ac:dyDescent="0.25">
      <c r="B10252"/>
    </row>
    <row r="10253" spans="2:2" x14ac:dyDescent="0.25">
      <c r="B10253"/>
    </row>
    <row r="10254" spans="2:2" x14ac:dyDescent="0.25">
      <c r="B10254"/>
    </row>
    <row r="10255" spans="2:2" x14ac:dyDescent="0.25">
      <c r="B10255"/>
    </row>
    <row r="10256" spans="2:2" x14ac:dyDescent="0.25">
      <c r="B10256"/>
    </row>
    <row r="10257" spans="2:2" x14ac:dyDescent="0.25">
      <c r="B10257"/>
    </row>
    <row r="10258" spans="2:2" x14ac:dyDescent="0.25">
      <c r="B10258"/>
    </row>
    <row r="10259" spans="2:2" x14ac:dyDescent="0.25">
      <c r="B10259"/>
    </row>
    <row r="10260" spans="2:2" x14ac:dyDescent="0.25">
      <c r="B10260"/>
    </row>
    <row r="10261" spans="2:2" x14ac:dyDescent="0.25">
      <c r="B10261"/>
    </row>
    <row r="10262" spans="2:2" x14ac:dyDescent="0.25">
      <c r="B10262"/>
    </row>
    <row r="10263" spans="2:2" x14ac:dyDescent="0.25">
      <c r="B10263"/>
    </row>
    <row r="10264" spans="2:2" x14ac:dyDescent="0.25">
      <c r="B10264"/>
    </row>
    <row r="10265" spans="2:2" x14ac:dyDescent="0.25">
      <c r="B10265"/>
    </row>
    <row r="10266" spans="2:2" x14ac:dyDescent="0.25">
      <c r="B10266"/>
    </row>
    <row r="10267" spans="2:2" x14ac:dyDescent="0.25">
      <c r="B10267"/>
    </row>
    <row r="10268" spans="2:2" x14ac:dyDescent="0.25">
      <c r="B10268"/>
    </row>
    <row r="10269" spans="2:2" x14ac:dyDescent="0.25">
      <c r="B10269"/>
    </row>
    <row r="10270" spans="2:2" x14ac:dyDescent="0.25">
      <c r="B10270"/>
    </row>
    <row r="10271" spans="2:2" x14ac:dyDescent="0.25">
      <c r="B10271"/>
    </row>
    <row r="10272" spans="2:2" x14ac:dyDescent="0.25">
      <c r="B10272"/>
    </row>
    <row r="10273" spans="2:2" x14ac:dyDescent="0.25">
      <c r="B10273"/>
    </row>
    <row r="10274" spans="2:2" x14ac:dyDescent="0.25">
      <c r="B10274"/>
    </row>
    <row r="10275" spans="2:2" x14ac:dyDescent="0.25">
      <c r="B10275"/>
    </row>
    <row r="10276" spans="2:2" x14ac:dyDescent="0.25">
      <c r="B10276"/>
    </row>
    <row r="10277" spans="2:2" x14ac:dyDescent="0.25">
      <c r="B10277"/>
    </row>
    <row r="10278" spans="2:2" x14ac:dyDescent="0.25">
      <c r="B10278"/>
    </row>
    <row r="10279" spans="2:2" x14ac:dyDescent="0.25">
      <c r="B10279"/>
    </row>
    <row r="10280" spans="2:2" x14ac:dyDescent="0.25">
      <c r="B10280"/>
    </row>
    <row r="10281" spans="2:2" x14ac:dyDescent="0.25">
      <c r="B10281"/>
    </row>
    <row r="10282" spans="2:2" x14ac:dyDescent="0.25">
      <c r="B10282"/>
    </row>
    <row r="10283" spans="2:2" x14ac:dyDescent="0.25">
      <c r="B10283"/>
    </row>
    <row r="10284" spans="2:2" x14ac:dyDescent="0.25">
      <c r="B10284"/>
    </row>
    <row r="10285" spans="2:2" x14ac:dyDescent="0.25">
      <c r="B10285"/>
    </row>
    <row r="10286" spans="2:2" x14ac:dyDescent="0.25">
      <c r="B10286"/>
    </row>
    <row r="10287" spans="2:2" x14ac:dyDescent="0.25">
      <c r="B10287"/>
    </row>
    <row r="10288" spans="2:2" x14ac:dyDescent="0.25">
      <c r="B10288"/>
    </row>
    <row r="10289" spans="2:2" x14ac:dyDescent="0.25">
      <c r="B10289"/>
    </row>
    <row r="10290" spans="2:2" x14ac:dyDescent="0.25">
      <c r="B10290"/>
    </row>
    <row r="10291" spans="2:2" x14ac:dyDescent="0.25">
      <c r="B10291"/>
    </row>
    <row r="10292" spans="2:2" x14ac:dyDescent="0.25">
      <c r="B10292"/>
    </row>
    <row r="10293" spans="2:2" x14ac:dyDescent="0.25">
      <c r="B10293"/>
    </row>
    <row r="10294" spans="2:2" x14ac:dyDescent="0.25">
      <c r="B10294"/>
    </row>
    <row r="10295" spans="2:2" x14ac:dyDescent="0.25">
      <c r="B10295"/>
    </row>
    <row r="10296" spans="2:2" x14ac:dyDescent="0.25">
      <c r="B10296"/>
    </row>
    <row r="10297" spans="2:2" x14ac:dyDescent="0.25">
      <c r="B10297"/>
    </row>
    <row r="10298" spans="2:2" x14ac:dyDescent="0.25">
      <c r="B10298"/>
    </row>
    <row r="10299" spans="2:2" x14ac:dyDescent="0.25">
      <c r="B10299"/>
    </row>
    <row r="10300" spans="2:2" x14ac:dyDescent="0.25">
      <c r="B10300"/>
    </row>
    <row r="10301" spans="2:2" x14ac:dyDescent="0.25">
      <c r="B10301"/>
    </row>
    <row r="10302" spans="2:2" x14ac:dyDescent="0.25">
      <c r="B10302"/>
    </row>
    <row r="10303" spans="2:2" x14ac:dyDescent="0.25">
      <c r="B10303"/>
    </row>
    <row r="10304" spans="2:2" x14ac:dyDescent="0.25">
      <c r="B10304"/>
    </row>
    <row r="10305" spans="2:2" x14ac:dyDescent="0.25">
      <c r="B10305"/>
    </row>
    <row r="10306" spans="2:2" x14ac:dyDescent="0.25">
      <c r="B10306"/>
    </row>
    <row r="10307" spans="2:2" x14ac:dyDescent="0.25">
      <c r="B10307"/>
    </row>
    <row r="10308" spans="2:2" x14ac:dyDescent="0.25">
      <c r="B10308"/>
    </row>
    <row r="10309" spans="2:2" x14ac:dyDescent="0.25">
      <c r="B10309"/>
    </row>
    <row r="10310" spans="2:2" x14ac:dyDescent="0.25">
      <c r="B10310"/>
    </row>
    <row r="10311" spans="2:2" x14ac:dyDescent="0.25">
      <c r="B10311"/>
    </row>
    <row r="10312" spans="2:2" x14ac:dyDescent="0.25">
      <c r="B10312"/>
    </row>
    <row r="10313" spans="2:2" x14ac:dyDescent="0.25">
      <c r="B10313"/>
    </row>
    <row r="10314" spans="2:2" x14ac:dyDescent="0.25">
      <c r="B10314"/>
    </row>
    <row r="10315" spans="2:2" x14ac:dyDescent="0.25">
      <c r="B10315"/>
    </row>
    <row r="10316" spans="2:2" x14ac:dyDescent="0.25">
      <c r="B10316"/>
    </row>
    <row r="10317" spans="2:2" x14ac:dyDescent="0.25">
      <c r="B10317"/>
    </row>
    <row r="10318" spans="2:2" x14ac:dyDescent="0.25">
      <c r="B10318"/>
    </row>
    <row r="10319" spans="2:2" x14ac:dyDescent="0.25">
      <c r="B10319"/>
    </row>
    <row r="10320" spans="2:2" x14ac:dyDescent="0.25">
      <c r="B10320"/>
    </row>
    <row r="10321" spans="2:2" x14ac:dyDescent="0.25">
      <c r="B10321"/>
    </row>
    <row r="10322" spans="2:2" x14ac:dyDescent="0.25">
      <c r="B10322"/>
    </row>
    <row r="10323" spans="2:2" x14ac:dyDescent="0.25">
      <c r="B10323"/>
    </row>
    <row r="10324" spans="2:2" x14ac:dyDescent="0.25">
      <c r="B10324"/>
    </row>
    <row r="10325" spans="2:2" x14ac:dyDescent="0.25">
      <c r="B10325"/>
    </row>
    <row r="10326" spans="2:2" x14ac:dyDescent="0.25">
      <c r="B10326"/>
    </row>
    <row r="10327" spans="2:2" x14ac:dyDescent="0.25">
      <c r="B10327"/>
    </row>
    <row r="10328" spans="2:2" x14ac:dyDescent="0.25">
      <c r="B10328"/>
    </row>
    <row r="10329" spans="2:2" x14ac:dyDescent="0.25">
      <c r="B10329"/>
    </row>
    <row r="10330" spans="2:2" x14ac:dyDescent="0.25">
      <c r="B10330"/>
    </row>
    <row r="10331" spans="2:2" x14ac:dyDescent="0.25">
      <c r="B10331"/>
    </row>
    <row r="10332" spans="2:2" x14ac:dyDescent="0.25">
      <c r="B10332"/>
    </row>
    <row r="10333" spans="2:2" x14ac:dyDescent="0.25">
      <c r="B10333"/>
    </row>
    <row r="10334" spans="2:2" x14ac:dyDescent="0.25">
      <c r="B10334"/>
    </row>
    <row r="10335" spans="2:2" x14ac:dyDescent="0.25">
      <c r="B10335"/>
    </row>
    <row r="10336" spans="2:2" x14ac:dyDescent="0.25">
      <c r="B10336"/>
    </row>
    <row r="10337" spans="2:2" x14ac:dyDescent="0.25">
      <c r="B10337"/>
    </row>
    <row r="10338" spans="2:2" x14ac:dyDescent="0.25">
      <c r="B10338"/>
    </row>
    <row r="10339" spans="2:2" x14ac:dyDescent="0.25">
      <c r="B10339"/>
    </row>
    <row r="10340" spans="2:2" x14ac:dyDescent="0.25">
      <c r="B10340"/>
    </row>
    <row r="10341" spans="2:2" x14ac:dyDescent="0.25">
      <c r="B10341"/>
    </row>
    <row r="10342" spans="2:2" x14ac:dyDescent="0.25">
      <c r="B10342"/>
    </row>
    <row r="10343" spans="2:2" x14ac:dyDescent="0.25">
      <c r="B10343"/>
    </row>
    <row r="10344" spans="2:2" x14ac:dyDescent="0.25">
      <c r="B10344"/>
    </row>
    <row r="10345" spans="2:2" x14ac:dyDescent="0.25">
      <c r="B10345"/>
    </row>
    <row r="10346" spans="2:2" x14ac:dyDescent="0.25">
      <c r="B10346"/>
    </row>
    <row r="10347" spans="2:2" x14ac:dyDescent="0.25">
      <c r="B10347"/>
    </row>
    <row r="10348" spans="2:2" x14ac:dyDescent="0.25">
      <c r="B10348"/>
    </row>
    <row r="10349" spans="2:2" x14ac:dyDescent="0.25">
      <c r="B10349"/>
    </row>
    <row r="10350" spans="2:2" x14ac:dyDescent="0.25">
      <c r="B10350"/>
    </row>
    <row r="10351" spans="2:2" x14ac:dyDescent="0.25">
      <c r="B10351"/>
    </row>
    <row r="10352" spans="2:2" x14ac:dyDescent="0.25">
      <c r="B10352"/>
    </row>
    <row r="10353" spans="2:2" x14ac:dyDescent="0.25">
      <c r="B10353"/>
    </row>
    <row r="10354" spans="2:2" x14ac:dyDescent="0.25">
      <c r="B10354"/>
    </row>
    <row r="10355" spans="2:2" x14ac:dyDescent="0.25">
      <c r="B10355"/>
    </row>
    <row r="10356" spans="2:2" x14ac:dyDescent="0.25">
      <c r="B10356"/>
    </row>
    <row r="10357" spans="2:2" x14ac:dyDescent="0.25">
      <c r="B10357"/>
    </row>
    <row r="10358" spans="2:2" x14ac:dyDescent="0.25">
      <c r="B10358"/>
    </row>
    <row r="10359" spans="2:2" x14ac:dyDescent="0.25">
      <c r="B10359"/>
    </row>
    <row r="10360" spans="2:2" x14ac:dyDescent="0.25">
      <c r="B10360"/>
    </row>
    <row r="10361" spans="2:2" x14ac:dyDescent="0.25">
      <c r="B10361"/>
    </row>
    <row r="10362" spans="2:2" x14ac:dyDescent="0.25">
      <c r="B10362"/>
    </row>
    <row r="10363" spans="2:2" x14ac:dyDescent="0.25">
      <c r="B10363"/>
    </row>
    <row r="10364" spans="2:2" x14ac:dyDescent="0.25">
      <c r="B10364"/>
    </row>
    <row r="10365" spans="2:2" x14ac:dyDescent="0.25">
      <c r="B10365"/>
    </row>
    <row r="10366" spans="2:2" x14ac:dyDescent="0.25">
      <c r="B10366"/>
    </row>
    <row r="10367" spans="2:2" x14ac:dyDescent="0.25">
      <c r="B10367"/>
    </row>
    <row r="10368" spans="2:2" x14ac:dyDescent="0.25">
      <c r="B10368"/>
    </row>
    <row r="10369" spans="2:2" x14ac:dyDescent="0.25">
      <c r="B10369"/>
    </row>
    <row r="10370" spans="2:2" x14ac:dyDescent="0.25">
      <c r="B10370"/>
    </row>
    <row r="10371" spans="2:2" x14ac:dyDescent="0.25">
      <c r="B10371"/>
    </row>
    <row r="10372" spans="2:2" x14ac:dyDescent="0.25">
      <c r="B10372"/>
    </row>
    <row r="10373" spans="2:2" x14ac:dyDescent="0.25">
      <c r="B10373"/>
    </row>
    <row r="10374" spans="2:2" x14ac:dyDescent="0.25">
      <c r="B10374"/>
    </row>
    <row r="10375" spans="2:2" x14ac:dyDescent="0.25">
      <c r="B10375"/>
    </row>
    <row r="10376" spans="2:2" x14ac:dyDescent="0.25">
      <c r="B10376"/>
    </row>
    <row r="10377" spans="2:2" x14ac:dyDescent="0.25">
      <c r="B10377"/>
    </row>
    <row r="10378" spans="2:2" x14ac:dyDescent="0.25">
      <c r="B10378"/>
    </row>
    <row r="10379" spans="2:2" x14ac:dyDescent="0.25">
      <c r="B10379"/>
    </row>
    <row r="10380" spans="2:2" x14ac:dyDescent="0.25">
      <c r="B10380"/>
    </row>
    <row r="10381" spans="2:2" x14ac:dyDescent="0.25">
      <c r="B10381"/>
    </row>
    <row r="10382" spans="2:2" x14ac:dyDescent="0.25">
      <c r="B10382"/>
    </row>
    <row r="10383" spans="2:2" x14ac:dyDescent="0.25">
      <c r="B10383"/>
    </row>
    <row r="10384" spans="2:2" x14ac:dyDescent="0.25">
      <c r="B10384"/>
    </row>
    <row r="10385" spans="2:2" x14ac:dyDescent="0.25">
      <c r="B10385"/>
    </row>
    <row r="10386" spans="2:2" x14ac:dyDescent="0.25">
      <c r="B10386"/>
    </row>
    <row r="10387" spans="2:2" x14ac:dyDescent="0.25">
      <c r="B10387"/>
    </row>
    <row r="10388" spans="2:2" x14ac:dyDescent="0.25">
      <c r="B10388"/>
    </row>
    <row r="10389" spans="2:2" x14ac:dyDescent="0.25">
      <c r="B10389"/>
    </row>
    <row r="10390" spans="2:2" x14ac:dyDescent="0.25">
      <c r="B10390"/>
    </row>
    <row r="10391" spans="2:2" x14ac:dyDescent="0.25">
      <c r="B10391"/>
    </row>
    <row r="10392" spans="2:2" x14ac:dyDescent="0.25">
      <c r="B10392"/>
    </row>
    <row r="10393" spans="2:2" x14ac:dyDescent="0.25">
      <c r="B10393"/>
    </row>
    <row r="10394" spans="2:2" x14ac:dyDescent="0.25">
      <c r="B10394"/>
    </row>
    <row r="10395" spans="2:2" x14ac:dyDescent="0.25">
      <c r="B10395"/>
    </row>
    <row r="10396" spans="2:2" x14ac:dyDescent="0.25">
      <c r="B10396"/>
    </row>
    <row r="10397" spans="2:2" x14ac:dyDescent="0.25">
      <c r="B10397"/>
    </row>
    <row r="10398" spans="2:2" x14ac:dyDescent="0.25">
      <c r="B10398"/>
    </row>
    <row r="10399" spans="2:2" x14ac:dyDescent="0.25">
      <c r="B10399"/>
    </row>
    <row r="10400" spans="2:2" x14ac:dyDescent="0.25">
      <c r="B10400"/>
    </row>
    <row r="10401" spans="2:2" x14ac:dyDescent="0.25">
      <c r="B10401"/>
    </row>
    <row r="10402" spans="2:2" x14ac:dyDescent="0.25">
      <c r="B10402"/>
    </row>
    <row r="10403" spans="2:2" x14ac:dyDescent="0.25">
      <c r="B10403"/>
    </row>
    <row r="10404" spans="2:2" x14ac:dyDescent="0.25">
      <c r="B10404"/>
    </row>
    <row r="10405" spans="2:2" x14ac:dyDescent="0.25">
      <c r="B10405"/>
    </row>
    <row r="10406" spans="2:2" x14ac:dyDescent="0.25">
      <c r="B10406"/>
    </row>
    <row r="10407" spans="2:2" x14ac:dyDescent="0.25">
      <c r="B10407"/>
    </row>
    <row r="10408" spans="2:2" x14ac:dyDescent="0.25">
      <c r="B10408"/>
    </row>
    <row r="10409" spans="2:2" x14ac:dyDescent="0.25">
      <c r="B10409"/>
    </row>
    <row r="10410" spans="2:2" x14ac:dyDescent="0.25">
      <c r="B10410"/>
    </row>
    <row r="10411" spans="2:2" x14ac:dyDescent="0.25">
      <c r="B10411"/>
    </row>
    <row r="10412" spans="2:2" x14ac:dyDescent="0.25">
      <c r="B10412"/>
    </row>
    <row r="10413" spans="2:2" x14ac:dyDescent="0.25">
      <c r="B10413"/>
    </row>
    <row r="10414" spans="2:2" x14ac:dyDescent="0.25">
      <c r="B10414"/>
    </row>
    <row r="10415" spans="2:2" x14ac:dyDescent="0.25">
      <c r="B10415"/>
    </row>
    <row r="10416" spans="2:2" x14ac:dyDescent="0.25">
      <c r="B10416"/>
    </row>
    <row r="10417" spans="2:2" x14ac:dyDescent="0.25">
      <c r="B10417"/>
    </row>
    <row r="10418" spans="2:2" x14ac:dyDescent="0.25">
      <c r="B10418"/>
    </row>
    <row r="10419" spans="2:2" x14ac:dyDescent="0.25">
      <c r="B10419"/>
    </row>
    <row r="10420" spans="2:2" x14ac:dyDescent="0.25">
      <c r="B10420"/>
    </row>
    <row r="10421" spans="2:2" x14ac:dyDescent="0.25">
      <c r="B10421"/>
    </row>
    <row r="10422" spans="2:2" x14ac:dyDescent="0.25">
      <c r="B10422"/>
    </row>
    <row r="10423" spans="2:2" x14ac:dyDescent="0.25">
      <c r="B10423"/>
    </row>
    <row r="10424" spans="2:2" x14ac:dyDescent="0.25">
      <c r="B10424"/>
    </row>
    <row r="10425" spans="2:2" x14ac:dyDescent="0.25">
      <c r="B10425"/>
    </row>
    <row r="10426" spans="2:2" x14ac:dyDescent="0.25">
      <c r="B10426"/>
    </row>
    <row r="10427" spans="2:2" x14ac:dyDescent="0.25">
      <c r="B10427"/>
    </row>
    <row r="10428" spans="2:2" x14ac:dyDescent="0.25">
      <c r="B10428"/>
    </row>
    <row r="10429" spans="2:2" x14ac:dyDescent="0.25">
      <c r="B10429"/>
    </row>
    <row r="10430" spans="2:2" x14ac:dyDescent="0.25">
      <c r="B10430"/>
    </row>
    <row r="10431" spans="2:2" x14ac:dyDescent="0.25">
      <c r="B10431"/>
    </row>
    <row r="10432" spans="2:2" x14ac:dyDescent="0.25">
      <c r="B10432"/>
    </row>
    <row r="10433" spans="2:2" x14ac:dyDescent="0.25">
      <c r="B10433"/>
    </row>
    <row r="10434" spans="2:2" x14ac:dyDescent="0.25">
      <c r="B10434"/>
    </row>
    <row r="10435" spans="2:2" x14ac:dyDescent="0.25">
      <c r="B10435"/>
    </row>
    <row r="10436" spans="2:2" x14ac:dyDescent="0.25">
      <c r="B10436"/>
    </row>
    <row r="10437" spans="2:2" x14ac:dyDescent="0.25">
      <c r="B10437"/>
    </row>
    <row r="10438" spans="2:2" x14ac:dyDescent="0.25">
      <c r="B10438"/>
    </row>
    <row r="10439" spans="2:2" x14ac:dyDescent="0.25">
      <c r="B10439"/>
    </row>
    <row r="10440" spans="2:2" x14ac:dyDescent="0.25">
      <c r="B10440"/>
    </row>
    <row r="10441" spans="2:2" x14ac:dyDescent="0.25">
      <c r="B10441"/>
    </row>
    <row r="10442" spans="2:2" x14ac:dyDescent="0.25">
      <c r="B10442"/>
    </row>
    <row r="10443" spans="2:2" x14ac:dyDescent="0.25">
      <c r="B10443"/>
    </row>
    <row r="10444" spans="2:2" x14ac:dyDescent="0.25">
      <c r="B10444"/>
    </row>
    <row r="10445" spans="2:2" x14ac:dyDescent="0.25">
      <c r="B10445"/>
    </row>
    <row r="10446" spans="2:2" x14ac:dyDescent="0.25">
      <c r="B10446"/>
    </row>
    <row r="10447" spans="2:2" x14ac:dyDescent="0.25">
      <c r="B10447"/>
    </row>
    <row r="10448" spans="2:2" x14ac:dyDescent="0.25">
      <c r="B10448"/>
    </row>
    <row r="10449" spans="2:2" x14ac:dyDescent="0.25">
      <c r="B10449"/>
    </row>
    <row r="10450" spans="2:2" x14ac:dyDescent="0.25">
      <c r="B10450"/>
    </row>
    <row r="10451" spans="2:2" x14ac:dyDescent="0.25">
      <c r="B10451"/>
    </row>
    <row r="10452" spans="2:2" x14ac:dyDescent="0.25">
      <c r="B10452"/>
    </row>
    <row r="10453" spans="2:2" x14ac:dyDescent="0.25">
      <c r="B10453"/>
    </row>
    <row r="10454" spans="2:2" x14ac:dyDescent="0.25">
      <c r="B10454"/>
    </row>
    <row r="10455" spans="2:2" x14ac:dyDescent="0.25">
      <c r="B10455"/>
    </row>
    <row r="10456" spans="2:2" x14ac:dyDescent="0.25">
      <c r="B10456"/>
    </row>
    <row r="10457" spans="2:2" x14ac:dyDescent="0.25">
      <c r="B10457"/>
    </row>
    <row r="10458" spans="2:2" x14ac:dyDescent="0.25">
      <c r="B10458"/>
    </row>
    <row r="10459" spans="2:2" x14ac:dyDescent="0.25">
      <c r="B10459"/>
    </row>
    <row r="10460" spans="2:2" x14ac:dyDescent="0.25">
      <c r="B10460"/>
    </row>
    <row r="10461" spans="2:2" x14ac:dyDescent="0.25">
      <c r="B10461"/>
    </row>
    <row r="10462" spans="2:2" x14ac:dyDescent="0.25">
      <c r="B10462"/>
    </row>
    <row r="10463" spans="2:2" x14ac:dyDescent="0.25">
      <c r="B10463"/>
    </row>
    <row r="10464" spans="2:2" x14ac:dyDescent="0.25">
      <c r="B10464"/>
    </row>
    <row r="10465" spans="2:2" x14ac:dyDescent="0.25">
      <c r="B10465"/>
    </row>
    <row r="10466" spans="2:2" x14ac:dyDescent="0.25">
      <c r="B10466"/>
    </row>
    <row r="10467" spans="2:2" x14ac:dyDescent="0.25">
      <c r="B10467"/>
    </row>
    <row r="10468" spans="2:2" x14ac:dyDescent="0.25">
      <c r="B10468"/>
    </row>
    <row r="10469" spans="2:2" x14ac:dyDescent="0.25">
      <c r="B10469"/>
    </row>
    <row r="10470" spans="2:2" x14ac:dyDescent="0.25">
      <c r="B10470"/>
    </row>
    <row r="10471" spans="2:2" x14ac:dyDescent="0.25">
      <c r="B10471"/>
    </row>
    <row r="10472" spans="2:2" x14ac:dyDescent="0.25">
      <c r="B10472"/>
    </row>
    <row r="10473" spans="2:2" x14ac:dyDescent="0.25">
      <c r="B10473"/>
    </row>
    <row r="10474" spans="2:2" x14ac:dyDescent="0.25">
      <c r="B10474"/>
    </row>
    <row r="10475" spans="2:2" x14ac:dyDescent="0.25">
      <c r="B10475"/>
    </row>
    <row r="10476" spans="2:2" x14ac:dyDescent="0.25">
      <c r="B10476"/>
    </row>
    <row r="10477" spans="2:2" x14ac:dyDescent="0.25">
      <c r="B10477"/>
    </row>
    <row r="10478" spans="2:2" x14ac:dyDescent="0.25">
      <c r="B10478"/>
    </row>
    <row r="10479" spans="2:2" x14ac:dyDescent="0.25">
      <c r="B10479"/>
    </row>
    <row r="10480" spans="2:2" x14ac:dyDescent="0.25">
      <c r="B10480"/>
    </row>
    <row r="10481" spans="2:2" x14ac:dyDescent="0.25">
      <c r="B10481"/>
    </row>
    <row r="10482" spans="2:2" x14ac:dyDescent="0.25">
      <c r="B10482"/>
    </row>
    <row r="10483" spans="2:2" x14ac:dyDescent="0.25">
      <c r="B10483"/>
    </row>
    <row r="10484" spans="2:2" x14ac:dyDescent="0.25">
      <c r="B10484"/>
    </row>
    <row r="10485" spans="2:2" x14ac:dyDescent="0.25">
      <c r="B10485"/>
    </row>
    <row r="10486" spans="2:2" x14ac:dyDescent="0.25">
      <c r="B10486"/>
    </row>
    <row r="10487" spans="2:2" x14ac:dyDescent="0.25">
      <c r="B10487"/>
    </row>
    <row r="10488" spans="2:2" x14ac:dyDescent="0.25">
      <c r="B10488"/>
    </row>
    <row r="10489" spans="2:2" x14ac:dyDescent="0.25">
      <c r="B10489"/>
    </row>
    <row r="10490" spans="2:2" x14ac:dyDescent="0.25">
      <c r="B10490"/>
    </row>
    <row r="10491" spans="2:2" x14ac:dyDescent="0.25">
      <c r="B10491"/>
    </row>
    <row r="10492" spans="2:2" x14ac:dyDescent="0.25">
      <c r="B10492"/>
    </row>
    <row r="10493" spans="2:2" x14ac:dyDescent="0.25">
      <c r="B10493"/>
    </row>
    <row r="10494" spans="2:2" x14ac:dyDescent="0.25">
      <c r="B10494"/>
    </row>
    <row r="10495" spans="2:2" x14ac:dyDescent="0.25">
      <c r="B10495"/>
    </row>
    <row r="10496" spans="2:2" x14ac:dyDescent="0.25">
      <c r="B10496"/>
    </row>
    <row r="10497" spans="2:2" x14ac:dyDescent="0.25">
      <c r="B10497"/>
    </row>
    <row r="10498" spans="2:2" x14ac:dyDescent="0.25">
      <c r="B10498"/>
    </row>
    <row r="10499" spans="2:2" x14ac:dyDescent="0.25">
      <c r="B10499"/>
    </row>
    <row r="10500" spans="2:2" x14ac:dyDescent="0.25">
      <c r="B10500"/>
    </row>
    <row r="10501" spans="2:2" x14ac:dyDescent="0.25">
      <c r="B10501"/>
    </row>
    <row r="10502" spans="2:2" x14ac:dyDescent="0.25">
      <c r="B10502"/>
    </row>
    <row r="10503" spans="2:2" x14ac:dyDescent="0.25">
      <c r="B10503"/>
    </row>
    <row r="10504" spans="2:2" x14ac:dyDescent="0.25">
      <c r="B10504"/>
    </row>
    <row r="10505" spans="2:2" x14ac:dyDescent="0.25">
      <c r="B10505"/>
    </row>
    <row r="10506" spans="2:2" x14ac:dyDescent="0.25">
      <c r="B10506"/>
    </row>
    <row r="10507" spans="2:2" x14ac:dyDescent="0.25">
      <c r="B10507"/>
    </row>
    <row r="10508" spans="2:2" x14ac:dyDescent="0.25">
      <c r="B10508"/>
    </row>
    <row r="10509" spans="2:2" x14ac:dyDescent="0.25">
      <c r="B10509"/>
    </row>
    <row r="10510" spans="2:2" x14ac:dyDescent="0.25">
      <c r="B10510"/>
    </row>
    <row r="10511" spans="2:2" x14ac:dyDescent="0.25">
      <c r="B10511"/>
    </row>
    <row r="10512" spans="2:2" x14ac:dyDescent="0.25">
      <c r="B10512"/>
    </row>
    <row r="10513" spans="2:2" x14ac:dyDescent="0.25">
      <c r="B10513"/>
    </row>
    <row r="10514" spans="2:2" x14ac:dyDescent="0.25">
      <c r="B10514"/>
    </row>
    <row r="10515" spans="2:2" x14ac:dyDescent="0.25">
      <c r="B10515"/>
    </row>
    <row r="10516" spans="2:2" x14ac:dyDescent="0.25">
      <c r="B10516"/>
    </row>
    <row r="10517" spans="2:2" x14ac:dyDescent="0.25">
      <c r="B10517"/>
    </row>
    <row r="10518" spans="2:2" x14ac:dyDescent="0.25">
      <c r="B10518"/>
    </row>
    <row r="10519" spans="2:2" x14ac:dyDescent="0.25">
      <c r="B10519"/>
    </row>
    <row r="10520" spans="2:2" x14ac:dyDescent="0.25">
      <c r="B10520"/>
    </row>
    <row r="10521" spans="2:2" x14ac:dyDescent="0.25">
      <c r="B10521"/>
    </row>
    <row r="10522" spans="2:2" x14ac:dyDescent="0.25">
      <c r="B10522"/>
    </row>
    <row r="10523" spans="2:2" x14ac:dyDescent="0.25">
      <c r="B10523"/>
    </row>
    <row r="10524" spans="2:2" x14ac:dyDescent="0.25">
      <c r="B10524"/>
    </row>
    <row r="10525" spans="2:2" x14ac:dyDescent="0.25">
      <c r="B10525"/>
    </row>
    <row r="10526" spans="2:2" x14ac:dyDescent="0.25">
      <c r="B10526"/>
    </row>
    <row r="10527" spans="2:2" x14ac:dyDescent="0.25">
      <c r="B10527"/>
    </row>
    <row r="10528" spans="2:2" x14ac:dyDescent="0.25">
      <c r="B10528"/>
    </row>
    <row r="10529" spans="2:2" x14ac:dyDescent="0.25">
      <c r="B10529"/>
    </row>
    <row r="10530" spans="2:2" x14ac:dyDescent="0.25">
      <c r="B10530"/>
    </row>
    <row r="10531" spans="2:2" x14ac:dyDescent="0.25">
      <c r="B10531"/>
    </row>
    <row r="10532" spans="2:2" x14ac:dyDescent="0.25">
      <c r="B10532"/>
    </row>
    <row r="10533" spans="2:2" x14ac:dyDescent="0.25">
      <c r="B10533"/>
    </row>
    <row r="10534" spans="2:2" x14ac:dyDescent="0.25">
      <c r="B10534"/>
    </row>
    <row r="10535" spans="2:2" x14ac:dyDescent="0.25">
      <c r="B10535"/>
    </row>
    <row r="10536" spans="2:2" x14ac:dyDescent="0.25">
      <c r="B10536"/>
    </row>
    <row r="10537" spans="2:2" x14ac:dyDescent="0.25">
      <c r="B10537"/>
    </row>
    <row r="10538" spans="2:2" x14ac:dyDescent="0.25">
      <c r="B10538"/>
    </row>
    <row r="10539" spans="2:2" x14ac:dyDescent="0.25">
      <c r="B10539"/>
    </row>
    <row r="10540" spans="2:2" x14ac:dyDescent="0.25">
      <c r="B10540"/>
    </row>
    <row r="10541" spans="2:2" x14ac:dyDescent="0.25">
      <c r="B10541"/>
    </row>
    <row r="10542" spans="2:2" x14ac:dyDescent="0.25">
      <c r="B10542"/>
    </row>
    <row r="10543" spans="2:2" x14ac:dyDescent="0.25">
      <c r="B10543"/>
    </row>
    <row r="10544" spans="2:2" x14ac:dyDescent="0.25">
      <c r="B10544"/>
    </row>
    <row r="10545" spans="2:2" x14ac:dyDescent="0.25">
      <c r="B10545"/>
    </row>
    <row r="10546" spans="2:2" x14ac:dyDescent="0.25">
      <c r="B10546"/>
    </row>
    <row r="10547" spans="2:2" x14ac:dyDescent="0.25">
      <c r="B10547"/>
    </row>
    <row r="10548" spans="2:2" x14ac:dyDescent="0.25">
      <c r="B10548"/>
    </row>
    <row r="10549" spans="2:2" x14ac:dyDescent="0.25">
      <c r="B10549"/>
    </row>
    <row r="10550" spans="2:2" x14ac:dyDescent="0.25">
      <c r="B10550"/>
    </row>
    <row r="10551" spans="2:2" x14ac:dyDescent="0.25">
      <c r="B10551"/>
    </row>
    <row r="10552" spans="2:2" x14ac:dyDescent="0.25">
      <c r="B10552"/>
    </row>
    <row r="10553" spans="2:2" x14ac:dyDescent="0.25">
      <c r="B10553"/>
    </row>
    <row r="10554" spans="2:2" x14ac:dyDescent="0.25">
      <c r="B10554"/>
    </row>
    <row r="10555" spans="2:2" x14ac:dyDescent="0.25">
      <c r="B10555"/>
    </row>
    <row r="10556" spans="2:2" x14ac:dyDescent="0.25">
      <c r="B10556"/>
    </row>
    <row r="10557" spans="2:2" x14ac:dyDescent="0.25">
      <c r="B10557"/>
    </row>
    <row r="10558" spans="2:2" x14ac:dyDescent="0.25">
      <c r="B10558"/>
    </row>
    <row r="10559" spans="2:2" x14ac:dyDescent="0.25">
      <c r="B10559"/>
    </row>
    <row r="10560" spans="2:2" x14ac:dyDescent="0.25">
      <c r="B10560"/>
    </row>
    <row r="10561" spans="2:2" x14ac:dyDescent="0.25">
      <c r="B10561"/>
    </row>
    <row r="10562" spans="2:2" x14ac:dyDescent="0.25">
      <c r="B10562"/>
    </row>
    <row r="10563" spans="2:2" x14ac:dyDescent="0.25">
      <c r="B10563"/>
    </row>
    <row r="10564" spans="2:2" x14ac:dyDescent="0.25">
      <c r="B10564"/>
    </row>
    <row r="10565" spans="2:2" x14ac:dyDescent="0.25">
      <c r="B10565"/>
    </row>
    <row r="10566" spans="2:2" x14ac:dyDescent="0.25">
      <c r="B10566"/>
    </row>
    <row r="10567" spans="2:2" x14ac:dyDescent="0.25">
      <c r="B10567"/>
    </row>
    <row r="10568" spans="2:2" x14ac:dyDescent="0.25">
      <c r="B10568"/>
    </row>
    <row r="10569" spans="2:2" x14ac:dyDescent="0.25">
      <c r="B10569"/>
    </row>
    <row r="10570" spans="2:2" x14ac:dyDescent="0.25">
      <c r="B10570"/>
    </row>
    <row r="10571" spans="2:2" x14ac:dyDescent="0.25">
      <c r="B10571"/>
    </row>
    <row r="10572" spans="2:2" x14ac:dyDescent="0.25">
      <c r="B10572"/>
    </row>
    <row r="10573" spans="2:2" x14ac:dyDescent="0.25">
      <c r="B10573"/>
    </row>
    <row r="10574" spans="2:2" x14ac:dyDescent="0.25">
      <c r="B10574"/>
    </row>
    <row r="10575" spans="2:2" x14ac:dyDescent="0.25">
      <c r="B10575"/>
    </row>
    <row r="10576" spans="2:2" x14ac:dyDescent="0.25">
      <c r="B10576"/>
    </row>
    <row r="10577" spans="2:2" x14ac:dyDescent="0.25">
      <c r="B10577"/>
    </row>
    <row r="10578" spans="2:2" x14ac:dyDescent="0.25">
      <c r="B10578"/>
    </row>
    <row r="10579" spans="2:2" x14ac:dyDescent="0.25">
      <c r="B10579"/>
    </row>
    <row r="10580" spans="2:2" x14ac:dyDescent="0.25">
      <c r="B10580"/>
    </row>
    <row r="10581" spans="2:2" x14ac:dyDescent="0.25">
      <c r="B10581"/>
    </row>
    <row r="10582" spans="2:2" x14ac:dyDescent="0.25">
      <c r="B10582"/>
    </row>
    <row r="10583" spans="2:2" x14ac:dyDescent="0.25">
      <c r="B10583"/>
    </row>
    <row r="10584" spans="2:2" x14ac:dyDescent="0.25">
      <c r="B10584"/>
    </row>
    <row r="10585" spans="2:2" x14ac:dyDescent="0.25">
      <c r="B10585"/>
    </row>
    <row r="10586" spans="2:2" x14ac:dyDescent="0.25">
      <c r="B10586"/>
    </row>
    <row r="10587" spans="2:2" x14ac:dyDescent="0.25">
      <c r="B10587"/>
    </row>
    <row r="10588" spans="2:2" x14ac:dyDescent="0.25">
      <c r="B10588"/>
    </row>
    <row r="10589" spans="2:2" x14ac:dyDescent="0.25">
      <c r="B10589"/>
    </row>
    <row r="10590" spans="2:2" x14ac:dyDescent="0.25">
      <c r="B10590"/>
    </row>
    <row r="10591" spans="2:2" x14ac:dyDescent="0.25">
      <c r="B10591"/>
    </row>
    <row r="10592" spans="2:2" x14ac:dyDescent="0.25">
      <c r="B10592"/>
    </row>
    <row r="10593" spans="2:2" x14ac:dyDescent="0.25">
      <c r="B10593"/>
    </row>
    <row r="10594" spans="2:2" x14ac:dyDescent="0.25">
      <c r="B10594"/>
    </row>
    <row r="10595" spans="2:2" x14ac:dyDescent="0.25">
      <c r="B10595"/>
    </row>
    <row r="10596" spans="2:2" x14ac:dyDescent="0.25">
      <c r="B10596"/>
    </row>
    <row r="10597" spans="2:2" x14ac:dyDescent="0.25">
      <c r="B10597"/>
    </row>
    <row r="10598" spans="2:2" x14ac:dyDescent="0.25">
      <c r="B10598"/>
    </row>
    <row r="10599" spans="2:2" x14ac:dyDescent="0.25">
      <c r="B10599"/>
    </row>
    <row r="10600" spans="2:2" x14ac:dyDescent="0.25">
      <c r="B10600"/>
    </row>
    <row r="10601" spans="2:2" x14ac:dyDescent="0.25">
      <c r="B10601"/>
    </row>
    <row r="10602" spans="2:2" x14ac:dyDescent="0.25">
      <c r="B10602"/>
    </row>
    <row r="10603" spans="2:2" x14ac:dyDescent="0.25">
      <c r="B10603"/>
    </row>
    <row r="10604" spans="2:2" x14ac:dyDescent="0.25">
      <c r="B10604"/>
    </row>
    <row r="10605" spans="2:2" x14ac:dyDescent="0.25">
      <c r="B10605"/>
    </row>
    <row r="10606" spans="2:2" x14ac:dyDescent="0.25">
      <c r="B10606"/>
    </row>
    <row r="10607" spans="2:2" x14ac:dyDescent="0.25">
      <c r="B10607"/>
    </row>
    <row r="10608" spans="2:2" x14ac:dyDescent="0.25">
      <c r="B10608"/>
    </row>
    <row r="10609" spans="2:2" x14ac:dyDescent="0.25">
      <c r="B10609"/>
    </row>
    <row r="10610" spans="2:2" x14ac:dyDescent="0.25">
      <c r="B10610"/>
    </row>
    <row r="10611" spans="2:2" x14ac:dyDescent="0.25">
      <c r="B10611"/>
    </row>
    <row r="10612" spans="2:2" x14ac:dyDescent="0.25">
      <c r="B10612"/>
    </row>
    <row r="10613" spans="2:2" x14ac:dyDescent="0.25">
      <c r="B10613"/>
    </row>
    <row r="10614" spans="2:2" x14ac:dyDescent="0.25">
      <c r="B10614"/>
    </row>
    <row r="10615" spans="2:2" x14ac:dyDescent="0.25">
      <c r="B10615"/>
    </row>
    <row r="10616" spans="2:2" x14ac:dyDescent="0.25">
      <c r="B10616"/>
    </row>
    <row r="10617" spans="2:2" x14ac:dyDescent="0.25">
      <c r="B10617"/>
    </row>
    <row r="10618" spans="2:2" x14ac:dyDescent="0.25">
      <c r="B10618"/>
    </row>
    <row r="10619" spans="2:2" x14ac:dyDescent="0.25">
      <c r="B10619"/>
    </row>
    <row r="10620" spans="2:2" x14ac:dyDescent="0.25">
      <c r="B10620"/>
    </row>
    <row r="10621" spans="2:2" x14ac:dyDescent="0.25">
      <c r="B10621"/>
    </row>
    <row r="10622" spans="2:2" x14ac:dyDescent="0.25">
      <c r="B10622"/>
    </row>
    <row r="10623" spans="2:2" x14ac:dyDescent="0.25">
      <c r="B10623"/>
    </row>
    <row r="10624" spans="2:2" x14ac:dyDescent="0.25">
      <c r="B10624"/>
    </row>
    <row r="10625" spans="2:2" x14ac:dyDescent="0.25">
      <c r="B10625"/>
    </row>
    <row r="10626" spans="2:2" x14ac:dyDescent="0.25">
      <c r="B10626"/>
    </row>
    <row r="10627" spans="2:2" x14ac:dyDescent="0.25">
      <c r="B10627"/>
    </row>
    <row r="10628" spans="2:2" x14ac:dyDescent="0.25">
      <c r="B10628"/>
    </row>
    <row r="10629" spans="2:2" x14ac:dyDescent="0.25">
      <c r="B10629"/>
    </row>
    <row r="10630" spans="2:2" x14ac:dyDescent="0.25">
      <c r="B10630"/>
    </row>
    <row r="10631" spans="2:2" x14ac:dyDescent="0.25">
      <c r="B10631"/>
    </row>
    <row r="10632" spans="2:2" x14ac:dyDescent="0.25">
      <c r="B10632"/>
    </row>
    <row r="10633" spans="2:2" x14ac:dyDescent="0.25">
      <c r="B10633"/>
    </row>
    <row r="10634" spans="2:2" x14ac:dyDescent="0.25">
      <c r="B10634"/>
    </row>
    <row r="10635" spans="2:2" x14ac:dyDescent="0.25">
      <c r="B10635"/>
    </row>
    <row r="10636" spans="2:2" x14ac:dyDescent="0.25">
      <c r="B10636"/>
    </row>
    <row r="10637" spans="2:2" x14ac:dyDescent="0.25">
      <c r="B10637"/>
    </row>
    <row r="10638" spans="2:2" x14ac:dyDescent="0.25">
      <c r="B10638"/>
    </row>
    <row r="10639" spans="2:2" x14ac:dyDescent="0.25">
      <c r="B10639"/>
    </row>
    <row r="10640" spans="2:2" x14ac:dyDescent="0.25">
      <c r="B10640"/>
    </row>
    <row r="10641" spans="2:2" x14ac:dyDescent="0.25">
      <c r="B10641"/>
    </row>
    <row r="10642" spans="2:2" x14ac:dyDescent="0.25">
      <c r="B10642"/>
    </row>
    <row r="10643" spans="2:2" x14ac:dyDescent="0.25">
      <c r="B10643"/>
    </row>
    <row r="10644" spans="2:2" x14ac:dyDescent="0.25">
      <c r="B10644"/>
    </row>
    <row r="10645" spans="2:2" x14ac:dyDescent="0.25">
      <c r="B10645"/>
    </row>
    <row r="10646" spans="2:2" x14ac:dyDescent="0.25">
      <c r="B10646"/>
    </row>
    <row r="10647" spans="2:2" x14ac:dyDescent="0.25">
      <c r="B10647"/>
    </row>
    <row r="10648" spans="2:2" x14ac:dyDescent="0.25">
      <c r="B10648"/>
    </row>
    <row r="10649" spans="2:2" x14ac:dyDescent="0.25">
      <c r="B10649"/>
    </row>
    <row r="10650" spans="2:2" x14ac:dyDescent="0.25">
      <c r="B10650"/>
    </row>
    <row r="10651" spans="2:2" x14ac:dyDescent="0.25">
      <c r="B10651"/>
    </row>
    <row r="10652" spans="2:2" x14ac:dyDescent="0.25">
      <c r="B10652"/>
    </row>
    <row r="10653" spans="2:2" x14ac:dyDescent="0.25">
      <c r="B10653"/>
    </row>
    <row r="10654" spans="2:2" x14ac:dyDescent="0.25">
      <c r="B10654"/>
    </row>
    <row r="10655" spans="2:2" x14ac:dyDescent="0.25">
      <c r="B10655"/>
    </row>
    <row r="10656" spans="2:2" x14ac:dyDescent="0.25">
      <c r="B10656"/>
    </row>
    <row r="10657" spans="2:2" x14ac:dyDescent="0.25">
      <c r="B10657"/>
    </row>
    <row r="10658" spans="2:2" x14ac:dyDescent="0.25">
      <c r="B10658"/>
    </row>
    <row r="10659" spans="2:2" x14ac:dyDescent="0.25">
      <c r="B10659"/>
    </row>
    <row r="10660" spans="2:2" x14ac:dyDescent="0.25">
      <c r="B10660"/>
    </row>
    <row r="10661" spans="2:2" x14ac:dyDescent="0.25">
      <c r="B10661"/>
    </row>
    <row r="10662" spans="2:2" x14ac:dyDescent="0.25">
      <c r="B10662"/>
    </row>
    <row r="10663" spans="2:2" x14ac:dyDescent="0.25">
      <c r="B10663"/>
    </row>
    <row r="10664" spans="2:2" x14ac:dyDescent="0.25">
      <c r="B10664"/>
    </row>
    <row r="10665" spans="2:2" x14ac:dyDescent="0.25">
      <c r="B10665"/>
    </row>
    <row r="10666" spans="2:2" x14ac:dyDescent="0.25">
      <c r="B10666"/>
    </row>
    <row r="10667" spans="2:2" x14ac:dyDescent="0.25">
      <c r="B10667"/>
    </row>
    <row r="10668" spans="2:2" x14ac:dyDescent="0.25">
      <c r="B10668"/>
    </row>
    <row r="10669" spans="2:2" x14ac:dyDescent="0.25">
      <c r="B10669"/>
    </row>
    <row r="10670" spans="2:2" x14ac:dyDescent="0.25">
      <c r="B10670"/>
    </row>
    <row r="10671" spans="2:2" x14ac:dyDescent="0.25">
      <c r="B10671"/>
    </row>
    <row r="10672" spans="2:2" x14ac:dyDescent="0.25">
      <c r="B10672"/>
    </row>
    <row r="10673" spans="2:2" x14ac:dyDescent="0.25">
      <c r="B10673"/>
    </row>
    <row r="10674" spans="2:2" x14ac:dyDescent="0.25">
      <c r="B10674"/>
    </row>
    <row r="10675" spans="2:2" x14ac:dyDescent="0.25">
      <c r="B10675"/>
    </row>
    <row r="10676" spans="2:2" x14ac:dyDescent="0.25">
      <c r="B10676"/>
    </row>
    <row r="10677" spans="2:2" x14ac:dyDescent="0.25">
      <c r="B10677"/>
    </row>
    <row r="10678" spans="2:2" x14ac:dyDescent="0.25">
      <c r="B10678"/>
    </row>
    <row r="10679" spans="2:2" x14ac:dyDescent="0.25">
      <c r="B10679"/>
    </row>
    <row r="10680" spans="2:2" x14ac:dyDescent="0.25">
      <c r="B10680"/>
    </row>
    <row r="10681" spans="2:2" x14ac:dyDescent="0.25">
      <c r="B10681"/>
    </row>
    <row r="10682" spans="2:2" x14ac:dyDescent="0.25">
      <c r="B10682"/>
    </row>
    <row r="10683" spans="2:2" x14ac:dyDescent="0.25">
      <c r="B10683"/>
    </row>
    <row r="10684" spans="2:2" x14ac:dyDescent="0.25">
      <c r="B10684"/>
    </row>
    <row r="10685" spans="2:2" x14ac:dyDescent="0.25">
      <c r="B10685"/>
    </row>
    <row r="10686" spans="2:2" x14ac:dyDescent="0.25">
      <c r="B10686"/>
    </row>
    <row r="10687" spans="2:2" x14ac:dyDescent="0.25">
      <c r="B10687"/>
    </row>
    <row r="10688" spans="2:2" x14ac:dyDescent="0.25">
      <c r="B10688"/>
    </row>
    <row r="10689" spans="2:2" x14ac:dyDescent="0.25">
      <c r="B10689"/>
    </row>
    <row r="10690" spans="2:2" x14ac:dyDescent="0.25">
      <c r="B10690"/>
    </row>
    <row r="10691" spans="2:2" x14ac:dyDescent="0.25">
      <c r="B10691"/>
    </row>
    <row r="10692" spans="2:2" x14ac:dyDescent="0.25">
      <c r="B10692"/>
    </row>
    <row r="10693" spans="2:2" x14ac:dyDescent="0.25">
      <c r="B10693"/>
    </row>
    <row r="10694" spans="2:2" x14ac:dyDescent="0.25">
      <c r="B10694"/>
    </row>
    <row r="10695" spans="2:2" x14ac:dyDescent="0.25">
      <c r="B10695"/>
    </row>
    <row r="10696" spans="2:2" x14ac:dyDescent="0.25">
      <c r="B10696"/>
    </row>
    <row r="10697" spans="2:2" x14ac:dyDescent="0.25">
      <c r="B10697"/>
    </row>
    <row r="10698" spans="2:2" x14ac:dyDescent="0.25">
      <c r="B10698"/>
    </row>
    <row r="10699" spans="2:2" x14ac:dyDescent="0.25">
      <c r="B10699"/>
    </row>
    <row r="10700" spans="2:2" x14ac:dyDescent="0.25">
      <c r="B10700"/>
    </row>
    <row r="10701" spans="2:2" x14ac:dyDescent="0.25">
      <c r="B10701"/>
    </row>
    <row r="10702" spans="2:2" x14ac:dyDescent="0.25">
      <c r="B10702"/>
    </row>
    <row r="10703" spans="2:2" x14ac:dyDescent="0.25">
      <c r="B10703"/>
    </row>
    <row r="10704" spans="2:2" x14ac:dyDescent="0.25">
      <c r="B10704"/>
    </row>
    <row r="10705" spans="2:2" x14ac:dyDescent="0.25">
      <c r="B10705"/>
    </row>
    <row r="10706" spans="2:2" x14ac:dyDescent="0.25">
      <c r="B10706"/>
    </row>
    <row r="10707" spans="2:2" x14ac:dyDescent="0.25">
      <c r="B10707"/>
    </row>
    <row r="10708" spans="2:2" x14ac:dyDescent="0.25">
      <c r="B10708"/>
    </row>
    <row r="10709" spans="2:2" x14ac:dyDescent="0.25">
      <c r="B10709"/>
    </row>
    <row r="10710" spans="2:2" x14ac:dyDescent="0.25">
      <c r="B10710"/>
    </row>
    <row r="10711" spans="2:2" x14ac:dyDescent="0.25">
      <c r="B10711"/>
    </row>
    <row r="10712" spans="2:2" x14ac:dyDescent="0.25">
      <c r="B10712"/>
    </row>
    <row r="10713" spans="2:2" x14ac:dyDescent="0.25">
      <c r="B10713"/>
    </row>
    <row r="10714" spans="2:2" x14ac:dyDescent="0.25">
      <c r="B10714"/>
    </row>
    <row r="10715" spans="2:2" x14ac:dyDescent="0.25">
      <c r="B10715"/>
    </row>
    <row r="10716" spans="2:2" x14ac:dyDescent="0.25">
      <c r="B10716"/>
    </row>
    <row r="10717" spans="2:2" x14ac:dyDescent="0.25">
      <c r="B10717"/>
    </row>
    <row r="10718" spans="2:2" x14ac:dyDescent="0.25">
      <c r="B10718"/>
    </row>
    <row r="10719" spans="2:2" x14ac:dyDescent="0.25">
      <c r="B10719"/>
    </row>
    <row r="10720" spans="2:2" x14ac:dyDescent="0.25">
      <c r="B10720"/>
    </row>
    <row r="10721" spans="2:2" x14ac:dyDescent="0.25">
      <c r="B10721"/>
    </row>
    <row r="10722" spans="2:2" x14ac:dyDescent="0.25">
      <c r="B10722"/>
    </row>
    <row r="10723" spans="2:2" x14ac:dyDescent="0.25">
      <c r="B10723"/>
    </row>
    <row r="10724" spans="2:2" x14ac:dyDescent="0.25">
      <c r="B10724"/>
    </row>
    <row r="10725" spans="2:2" x14ac:dyDescent="0.25">
      <c r="B10725"/>
    </row>
    <row r="10726" spans="2:2" x14ac:dyDescent="0.25">
      <c r="B10726"/>
    </row>
    <row r="10727" spans="2:2" x14ac:dyDescent="0.25">
      <c r="B10727"/>
    </row>
    <row r="10728" spans="2:2" x14ac:dyDescent="0.25">
      <c r="B10728"/>
    </row>
    <row r="10729" spans="2:2" x14ac:dyDescent="0.25">
      <c r="B10729"/>
    </row>
    <row r="10730" spans="2:2" x14ac:dyDescent="0.25">
      <c r="B10730"/>
    </row>
    <row r="10731" spans="2:2" x14ac:dyDescent="0.25">
      <c r="B10731"/>
    </row>
    <row r="10732" spans="2:2" x14ac:dyDescent="0.25">
      <c r="B10732"/>
    </row>
    <row r="10733" spans="2:2" x14ac:dyDescent="0.25">
      <c r="B10733"/>
    </row>
    <row r="10734" spans="2:2" x14ac:dyDescent="0.25">
      <c r="B10734"/>
    </row>
    <row r="10735" spans="2:2" x14ac:dyDescent="0.25">
      <c r="B10735"/>
    </row>
    <row r="10736" spans="2:2" x14ac:dyDescent="0.25">
      <c r="B10736"/>
    </row>
    <row r="10737" spans="2:2" x14ac:dyDescent="0.25">
      <c r="B10737"/>
    </row>
    <row r="10738" spans="2:2" x14ac:dyDescent="0.25">
      <c r="B10738"/>
    </row>
    <row r="10739" spans="2:2" x14ac:dyDescent="0.25">
      <c r="B10739"/>
    </row>
    <row r="10740" spans="2:2" x14ac:dyDescent="0.25">
      <c r="B10740"/>
    </row>
    <row r="10741" spans="2:2" x14ac:dyDescent="0.25">
      <c r="B10741"/>
    </row>
    <row r="10742" spans="2:2" x14ac:dyDescent="0.25">
      <c r="B10742"/>
    </row>
    <row r="10743" spans="2:2" x14ac:dyDescent="0.25">
      <c r="B10743"/>
    </row>
    <row r="10744" spans="2:2" x14ac:dyDescent="0.25">
      <c r="B10744"/>
    </row>
    <row r="10745" spans="2:2" x14ac:dyDescent="0.25">
      <c r="B10745"/>
    </row>
    <row r="10746" spans="2:2" x14ac:dyDescent="0.25">
      <c r="B10746"/>
    </row>
    <row r="10747" spans="2:2" x14ac:dyDescent="0.25">
      <c r="B10747"/>
    </row>
    <row r="10748" spans="2:2" x14ac:dyDescent="0.25">
      <c r="B10748"/>
    </row>
    <row r="10749" spans="2:2" x14ac:dyDescent="0.25">
      <c r="B10749"/>
    </row>
    <row r="10750" spans="2:2" x14ac:dyDescent="0.25">
      <c r="B10750"/>
    </row>
    <row r="10751" spans="2:2" x14ac:dyDescent="0.25">
      <c r="B10751"/>
    </row>
    <row r="10752" spans="2:2" x14ac:dyDescent="0.25">
      <c r="B10752"/>
    </row>
    <row r="10753" spans="2:2" x14ac:dyDescent="0.25">
      <c r="B10753"/>
    </row>
    <row r="10754" spans="2:2" x14ac:dyDescent="0.25">
      <c r="B10754"/>
    </row>
    <row r="10755" spans="2:2" x14ac:dyDescent="0.25">
      <c r="B10755"/>
    </row>
    <row r="10756" spans="2:2" x14ac:dyDescent="0.25">
      <c r="B10756"/>
    </row>
    <row r="10757" spans="2:2" x14ac:dyDescent="0.25">
      <c r="B10757"/>
    </row>
    <row r="10758" spans="2:2" x14ac:dyDescent="0.25">
      <c r="B10758"/>
    </row>
    <row r="10759" spans="2:2" x14ac:dyDescent="0.25">
      <c r="B10759"/>
    </row>
    <row r="10760" spans="2:2" x14ac:dyDescent="0.25">
      <c r="B10760"/>
    </row>
    <row r="10761" spans="2:2" x14ac:dyDescent="0.25">
      <c r="B10761"/>
    </row>
    <row r="10762" spans="2:2" x14ac:dyDescent="0.25">
      <c r="B10762"/>
    </row>
    <row r="10763" spans="2:2" x14ac:dyDescent="0.25">
      <c r="B10763"/>
    </row>
    <row r="10764" spans="2:2" x14ac:dyDescent="0.25">
      <c r="B10764"/>
    </row>
    <row r="10765" spans="2:2" x14ac:dyDescent="0.25">
      <c r="B10765"/>
    </row>
    <row r="10766" spans="2:2" x14ac:dyDescent="0.25">
      <c r="B10766"/>
    </row>
    <row r="10767" spans="2:2" x14ac:dyDescent="0.25">
      <c r="B10767"/>
    </row>
    <row r="10768" spans="2:2" x14ac:dyDescent="0.25">
      <c r="B10768"/>
    </row>
    <row r="10769" spans="2:2" x14ac:dyDescent="0.25">
      <c r="B10769"/>
    </row>
    <row r="10770" spans="2:2" x14ac:dyDescent="0.25">
      <c r="B10770"/>
    </row>
    <row r="10771" spans="2:2" x14ac:dyDescent="0.25">
      <c r="B10771"/>
    </row>
    <row r="10772" spans="2:2" x14ac:dyDescent="0.25">
      <c r="B10772"/>
    </row>
    <row r="10773" spans="2:2" x14ac:dyDescent="0.25">
      <c r="B10773"/>
    </row>
    <row r="10774" spans="2:2" x14ac:dyDescent="0.25">
      <c r="B10774"/>
    </row>
    <row r="10775" spans="2:2" x14ac:dyDescent="0.25">
      <c r="B10775"/>
    </row>
    <row r="10776" spans="2:2" x14ac:dyDescent="0.25">
      <c r="B10776"/>
    </row>
    <row r="10777" spans="2:2" x14ac:dyDescent="0.25">
      <c r="B10777"/>
    </row>
    <row r="10778" spans="2:2" x14ac:dyDescent="0.25">
      <c r="B10778"/>
    </row>
    <row r="10779" spans="2:2" x14ac:dyDescent="0.25">
      <c r="B10779"/>
    </row>
    <row r="10780" spans="2:2" x14ac:dyDescent="0.25">
      <c r="B10780"/>
    </row>
    <row r="10781" spans="2:2" x14ac:dyDescent="0.25">
      <c r="B10781"/>
    </row>
    <row r="10782" spans="2:2" x14ac:dyDescent="0.25">
      <c r="B10782"/>
    </row>
    <row r="10783" spans="2:2" x14ac:dyDescent="0.25">
      <c r="B10783"/>
    </row>
    <row r="10784" spans="2:2" x14ac:dyDescent="0.25">
      <c r="B10784"/>
    </row>
    <row r="10785" spans="2:2" x14ac:dyDescent="0.25">
      <c r="B10785"/>
    </row>
    <row r="10786" spans="2:2" x14ac:dyDescent="0.25">
      <c r="B10786"/>
    </row>
    <row r="10787" spans="2:2" x14ac:dyDescent="0.25">
      <c r="B10787"/>
    </row>
    <row r="10788" spans="2:2" x14ac:dyDescent="0.25">
      <c r="B10788"/>
    </row>
    <row r="10789" spans="2:2" x14ac:dyDescent="0.25">
      <c r="B10789"/>
    </row>
    <row r="10790" spans="2:2" x14ac:dyDescent="0.25">
      <c r="B10790"/>
    </row>
    <row r="10791" spans="2:2" x14ac:dyDescent="0.25">
      <c r="B10791"/>
    </row>
    <row r="10792" spans="2:2" x14ac:dyDescent="0.25">
      <c r="B10792"/>
    </row>
    <row r="10793" spans="2:2" x14ac:dyDescent="0.25">
      <c r="B10793"/>
    </row>
    <row r="10794" spans="2:2" x14ac:dyDescent="0.25">
      <c r="B10794"/>
    </row>
    <row r="10795" spans="2:2" x14ac:dyDescent="0.25">
      <c r="B10795"/>
    </row>
    <row r="10796" spans="2:2" x14ac:dyDescent="0.25">
      <c r="B10796"/>
    </row>
    <row r="10797" spans="2:2" x14ac:dyDescent="0.25">
      <c r="B10797"/>
    </row>
    <row r="10798" spans="2:2" x14ac:dyDescent="0.25">
      <c r="B10798"/>
    </row>
    <row r="10799" spans="2:2" x14ac:dyDescent="0.25">
      <c r="B10799"/>
    </row>
    <row r="10800" spans="2:2" x14ac:dyDescent="0.25">
      <c r="B10800"/>
    </row>
    <row r="10801" spans="2:2" x14ac:dyDescent="0.25">
      <c r="B10801"/>
    </row>
    <row r="10802" spans="2:2" x14ac:dyDescent="0.25">
      <c r="B10802"/>
    </row>
    <row r="10803" spans="2:2" x14ac:dyDescent="0.25">
      <c r="B10803"/>
    </row>
    <row r="10804" spans="2:2" x14ac:dyDescent="0.25">
      <c r="B10804"/>
    </row>
    <row r="10805" spans="2:2" x14ac:dyDescent="0.25">
      <c r="B10805"/>
    </row>
    <row r="10806" spans="2:2" x14ac:dyDescent="0.25">
      <c r="B10806"/>
    </row>
    <row r="10807" spans="2:2" x14ac:dyDescent="0.25">
      <c r="B10807"/>
    </row>
    <row r="10808" spans="2:2" x14ac:dyDescent="0.25">
      <c r="B10808"/>
    </row>
    <row r="10809" spans="2:2" x14ac:dyDescent="0.25">
      <c r="B10809"/>
    </row>
    <row r="10810" spans="2:2" x14ac:dyDescent="0.25">
      <c r="B10810"/>
    </row>
    <row r="10811" spans="2:2" x14ac:dyDescent="0.25">
      <c r="B10811"/>
    </row>
    <row r="10812" spans="2:2" x14ac:dyDescent="0.25">
      <c r="B10812"/>
    </row>
    <row r="10813" spans="2:2" x14ac:dyDescent="0.25">
      <c r="B10813"/>
    </row>
    <row r="10814" spans="2:2" x14ac:dyDescent="0.25">
      <c r="B10814"/>
    </row>
    <row r="10815" spans="2:2" x14ac:dyDescent="0.25">
      <c r="B10815"/>
    </row>
    <row r="10816" spans="2:2" x14ac:dyDescent="0.25">
      <c r="B10816"/>
    </row>
    <row r="10817" spans="2:2" x14ac:dyDescent="0.25">
      <c r="B10817"/>
    </row>
    <row r="10818" spans="2:2" x14ac:dyDescent="0.25">
      <c r="B10818"/>
    </row>
    <row r="10819" spans="2:2" x14ac:dyDescent="0.25">
      <c r="B10819"/>
    </row>
    <row r="10820" spans="2:2" x14ac:dyDescent="0.25">
      <c r="B10820"/>
    </row>
    <row r="10821" spans="2:2" x14ac:dyDescent="0.25">
      <c r="B10821"/>
    </row>
    <row r="10822" spans="2:2" x14ac:dyDescent="0.25">
      <c r="B10822"/>
    </row>
    <row r="10823" spans="2:2" x14ac:dyDescent="0.25">
      <c r="B10823"/>
    </row>
    <row r="10824" spans="2:2" x14ac:dyDescent="0.25">
      <c r="B10824"/>
    </row>
    <row r="10825" spans="2:2" x14ac:dyDescent="0.25">
      <c r="B10825"/>
    </row>
    <row r="10826" spans="2:2" x14ac:dyDescent="0.25">
      <c r="B10826"/>
    </row>
    <row r="10827" spans="2:2" x14ac:dyDescent="0.25">
      <c r="B10827"/>
    </row>
    <row r="10828" spans="2:2" x14ac:dyDescent="0.25">
      <c r="B10828"/>
    </row>
    <row r="10829" spans="2:2" x14ac:dyDescent="0.25">
      <c r="B10829"/>
    </row>
    <row r="10830" spans="2:2" x14ac:dyDescent="0.25">
      <c r="B10830"/>
    </row>
    <row r="10831" spans="2:2" x14ac:dyDescent="0.25">
      <c r="B10831"/>
    </row>
    <row r="10832" spans="2:2" x14ac:dyDescent="0.25">
      <c r="B10832"/>
    </row>
    <row r="10833" spans="2:2" x14ac:dyDescent="0.25">
      <c r="B10833"/>
    </row>
    <row r="10834" spans="2:2" x14ac:dyDescent="0.25">
      <c r="B10834"/>
    </row>
    <row r="10835" spans="2:2" x14ac:dyDescent="0.25">
      <c r="B10835"/>
    </row>
    <row r="10836" spans="2:2" x14ac:dyDescent="0.25">
      <c r="B10836"/>
    </row>
    <row r="10837" spans="2:2" x14ac:dyDescent="0.25">
      <c r="B10837"/>
    </row>
    <row r="10838" spans="2:2" x14ac:dyDescent="0.25">
      <c r="B10838"/>
    </row>
    <row r="10839" spans="2:2" x14ac:dyDescent="0.25">
      <c r="B10839"/>
    </row>
    <row r="10840" spans="2:2" x14ac:dyDescent="0.25">
      <c r="B10840"/>
    </row>
    <row r="10841" spans="2:2" x14ac:dyDescent="0.25">
      <c r="B10841"/>
    </row>
    <row r="10842" spans="2:2" x14ac:dyDescent="0.25">
      <c r="B10842"/>
    </row>
    <row r="10843" spans="2:2" x14ac:dyDescent="0.25">
      <c r="B10843"/>
    </row>
    <row r="10844" spans="2:2" x14ac:dyDescent="0.25">
      <c r="B10844"/>
    </row>
    <row r="10845" spans="2:2" x14ac:dyDescent="0.25">
      <c r="B10845"/>
    </row>
    <row r="10846" spans="2:2" x14ac:dyDescent="0.25">
      <c r="B10846"/>
    </row>
    <row r="10847" spans="2:2" x14ac:dyDescent="0.25">
      <c r="B10847"/>
    </row>
    <row r="10848" spans="2:2" x14ac:dyDescent="0.25">
      <c r="B10848"/>
    </row>
    <row r="10849" spans="2:2" x14ac:dyDescent="0.25">
      <c r="B10849"/>
    </row>
    <row r="10850" spans="2:2" x14ac:dyDescent="0.25">
      <c r="B10850"/>
    </row>
    <row r="10851" spans="2:2" x14ac:dyDescent="0.25">
      <c r="B10851"/>
    </row>
    <row r="10852" spans="2:2" x14ac:dyDescent="0.25">
      <c r="B10852"/>
    </row>
    <row r="10853" spans="2:2" x14ac:dyDescent="0.25">
      <c r="B10853"/>
    </row>
    <row r="10854" spans="2:2" x14ac:dyDescent="0.25">
      <c r="B10854"/>
    </row>
    <row r="10855" spans="2:2" x14ac:dyDescent="0.25">
      <c r="B10855"/>
    </row>
    <row r="10856" spans="2:2" x14ac:dyDescent="0.25">
      <c r="B10856"/>
    </row>
    <row r="10857" spans="2:2" x14ac:dyDescent="0.25">
      <c r="B10857"/>
    </row>
    <row r="10858" spans="2:2" x14ac:dyDescent="0.25">
      <c r="B10858"/>
    </row>
    <row r="10859" spans="2:2" x14ac:dyDescent="0.25">
      <c r="B10859"/>
    </row>
    <row r="10860" spans="2:2" x14ac:dyDescent="0.25">
      <c r="B10860"/>
    </row>
    <row r="10861" spans="2:2" x14ac:dyDescent="0.25">
      <c r="B10861"/>
    </row>
    <row r="10862" spans="2:2" x14ac:dyDescent="0.25">
      <c r="B10862"/>
    </row>
    <row r="10863" spans="2:2" x14ac:dyDescent="0.25">
      <c r="B10863"/>
    </row>
    <row r="10864" spans="2:2" x14ac:dyDescent="0.25">
      <c r="B10864"/>
    </row>
    <row r="10865" spans="2:2" x14ac:dyDescent="0.25">
      <c r="B10865"/>
    </row>
    <row r="10866" spans="2:2" x14ac:dyDescent="0.25">
      <c r="B10866"/>
    </row>
    <row r="10867" spans="2:2" x14ac:dyDescent="0.25">
      <c r="B10867"/>
    </row>
    <row r="10868" spans="2:2" x14ac:dyDescent="0.25">
      <c r="B10868"/>
    </row>
    <row r="10869" spans="2:2" x14ac:dyDescent="0.25">
      <c r="B10869"/>
    </row>
    <row r="10870" spans="2:2" x14ac:dyDescent="0.25">
      <c r="B10870"/>
    </row>
    <row r="10871" spans="2:2" x14ac:dyDescent="0.25">
      <c r="B10871"/>
    </row>
    <row r="10872" spans="2:2" x14ac:dyDescent="0.25">
      <c r="B10872"/>
    </row>
    <row r="10873" spans="2:2" x14ac:dyDescent="0.25">
      <c r="B10873"/>
    </row>
    <row r="10874" spans="2:2" x14ac:dyDescent="0.25">
      <c r="B10874"/>
    </row>
    <row r="10875" spans="2:2" x14ac:dyDescent="0.25">
      <c r="B10875"/>
    </row>
    <row r="10876" spans="2:2" x14ac:dyDescent="0.25">
      <c r="B10876"/>
    </row>
    <row r="10877" spans="2:2" x14ac:dyDescent="0.25">
      <c r="B10877"/>
    </row>
    <row r="10878" spans="2:2" x14ac:dyDescent="0.25">
      <c r="B10878"/>
    </row>
    <row r="10879" spans="2:2" x14ac:dyDescent="0.25">
      <c r="B10879"/>
    </row>
    <row r="10880" spans="2:2" x14ac:dyDescent="0.25">
      <c r="B10880"/>
    </row>
    <row r="10881" spans="2:2" x14ac:dyDescent="0.25">
      <c r="B10881"/>
    </row>
    <row r="10882" spans="2:2" x14ac:dyDescent="0.25">
      <c r="B10882"/>
    </row>
    <row r="10883" spans="2:2" x14ac:dyDescent="0.25">
      <c r="B10883"/>
    </row>
    <row r="10884" spans="2:2" x14ac:dyDescent="0.25">
      <c r="B10884"/>
    </row>
    <row r="10885" spans="2:2" x14ac:dyDescent="0.25">
      <c r="B10885"/>
    </row>
    <row r="10886" spans="2:2" x14ac:dyDescent="0.25">
      <c r="B10886"/>
    </row>
    <row r="10887" spans="2:2" x14ac:dyDescent="0.25">
      <c r="B10887"/>
    </row>
    <row r="10888" spans="2:2" x14ac:dyDescent="0.25">
      <c r="B10888"/>
    </row>
    <row r="10889" spans="2:2" x14ac:dyDescent="0.25">
      <c r="B10889"/>
    </row>
    <row r="10890" spans="2:2" x14ac:dyDescent="0.25">
      <c r="B10890"/>
    </row>
    <row r="10891" spans="2:2" x14ac:dyDescent="0.25">
      <c r="B10891"/>
    </row>
    <row r="10892" spans="2:2" x14ac:dyDescent="0.25">
      <c r="B10892"/>
    </row>
    <row r="10893" spans="2:2" x14ac:dyDescent="0.25">
      <c r="B10893"/>
    </row>
    <row r="10894" spans="2:2" x14ac:dyDescent="0.25">
      <c r="B10894"/>
    </row>
    <row r="10895" spans="2:2" x14ac:dyDescent="0.25">
      <c r="B10895"/>
    </row>
    <row r="10896" spans="2:2" x14ac:dyDescent="0.25">
      <c r="B10896"/>
    </row>
    <row r="10897" spans="2:2" x14ac:dyDescent="0.25">
      <c r="B10897"/>
    </row>
    <row r="10898" spans="2:2" x14ac:dyDescent="0.25">
      <c r="B10898"/>
    </row>
    <row r="10899" spans="2:2" x14ac:dyDescent="0.25">
      <c r="B10899"/>
    </row>
    <row r="10900" spans="2:2" x14ac:dyDescent="0.25">
      <c r="B10900"/>
    </row>
    <row r="10901" spans="2:2" x14ac:dyDescent="0.25">
      <c r="B10901"/>
    </row>
    <row r="10902" spans="2:2" x14ac:dyDescent="0.25">
      <c r="B10902"/>
    </row>
    <row r="10903" spans="2:2" x14ac:dyDescent="0.25">
      <c r="B10903"/>
    </row>
    <row r="10904" spans="2:2" x14ac:dyDescent="0.25">
      <c r="B10904"/>
    </row>
    <row r="10905" spans="2:2" x14ac:dyDescent="0.25">
      <c r="B10905"/>
    </row>
    <row r="10906" spans="2:2" x14ac:dyDescent="0.25">
      <c r="B10906"/>
    </row>
    <row r="10907" spans="2:2" x14ac:dyDescent="0.25">
      <c r="B10907"/>
    </row>
    <row r="10908" spans="2:2" x14ac:dyDescent="0.25">
      <c r="B10908"/>
    </row>
    <row r="10909" spans="2:2" x14ac:dyDescent="0.25">
      <c r="B10909"/>
    </row>
    <row r="10910" spans="2:2" x14ac:dyDescent="0.25">
      <c r="B10910"/>
    </row>
    <row r="10911" spans="2:2" x14ac:dyDescent="0.25">
      <c r="B10911"/>
    </row>
    <row r="10912" spans="2:2" x14ac:dyDescent="0.25">
      <c r="B10912"/>
    </row>
    <row r="10913" spans="2:2" x14ac:dyDescent="0.25">
      <c r="B10913"/>
    </row>
    <row r="10914" spans="2:2" x14ac:dyDescent="0.25">
      <c r="B10914"/>
    </row>
    <row r="10915" spans="2:2" x14ac:dyDescent="0.25">
      <c r="B10915"/>
    </row>
    <row r="10916" spans="2:2" x14ac:dyDescent="0.25">
      <c r="B10916"/>
    </row>
    <row r="10917" spans="2:2" x14ac:dyDescent="0.25">
      <c r="B10917"/>
    </row>
    <row r="10918" spans="2:2" x14ac:dyDescent="0.25">
      <c r="B10918"/>
    </row>
    <row r="10919" spans="2:2" x14ac:dyDescent="0.25">
      <c r="B10919"/>
    </row>
    <row r="10920" spans="2:2" x14ac:dyDescent="0.25">
      <c r="B10920"/>
    </row>
    <row r="10921" spans="2:2" x14ac:dyDescent="0.25">
      <c r="B10921"/>
    </row>
    <row r="10922" spans="2:2" x14ac:dyDescent="0.25">
      <c r="B10922"/>
    </row>
    <row r="10923" spans="2:2" x14ac:dyDescent="0.25">
      <c r="B10923"/>
    </row>
    <row r="10924" spans="2:2" x14ac:dyDescent="0.25">
      <c r="B10924"/>
    </row>
    <row r="10925" spans="2:2" x14ac:dyDescent="0.25">
      <c r="B10925"/>
    </row>
    <row r="10926" spans="2:2" x14ac:dyDescent="0.25">
      <c r="B10926"/>
    </row>
    <row r="10927" spans="2:2" x14ac:dyDescent="0.25">
      <c r="B10927"/>
    </row>
    <row r="10928" spans="2:2" x14ac:dyDescent="0.25">
      <c r="B10928"/>
    </row>
    <row r="10929" spans="2:2" x14ac:dyDescent="0.25">
      <c r="B10929"/>
    </row>
    <row r="10930" spans="2:2" x14ac:dyDescent="0.25">
      <c r="B10930"/>
    </row>
    <row r="10931" spans="2:2" x14ac:dyDescent="0.25">
      <c r="B10931"/>
    </row>
    <row r="10932" spans="2:2" x14ac:dyDescent="0.25">
      <c r="B10932"/>
    </row>
    <row r="10933" spans="2:2" x14ac:dyDescent="0.25">
      <c r="B10933"/>
    </row>
    <row r="10934" spans="2:2" x14ac:dyDescent="0.25">
      <c r="B10934"/>
    </row>
    <row r="10935" spans="2:2" x14ac:dyDescent="0.25">
      <c r="B10935"/>
    </row>
    <row r="10936" spans="2:2" x14ac:dyDescent="0.25">
      <c r="B10936"/>
    </row>
    <row r="10937" spans="2:2" x14ac:dyDescent="0.25">
      <c r="B10937"/>
    </row>
    <row r="10938" spans="2:2" x14ac:dyDescent="0.25">
      <c r="B10938"/>
    </row>
    <row r="10939" spans="2:2" x14ac:dyDescent="0.25">
      <c r="B10939"/>
    </row>
    <row r="10940" spans="2:2" x14ac:dyDescent="0.25">
      <c r="B10940"/>
    </row>
    <row r="10941" spans="2:2" x14ac:dyDescent="0.25">
      <c r="B10941"/>
    </row>
    <row r="10942" spans="2:2" x14ac:dyDescent="0.25">
      <c r="B10942"/>
    </row>
    <row r="10943" spans="2:2" x14ac:dyDescent="0.25">
      <c r="B10943"/>
    </row>
    <row r="10944" spans="2:2" x14ac:dyDescent="0.25">
      <c r="B10944"/>
    </row>
    <row r="10945" spans="2:2" x14ac:dyDescent="0.25">
      <c r="B10945"/>
    </row>
    <row r="10946" spans="2:2" x14ac:dyDescent="0.25">
      <c r="B10946"/>
    </row>
    <row r="10947" spans="2:2" x14ac:dyDescent="0.25">
      <c r="B10947"/>
    </row>
    <row r="10948" spans="2:2" x14ac:dyDescent="0.25">
      <c r="B10948"/>
    </row>
    <row r="10949" spans="2:2" x14ac:dyDescent="0.25">
      <c r="B10949"/>
    </row>
    <row r="10950" spans="2:2" x14ac:dyDescent="0.25">
      <c r="B10950"/>
    </row>
    <row r="10951" spans="2:2" x14ac:dyDescent="0.25">
      <c r="B10951"/>
    </row>
    <row r="10952" spans="2:2" x14ac:dyDescent="0.25">
      <c r="B10952"/>
    </row>
    <row r="10953" spans="2:2" x14ac:dyDescent="0.25">
      <c r="B10953"/>
    </row>
    <row r="10954" spans="2:2" x14ac:dyDescent="0.25">
      <c r="B10954"/>
    </row>
    <row r="10955" spans="2:2" x14ac:dyDescent="0.25">
      <c r="B10955"/>
    </row>
    <row r="10956" spans="2:2" x14ac:dyDescent="0.25">
      <c r="B10956"/>
    </row>
    <row r="10957" spans="2:2" x14ac:dyDescent="0.25">
      <c r="B10957"/>
    </row>
    <row r="10958" spans="2:2" x14ac:dyDescent="0.25">
      <c r="B10958"/>
    </row>
    <row r="10959" spans="2:2" x14ac:dyDescent="0.25">
      <c r="B10959"/>
    </row>
    <row r="10960" spans="2:2" x14ac:dyDescent="0.25">
      <c r="B10960"/>
    </row>
    <row r="10961" spans="2:2" x14ac:dyDescent="0.25">
      <c r="B10961"/>
    </row>
    <row r="10962" spans="2:2" x14ac:dyDescent="0.25">
      <c r="B10962"/>
    </row>
    <row r="10963" spans="2:2" x14ac:dyDescent="0.25">
      <c r="B10963"/>
    </row>
    <row r="10964" spans="2:2" x14ac:dyDescent="0.25">
      <c r="B10964"/>
    </row>
    <row r="10965" spans="2:2" x14ac:dyDescent="0.25">
      <c r="B10965"/>
    </row>
    <row r="10966" spans="2:2" x14ac:dyDescent="0.25">
      <c r="B10966"/>
    </row>
    <row r="10967" spans="2:2" x14ac:dyDescent="0.25">
      <c r="B10967"/>
    </row>
    <row r="10968" spans="2:2" x14ac:dyDescent="0.25">
      <c r="B10968"/>
    </row>
    <row r="10969" spans="2:2" x14ac:dyDescent="0.25">
      <c r="B10969"/>
    </row>
    <row r="10970" spans="2:2" x14ac:dyDescent="0.25">
      <c r="B10970"/>
    </row>
    <row r="10971" spans="2:2" x14ac:dyDescent="0.25">
      <c r="B10971"/>
    </row>
    <row r="10972" spans="2:2" x14ac:dyDescent="0.25">
      <c r="B10972"/>
    </row>
    <row r="10973" spans="2:2" x14ac:dyDescent="0.25">
      <c r="B10973"/>
    </row>
    <row r="10974" spans="2:2" x14ac:dyDescent="0.25">
      <c r="B10974"/>
    </row>
    <row r="10975" spans="2:2" x14ac:dyDescent="0.25">
      <c r="B10975"/>
    </row>
    <row r="10976" spans="2:2" x14ac:dyDescent="0.25">
      <c r="B10976"/>
    </row>
    <row r="10977" spans="2:2" x14ac:dyDescent="0.25">
      <c r="B10977"/>
    </row>
    <row r="10978" spans="2:2" x14ac:dyDescent="0.25">
      <c r="B10978"/>
    </row>
    <row r="10979" spans="2:2" x14ac:dyDescent="0.25">
      <c r="B10979"/>
    </row>
    <row r="10980" spans="2:2" x14ac:dyDescent="0.25">
      <c r="B10980"/>
    </row>
    <row r="10981" spans="2:2" x14ac:dyDescent="0.25">
      <c r="B10981"/>
    </row>
    <row r="10982" spans="2:2" x14ac:dyDescent="0.25">
      <c r="B10982"/>
    </row>
    <row r="10983" spans="2:2" x14ac:dyDescent="0.25">
      <c r="B10983"/>
    </row>
    <row r="10984" spans="2:2" x14ac:dyDescent="0.25">
      <c r="B10984"/>
    </row>
    <row r="10985" spans="2:2" x14ac:dyDescent="0.25">
      <c r="B10985"/>
    </row>
    <row r="10986" spans="2:2" x14ac:dyDescent="0.25">
      <c r="B10986"/>
    </row>
    <row r="10987" spans="2:2" x14ac:dyDescent="0.25">
      <c r="B10987"/>
    </row>
    <row r="10988" spans="2:2" x14ac:dyDescent="0.25">
      <c r="B10988"/>
    </row>
    <row r="10989" spans="2:2" x14ac:dyDescent="0.25">
      <c r="B10989"/>
    </row>
    <row r="10990" spans="2:2" x14ac:dyDescent="0.25">
      <c r="B10990"/>
    </row>
    <row r="10991" spans="2:2" x14ac:dyDescent="0.25">
      <c r="B10991"/>
    </row>
    <row r="10992" spans="2:2" x14ac:dyDescent="0.25">
      <c r="B10992"/>
    </row>
    <row r="10993" spans="2:2" x14ac:dyDescent="0.25">
      <c r="B10993"/>
    </row>
    <row r="10994" spans="2:2" x14ac:dyDescent="0.25">
      <c r="B10994"/>
    </row>
    <row r="10995" spans="2:2" x14ac:dyDescent="0.25">
      <c r="B10995"/>
    </row>
    <row r="10996" spans="2:2" x14ac:dyDescent="0.25">
      <c r="B10996"/>
    </row>
    <row r="10997" spans="2:2" x14ac:dyDescent="0.25">
      <c r="B10997"/>
    </row>
    <row r="10998" spans="2:2" x14ac:dyDescent="0.25">
      <c r="B10998"/>
    </row>
    <row r="10999" spans="2:2" x14ac:dyDescent="0.25">
      <c r="B10999"/>
    </row>
    <row r="11000" spans="2:2" x14ac:dyDescent="0.25">
      <c r="B11000"/>
    </row>
    <row r="11001" spans="2:2" x14ac:dyDescent="0.25">
      <c r="B11001"/>
    </row>
    <row r="11002" spans="2:2" x14ac:dyDescent="0.25">
      <c r="B11002"/>
    </row>
    <row r="11003" spans="2:2" x14ac:dyDescent="0.25">
      <c r="B11003"/>
    </row>
    <row r="11004" spans="2:2" x14ac:dyDescent="0.25">
      <c r="B11004"/>
    </row>
    <row r="11005" spans="2:2" x14ac:dyDescent="0.25">
      <c r="B11005"/>
    </row>
    <row r="11006" spans="2:2" x14ac:dyDescent="0.25">
      <c r="B11006"/>
    </row>
    <row r="11007" spans="2:2" x14ac:dyDescent="0.25">
      <c r="B11007"/>
    </row>
    <row r="11008" spans="2:2" x14ac:dyDescent="0.25">
      <c r="B11008"/>
    </row>
    <row r="11009" spans="2:2" x14ac:dyDescent="0.25">
      <c r="B11009"/>
    </row>
    <row r="11010" spans="2:2" x14ac:dyDescent="0.25">
      <c r="B11010"/>
    </row>
    <row r="11011" spans="2:2" x14ac:dyDescent="0.25">
      <c r="B11011"/>
    </row>
    <row r="11012" spans="2:2" x14ac:dyDescent="0.25">
      <c r="B11012"/>
    </row>
    <row r="11013" spans="2:2" x14ac:dyDescent="0.25">
      <c r="B11013"/>
    </row>
    <row r="11014" spans="2:2" x14ac:dyDescent="0.25">
      <c r="B11014"/>
    </row>
    <row r="11015" spans="2:2" x14ac:dyDescent="0.25">
      <c r="B11015"/>
    </row>
    <row r="11016" spans="2:2" x14ac:dyDescent="0.25">
      <c r="B11016"/>
    </row>
    <row r="11017" spans="2:2" x14ac:dyDescent="0.25">
      <c r="B11017"/>
    </row>
    <row r="11018" spans="2:2" x14ac:dyDescent="0.25">
      <c r="B11018"/>
    </row>
    <row r="11019" spans="2:2" x14ac:dyDescent="0.25">
      <c r="B11019"/>
    </row>
    <row r="11020" spans="2:2" x14ac:dyDescent="0.25">
      <c r="B11020"/>
    </row>
    <row r="11021" spans="2:2" x14ac:dyDescent="0.25">
      <c r="B11021"/>
    </row>
    <row r="11022" spans="2:2" x14ac:dyDescent="0.25">
      <c r="B11022"/>
    </row>
    <row r="11023" spans="2:2" x14ac:dyDescent="0.25">
      <c r="B11023"/>
    </row>
    <row r="11024" spans="2:2" x14ac:dyDescent="0.25">
      <c r="B11024"/>
    </row>
    <row r="11025" spans="2:2" x14ac:dyDescent="0.25">
      <c r="B11025"/>
    </row>
    <row r="11026" spans="2:2" x14ac:dyDescent="0.25">
      <c r="B11026"/>
    </row>
    <row r="11027" spans="2:2" x14ac:dyDescent="0.25">
      <c r="B11027"/>
    </row>
    <row r="11028" spans="2:2" x14ac:dyDescent="0.25">
      <c r="B11028"/>
    </row>
    <row r="11029" spans="2:2" x14ac:dyDescent="0.25">
      <c r="B11029"/>
    </row>
    <row r="11030" spans="2:2" x14ac:dyDescent="0.25">
      <c r="B11030"/>
    </row>
    <row r="11031" spans="2:2" x14ac:dyDescent="0.25">
      <c r="B11031"/>
    </row>
    <row r="11032" spans="2:2" x14ac:dyDescent="0.25">
      <c r="B11032"/>
    </row>
    <row r="11033" spans="2:2" x14ac:dyDescent="0.25">
      <c r="B11033"/>
    </row>
    <row r="11034" spans="2:2" x14ac:dyDescent="0.25">
      <c r="B11034"/>
    </row>
    <row r="11035" spans="2:2" x14ac:dyDescent="0.25">
      <c r="B11035"/>
    </row>
    <row r="11036" spans="2:2" x14ac:dyDescent="0.25">
      <c r="B11036"/>
    </row>
    <row r="11037" spans="2:2" x14ac:dyDescent="0.25">
      <c r="B11037"/>
    </row>
    <row r="11038" spans="2:2" x14ac:dyDescent="0.25">
      <c r="B11038"/>
    </row>
    <row r="11039" spans="2:2" x14ac:dyDescent="0.25">
      <c r="B11039"/>
    </row>
    <row r="11040" spans="2:2" x14ac:dyDescent="0.25">
      <c r="B11040"/>
    </row>
    <row r="11041" spans="2:2" x14ac:dyDescent="0.25">
      <c r="B11041"/>
    </row>
    <row r="11042" spans="2:2" x14ac:dyDescent="0.25">
      <c r="B11042"/>
    </row>
    <row r="11043" spans="2:2" x14ac:dyDescent="0.25">
      <c r="B11043"/>
    </row>
    <row r="11044" spans="2:2" x14ac:dyDescent="0.25">
      <c r="B11044"/>
    </row>
    <row r="11045" spans="2:2" x14ac:dyDescent="0.25">
      <c r="B11045"/>
    </row>
    <row r="11046" spans="2:2" x14ac:dyDescent="0.25">
      <c r="B11046"/>
    </row>
    <row r="11047" spans="2:2" x14ac:dyDescent="0.25">
      <c r="B11047"/>
    </row>
    <row r="11048" spans="2:2" x14ac:dyDescent="0.25">
      <c r="B11048"/>
    </row>
    <row r="11049" spans="2:2" x14ac:dyDescent="0.25">
      <c r="B11049"/>
    </row>
    <row r="11050" spans="2:2" x14ac:dyDescent="0.25">
      <c r="B11050"/>
    </row>
    <row r="11051" spans="2:2" x14ac:dyDescent="0.25">
      <c r="B11051"/>
    </row>
    <row r="11052" spans="2:2" x14ac:dyDescent="0.25">
      <c r="B11052"/>
    </row>
    <row r="11053" spans="2:2" x14ac:dyDescent="0.25">
      <c r="B11053"/>
    </row>
    <row r="11054" spans="2:2" x14ac:dyDescent="0.25">
      <c r="B11054"/>
    </row>
    <row r="11055" spans="2:2" x14ac:dyDescent="0.25">
      <c r="B11055"/>
    </row>
    <row r="11056" spans="2:2" x14ac:dyDescent="0.25">
      <c r="B11056"/>
    </row>
    <row r="11057" spans="2:2" x14ac:dyDescent="0.25">
      <c r="B11057"/>
    </row>
    <row r="11058" spans="2:2" x14ac:dyDescent="0.25">
      <c r="B11058"/>
    </row>
    <row r="11059" spans="2:2" x14ac:dyDescent="0.25">
      <c r="B11059"/>
    </row>
    <row r="11060" spans="2:2" x14ac:dyDescent="0.25">
      <c r="B11060"/>
    </row>
    <row r="11061" spans="2:2" x14ac:dyDescent="0.25">
      <c r="B11061"/>
    </row>
    <row r="11062" spans="2:2" x14ac:dyDescent="0.25">
      <c r="B11062"/>
    </row>
    <row r="11063" spans="2:2" x14ac:dyDescent="0.25">
      <c r="B11063"/>
    </row>
    <row r="11064" spans="2:2" x14ac:dyDescent="0.25">
      <c r="B11064"/>
    </row>
    <row r="11065" spans="2:2" x14ac:dyDescent="0.25">
      <c r="B11065"/>
    </row>
    <row r="11066" spans="2:2" x14ac:dyDescent="0.25">
      <c r="B11066"/>
    </row>
    <row r="11067" spans="2:2" x14ac:dyDescent="0.25">
      <c r="B11067"/>
    </row>
    <row r="11068" spans="2:2" x14ac:dyDescent="0.25">
      <c r="B11068"/>
    </row>
    <row r="11069" spans="2:2" x14ac:dyDescent="0.25">
      <c r="B11069"/>
    </row>
    <row r="11070" spans="2:2" x14ac:dyDescent="0.25">
      <c r="B11070"/>
    </row>
    <row r="11071" spans="2:2" x14ac:dyDescent="0.25">
      <c r="B11071"/>
    </row>
    <row r="11072" spans="2:2" x14ac:dyDescent="0.25">
      <c r="B11072"/>
    </row>
    <row r="11073" spans="2:2" x14ac:dyDescent="0.25">
      <c r="B11073"/>
    </row>
    <row r="11074" spans="2:2" x14ac:dyDescent="0.25">
      <c r="B11074"/>
    </row>
    <row r="11075" spans="2:2" x14ac:dyDescent="0.25">
      <c r="B11075"/>
    </row>
    <row r="11076" spans="2:2" x14ac:dyDescent="0.25">
      <c r="B11076"/>
    </row>
    <row r="11077" spans="2:2" x14ac:dyDescent="0.25">
      <c r="B11077"/>
    </row>
    <row r="11078" spans="2:2" x14ac:dyDescent="0.25">
      <c r="B11078"/>
    </row>
    <row r="11079" spans="2:2" x14ac:dyDescent="0.25">
      <c r="B11079"/>
    </row>
    <row r="11080" spans="2:2" x14ac:dyDescent="0.25">
      <c r="B11080"/>
    </row>
    <row r="11081" spans="2:2" x14ac:dyDescent="0.25">
      <c r="B11081"/>
    </row>
    <row r="11082" spans="2:2" x14ac:dyDescent="0.25">
      <c r="B11082"/>
    </row>
    <row r="11083" spans="2:2" x14ac:dyDescent="0.25">
      <c r="B11083"/>
    </row>
    <row r="11084" spans="2:2" x14ac:dyDescent="0.25">
      <c r="B11084"/>
    </row>
    <row r="11085" spans="2:2" x14ac:dyDescent="0.25">
      <c r="B11085"/>
    </row>
    <row r="11086" spans="2:2" x14ac:dyDescent="0.25">
      <c r="B11086"/>
    </row>
    <row r="11087" spans="2:2" x14ac:dyDescent="0.25">
      <c r="B11087"/>
    </row>
    <row r="11088" spans="2:2" x14ac:dyDescent="0.25">
      <c r="B11088"/>
    </row>
    <row r="11089" spans="2:2" x14ac:dyDescent="0.25">
      <c r="B11089"/>
    </row>
    <row r="11090" spans="2:2" x14ac:dyDescent="0.25">
      <c r="B11090"/>
    </row>
    <row r="11091" spans="2:2" x14ac:dyDescent="0.25">
      <c r="B11091"/>
    </row>
    <row r="11092" spans="2:2" x14ac:dyDescent="0.25">
      <c r="B11092"/>
    </row>
    <row r="11093" spans="2:2" x14ac:dyDescent="0.25">
      <c r="B11093"/>
    </row>
    <row r="11094" spans="2:2" x14ac:dyDescent="0.25">
      <c r="B11094"/>
    </row>
    <row r="11095" spans="2:2" x14ac:dyDescent="0.25">
      <c r="B11095"/>
    </row>
    <row r="11096" spans="2:2" x14ac:dyDescent="0.25">
      <c r="B11096"/>
    </row>
    <row r="11097" spans="2:2" x14ac:dyDescent="0.25">
      <c r="B11097"/>
    </row>
    <row r="11098" spans="2:2" x14ac:dyDescent="0.25">
      <c r="B11098"/>
    </row>
    <row r="11099" spans="2:2" x14ac:dyDescent="0.25">
      <c r="B11099"/>
    </row>
    <row r="11100" spans="2:2" x14ac:dyDescent="0.25">
      <c r="B11100"/>
    </row>
    <row r="11101" spans="2:2" x14ac:dyDescent="0.25">
      <c r="B11101"/>
    </row>
    <row r="11102" spans="2:2" x14ac:dyDescent="0.25">
      <c r="B11102"/>
    </row>
    <row r="11103" spans="2:2" x14ac:dyDescent="0.25">
      <c r="B11103"/>
    </row>
    <row r="11104" spans="2:2" x14ac:dyDescent="0.25">
      <c r="B11104"/>
    </row>
    <row r="11105" spans="2:2" x14ac:dyDescent="0.25">
      <c r="B11105"/>
    </row>
    <row r="11106" spans="2:2" x14ac:dyDescent="0.25">
      <c r="B11106"/>
    </row>
    <row r="11107" spans="2:2" x14ac:dyDescent="0.25">
      <c r="B11107"/>
    </row>
    <row r="11108" spans="2:2" x14ac:dyDescent="0.25">
      <c r="B11108"/>
    </row>
    <row r="11109" spans="2:2" x14ac:dyDescent="0.25">
      <c r="B11109"/>
    </row>
    <row r="11110" spans="2:2" x14ac:dyDescent="0.25">
      <c r="B11110"/>
    </row>
    <row r="11111" spans="2:2" x14ac:dyDescent="0.25">
      <c r="B11111"/>
    </row>
    <row r="11112" spans="2:2" x14ac:dyDescent="0.25">
      <c r="B11112"/>
    </row>
    <row r="11113" spans="2:2" x14ac:dyDescent="0.25">
      <c r="B11113"/>
    </row>
    <row r="11114" spans="2:2" x14ac:dyDescent="0.25">
      <c r="B11114"/>
    </row>
    <row r="11115" spans="2:2" x14ac:dyDescent="0.25">
      <c r="B11115"/>
    </row>
    <row r="11116" spans="2:2" x14ac:dyDescent="0.25">
      <c r="B11116"/>
    </row>
    <row r="11117" spans="2:2" x14ac:dyDescent="0.25">
      <c r="B11117"/>
    </row>
    <row r="11118" spans="2:2" x14ac:dyDescent="0.25">
      <c r="B11118"/>
    </row>
    <row r="11119" spans="2:2" x14ac:dyDescent="0.25">
      <c r="B11119"/>
    </row>
    <row r="11120" spans="2:2" x14ac:dyDescent="0.25">
      <c r="B11120"/>
    </row>
    <row r="11121" spans="2:2" x14ac:dyDescent="0.25">
      <c r="B11121"/>
    </row>
    <row r="11122" spans="2:2" x14ac:dyDescent="0.25">
      <c r="B11122"/>
    </row>
    <row r="11123" spans="2:2" x14ac:dyDescent="0.25">
      <c r="B11123"/>
    </row>
    <row r="11124" spans="2:2" x14ac:dyDescent="0.25">
      <c r="B11124"/>
    </row>
    <row r="11125" spans="2:2" x14ac:dyDescent="0.25">
      <c r="B11125"/>
    </row>
    <row r="11126" spans="2:2" x14ac:dyDescent="0.25">
      <c r="B11126"/>
    </row>
    <row r="11127" spans="2:2" x14ac:dyDescent="0.25">
      <c r="B11127"/>
    </row>
    <row r="11128" spans="2:2" x14ac:dyDescent="0.25">
      <c r="B11128"/>
    </row>
    <row r="11129" spans="2:2" x14ac:dyDescent="0.25">
      <c r="B11129"/>
    </row>
    <row r="11130" spans="2:2" x14ac:dyDescent="0.25">
      <c r="B11130"/>
    </row>
    <row r="11131" spans="2:2" x14ac:dyDescent="0.25">
      <c r="B11131"/>
    </row>
    <row r="11132" spans="2:2" x14ac:dyDescent="0.25">
      <c r="B11132"/>
    </row>
    <row r="11133" spans="2:2" x14ac:dyDescent="0.25">
      <c r="B11133"/>
    </row>
    <row r="11134" spans="2:2" x14ac:dyDescent="0.25">
      <c r="B11134"/>
    </row>
    <row r="11135" spans="2:2" x14ac:dyDescent="0.25">
      <c r="B11135"/>
    </row>
    <row r="11136" spans="2:2" x14ac:dyDescent="0.25">
      <c r="B11136"/>
    </row>
    <row r="11137" spans="2:2" x14ac:dyDescent="0.25">
      <c r="B11137"/>
    </row>
    <row r="11138" spans="2:2" x14ac:dyDescent="0.25">
      <c r="B11138"/>
    </row>
    <row r="11139" spans="2:2" x14ac:dyDescent="0.25">
      <c r="B11139"/>
    </row>
    <row r="11140" spans="2:2" x14ac:dyDescent="0.25">
      <c r="B11140"/>
    </row>
    <row r="11141" spans="2:2" x14ac:dyDescent="0.25">
      <c r="B11141"/>
    </row>
    <row r="11142" spans="2:2" x14ac:dyDescent="0.25">
      <c r="B11142"/>
    </row>
    <row r="11143" spans="2:2" x14ac:dyDescent="0.25">
      <c r="B11143"/>
    </row>
    <row r="11144" spans="2:2" x14ac:dyDescent="0.25">
      <c r="B11144"/>
    </row>
    <row r="11145" spans="2:2" x14ac:dyDescent="0.25">
      <c r="B11145"/>
    </row>
    <row r="11146" spans="2:2" x14ac:dyDescent="0.25">
      <c r="B11146"/>
    </row>
    <row r="11147" spans="2:2" x14ac:dyDescent="0.25">
      <c r="B11147"/>
    </row>
    <row r="11148" spans="2:2" x14ac:dyDescent="0.25">
      <c r="B11148"/>
    </row>
    <row r="11149" spans="2:2" x14ac:dyDescent="0.25">
      <c r="B11149"/>
    </row>
    <row r="11150" spans="2:2" x14ac:dyDescent="0.25">
      <c r="B11150"/>
    </row>
    <row r="11151" spans="2:2" x14ac:dyDescent="0.25">
      <c r="B11151"/>
    </row>
    <row r="11152" spans="2:2" x14ac:dyDescent="0.25">
      <c r="B11152"/>
    </row>
    <row r="11153" spans="2:2" x14ac:dyDescent="0.25">
      <c r="B11153"/>
    </row>
    <row r="11154" spans="2:2" x14ac:dyDescent="0.25">
      <c r="B11154"/>
    </row>
    <row r="11155" spans="2:2" x14ac:dyDescent="0.25">
      <c r="B11155"/>
    </row>
    <row r="11156" spans="2:2" x14ac:dyDescent="0.25">
      <c r="B11156"/>
    </row>
    <row r="11157" spans="2:2" x14ac:dyDescent="0.25">
      <c r="B11157"/>
    </row>
    <row r="11158" spans="2:2" x14ac:dyDescent="0.25">
      <c r="B11158"/>
    </row>
    <row r="11159" spans="2:2" x14ac:dyDescent="0.25">
      <c r="B11159"/>
    </row>
    <row r="11160" spans="2:2" x14ac:dyDescent="0.25">
      <c r="B11160"/>
    </row>
    <row r="11161" spans="2:2" x14ac:dyDescent="0.25">
      <c r="B11161"/>
    </row>
    <row r="11162" spans="2:2" x14ac:dyDescent="0.25">
      <c r="B11162"/>
    </row>
    <row r="11163" spans="2:2" x14ac:dyDescent="0.25">
      <c r="B11163"/>
    </row>
    <row r="11164" spans="2:2" x14ac:dyDescent="0.25">
      <c r="B11164"/>
    </row>
    <row r="11165" spans="2:2" x14ac:dyDescent="0.25">
      <c r="B11165"/>
    </row>
    <row r="11166" spans="2:2" x14ac:dyDescent="0.25">
      <c r="B11166"/>
    </row>
    <row r="11167" spans="2:2" x14ac:dyDescent="0.25">
      <c r="B11167"/>
    </row>
    <row r="11168" spans="2:2" x14ac:dyDescent="0.25">
      <c r="B11168"/>
    </row>
    <row r="11169" spans="2:2" x14ac:dyDescent="0.25">
      <c r="B11169"/>
    </row>
    <row r="11170" spans="2:2" x14ac:dyDescent="0.25">
      <c r="B11170"/>
    </row>
    <row r="11171" spans="2:2" x14ac:dyDescent="0.25">
      <c r="B11171"/>
    </row>
    <row r="11172" spans="2:2" x14ac:dyDescent="0.25">
      <c r="B11172"/>
    </row>
    <row r="11173" spans="2:2" x14ac:dyDescent="0.25">
      <c r="B11173"/>
    </row>
    <row r="11174" spans="2:2" x14ac:dyDescent="0.25">
      <c r="B11174"/>
    </row>
    <row r="11175" spans="2:2" x14ac:dyDescent="0.25">
      <c r="B11175"/>
    </row>
    <row r="11176" spans="2:2" x14ac:dyDescent="0.25">
      <c r="B11176"/>
    </row>
    <row r="11177" spans="2:2" x14ac:dyDescent="0.25">
      <c r="B11177"/>
    </row>
    <row r="11178" spans="2:2" x14ac:dyDescent="0.25">
      <c r="B11178"/>
    </row>
    <row r="11179" spans="2:2" x14ac:dyDescent="0.25">
      <c r="B11179"/>
    </row>
    <row r="11180" spans="2:2" x14ac:dyDescent="0.25">
      <c r="B11180"/>
    </row>
    <row r="11181" spans="2:2" x14ac:dyDescent="0.25">
      <c r="B11181"/>
    </row>
    <row r="11182" spans="2:2" x14ac:dyDescent="0.25">
      <c r="B11182"/>
    </row>
    <row r="11183" spans="2:2" x14ac:dyDescent="0.25">
      <c r="B11183"/>
    </row>
    <row r="11184" spans="2:2" x14ac:dyDescent="0.25">
      <c r="B11184"/>
    </row>
    <row r="11185" spans="2:2" x14ac:dyDescent="0.25">
      <c r="B11185"/>
    </row>
    <row r="11186" spans="2:2" x14ac:dyDescent="0.25">
      <c r="B11186"/>
    </row>
    <row r="11187" spans="2:2" x14ac:dyDescent="0.25">
      <c r="B11187"/>
    </row>
    <row r="11188" spans="2:2" x14ac:dyDescent="0.25">
      <c r="B11188"/>
    </row>
    <row r="11189" spans="2:2" x14ac:dyDescent="0.25">
      <c r="B11189"/>
    </row>
    <row r="11190" spans="2:2" x14ac:dyDescent="0.25">
      <c r="B11190"/>
    </row>
    <row r="11191" spans="2:2" x14ac:dyDescent="0.25">
      <c r="B11191"/>
    </row>
    <row r="11192" spans="2:2" x14ac:dyDescent="0.25">
      <c r="B11192"/>
    </row>
    <row r="11193" spans="2:2" x14ac:dyDescent="0.25">
      <c r="B11193"/>
    </row>
    <row r="11194" spans="2:2" x14ac:dyDescent="0.25">
      <c r="B11194"/>
    </row>
    <row r="11195" spans="2:2" x14ac:dyDescent="0.25">
      <c r="B11195"/>
    </row>
    <row r="11196" spans="2:2" x14ac:dyDescent="0.25">
      <c r="B11196"/>
    </row>
    <row r="11197" spans="2:2" x14ac:dyDescent="0.25">
      <c r="B11197"/>
    </row>
    <row r="11198" spans="2:2" x14ac:dyDescent="0.25">
      <c r="B11198"/>
    </row>
    <row r="11199" spans="2:2" x14ac:dyDescent="0.25">
      <c r="B11199"/>
    </row>
    <row r="11200" spans="2:2" x14ac:dyDescent="0.25">
      <c r="B11200"/>
    </row>
    <row r="11201" spans="2:2" x14ac:dyDescent="0.25">
      <c r="B11201"/>
    </row>
    <row r="11202" spans="2:2" x14ac:dyDescent="0.25">
      <c r="B11202"/>
    </row>
    <row r="11203" spans="2:2" x14ac:dyDescent="0.25">
      <c r="B11203"/>
    </row>
    <row r="11204" spans="2:2" x14ac:dyDescent="0.25">
      <c r="B11204"/>
    </row>
    <row r="11205" spans="2:2" x14ac:dyDescent="0.25">
      <c r="B11205"/>
    </row>
    <row r="11206" spans="2:2" x14ac:dyDescent="0.25">
      <c r="B11206"/>
    </row>
    <row r="11207" spans="2:2" x14ac:dyDescent="0.25">
      <c r="B11207"/>
    </row>
    <row r="11208" spans="2:2" x14ac:dyDescent="0.25">
      <c r="B11208"/>
    </row>
    <row r="11209" spans="2:2" x14ac:dyDescent="0.25">
      <c r="B11209"/>
    </row>
    <row r="11210" spans="2:2" x14ac:dyDescent="0.25">
      <c r="B11210"/>
    </row>
    <row r="11211" spans="2:2" x14ac:dyDescent="0.25">
      <c r="B11211"/>
    </row>
    <row r="11212" spans="2:2" x14ac:dyDescent="0.25">
      <c r="B11212"/>
    </row>
    <row r="11213" spans="2:2" x14ac:dyDescent="0.25">
      <c r="B11213"/>
    </row>
    <row r="11214" spans="2:2" x14ac:dyDescent="0.25">
      <c r="B11214"/>
    </row>
    <row r="11215" spans="2:2" x14ac:dyDescent="0.25">
      <c r="B11215"/>
    </row>
    <row r="11216" spans="2:2" x14ac:dyDescent="0.25">
      <c r="B11216"/>
    </row>
    <row r="11217" spans="2:2" x14ac:dyDescent="0.25">
      <c r="B11217"/>
    </row>
    <row r="11218" spans="2:2" x14ac:dyDescent="0.25">
      <c r="B11218"/>
    </row>
    <row r="11219" spans="2:2" x14ac:dyDescent="0.25">
      <c r="B11219"/>
    </row>
    <row r="11220" spans="2:2" x14ac:dyDescent="0.25">
      <c r="B11220"/>
    </row>
    <row r="11221" spans="2:2" x14ac:dyDescent="0.25">
      <c r="B11221"/>
    </row>
    <row r="11222" spans="2:2" x14ac:dyDescent="0.25">
      <c r="B11222"/>
    </row>
    <row r="11223" spans="2:2" x14ac:dyDescent="0.25">
      <c r="B11223"/>
    </row>
    <row r="11224" spans="2:2" x14ac:dyDescent="0.25">
      <c r="B11224"/>
    </row>
    <row r="11225" spans="2:2" x14ac:dyDescent="0.25">
      <c r="B11225"/>
    </row>
    <row r="11226" spans="2:2" x14ac:dyDescent="0.25">
      <c r="B11226"/>
    </row>
    <row r="11227" spans="2:2" x14ac:dyDescent="0.25">
      <c r="B11227"/>
    </row>
    <row r="11228" spans="2:2" x14ac:dyDescent="0.25">
      <c r="B11228"/>
    </row>
    <row r="11229" spans="2:2" x14ac:dyDescent="0.25">
      <c r="B11229"/>
    </row>
    <row r="11230" spans="2:2" x14ac:dyDescent="0.25">
      <c r="B11230"/>
    </row>
    <row r="11231" spans="2:2" x14ac:dyDescent="0.25">
      <c r="B11231"/>
    </row>
    <row r="11232" spans="2:2" x14ac:dyDescent="0.25">
      <c r="B11232"/>
    </row>
    <row r="11233" spans="2:2" x14ac:dyDescent="0.25">
      <c r="B11233"/>
    </row>
    <row r="11234" spans="2:2" x14ac:dyDescent="0.25">
      <c r="B11234"/>
    </row>
    <row r="11235" spans="2:2" x14ac:dyDescent="0.25">
      <c r="B11235"/>
    </row>
    <row r="11236" spans="2:2" x14ac:dyDescent="0.25">
      <c r="B11236"/>
    </row>
    <row r="11237" spans="2:2" x14ac:dyDescent="0.25">
      <c r="B11237"/>
    </row>
    <row r="11238" spans="2:2" x14ac:dyDescent="0.25">
      <c r="B11238"/>
    </row>
    <row r="11239" spans="2:2" x14ac:dyDescent="0.25">
      <c r="B11239"/>
    </row>
    <row r="11240" spans="2:2" x14ac:dyDescent="0.25">
      <c r="B11240"/>
    </row>
    <row r="11241" spans="2:2" x14ac:dyDescent="0.25">
      <c r="B11241"/>
    </row>
    <row r="11242" spans="2:2" x14ac:dyDescent="0.25">
      <c r="B11242"/>
    </row>
    <row r="11243" spans="2:2" x14ac:dyDescent="0.25">
      <c r="B11243"/>
    </row>
    <row r="11244" spans="2:2" x14ac:dyDescent="0.25">
      <c r="B11244"/>
    </row>
    <row r="11245" spans="2:2" x14ac:dyDescent="0.25">
      <c r="B11245"/>
    </row>
    <row r="11246" spans="2:2" x14ac:dyDescent="0.25">
      <c r="B11246"/>
    </row>
    <row r="11247" spans="2:2" x14ac:dyDescent="0.25">
      <c r="B11247"/>
    </row>
    <row r="11248" spans="2:2" x14ac:dyDescent="0.25">
      <c r="B11248"/>
    </row>
    <row r="11249" spans="2:2" x14ac:dyDescent="0.25">
      <c r="B11249"/>
    </row>
    <row r="11250" spans="2:2" x14ac:dyDescent="0.25">
      <c r="B11250"/>
    </row>
    <row r="11251" spans="2:2" x14ac:dyDescent="0.25">
      <c r="B11251"/>
    </row>
    <row r="11252" spans="2:2" x14ac:dyDescent="0.25">
      <c r="B11252"/>
    </row>
    <row r="11253" spans="2:2" x14ac:dyDescent="0.25">
      <c r="B11253"/>
    </row>
    <row r="11254" spans="2:2" x14ac:dyDescent="0.25">
      <c r="B11254"/>
    </row>
    <row r="11255" spans="2:2" x14ac:dyDescent="0.25">
      <c r="B11255"/>
    </row>
    <row r="11256" spans="2:2" x14ac:dyDescent="0.25">
      <c r="B11256"/>
    </row>
    <row r="11257" spans="2:2" x14ac:dyDescent="0.25">
      <c r="B11257"/>
    </row>
    <row r="11258" spans="2:2" x14ac:dyDescent="0.25">
      <c r="B11258"/>
    </row>
    <row r="11259" spans="2:2" x14ac:dyDescent="0.25">
      <c r="B11259"/>
    </row>
    <row r="11260" spans="2:2" x14ac:dyDescent="0.25">
      <c r="B11260"/>
    </row>
    <row r="11261" spans="2:2" x14ac:dyDescent="0.25">
      <c r="B11261"/>
    </row>
    <row r="11262" spans="2:2" x14ac:dyDescent="0.25">
      <c r="B11262"/>
    </row>
    <row r="11263" spans="2:2" x14ac:dyDescent="0.25">
      <c r="B11263"/>
    </row>
    <row r="11264" spans="2:2" x14ac:dyDescent="0.25">
      <c r="B11264"/>
    </row>
    <row r="11265" spans="2:2" x14ac:dyDescent="0.25">
      <c r="B11265"/>
    </row>
    <row r="11266" spans="2:2" x14ac:dyDescent="0.25">
      <c r="B11266"/>
    </row>
    <row r="11267" spans="2:2" x14ac:dyDescent="0.25">
      <c r="B11267"/>
    </row>
    <row r="11268" spans="2:2" x14ac:dyDescent="0.25">
      <c r="B11268"/>
    </row>
    <row r="11269" spans="2:2" x14ac:dyDescent="0.25">
      <c r="B11269"/>
    </row>
    <row r="11270" spans="2:2" x14ac:dyDescent="0.25">
      <c r="B11270"/>
    </row>
    <row r="11271" spans="2:2" x14ac:dyDescent="0.25">
      <c r="B11271"/>
    </row>
    <row r="11272" spans="2:2" x14ac:dyDescent="0.25">
      <c r="B11272"/>
    </row>
    <row r="11273" spans="2:2" x14ac:dyDescent="0.25">
      <c r="B11273"/>
    </row>
    <row r="11274" spans="2:2" x14ac:dyDescent="0.25">
      <c r="B11274"/>
    </row>
    <row r="11275" spans="2:2" x14ac:dyDescent="0.25">
      <c r="B11275"/>
    </row>
    <row r="11276" spans="2:2" x14ac:dyDescent="0.25">
      <c r="B11276"/>
    </row>
    <row r="11277" spans="2:2" x14ac:dyDescent="0.25">
      <c r="B11277"/>
    </row>
    <row r="11278" spans="2:2" x14ac:dyDescent="0.25">
      <c r="B11278"/>
    </row>
    <row r="11279" spans="2:2" x14ac:dyDescent="0.25">
      <c r="B11279"/>
    </row>
    <row r="11280" spans="2:2" x14ac:dyDescent="0.25">
      <c r="B11280"/>
    </row>
    <row r="11281" spans="2:2" x14ac:dyDescent="0.25">
      <c r="B11281"/>
    </row>
    <row r="11282" spans="2:2" x14ac:dyDescent="0.25">
      <c r="B11282"/>
    </row>
    <row r="11283" spans="2:2" x14ac:dyDescent="0.25">
      <c r="B11283"/>
    </row>
    <row r="11284" spans="2:2" x14ac:dyDescent="0.25">
      <c r="B11284"/>
    </row>
    <row r="11285" spans="2:2" x14ac:dyDescent="0.25">
      <c r="B11285"/>
    </row>
    <row r="11286" spans="2:2" x14ac:dyDescent="0.25">
      <c r="B11286"/>
    </row>
    <row r="11287" spans="2:2" x14ac:dyDescent="0.25">
      <c r="B11287"/>
    </row>
    <row r="11288" spans="2:2" x14ac:dyDescent="0.25">
      <c r="B11288"/>
    </row>
    <row r="11289" spans="2:2" x14ac:dyDescent="0.25">
      <c r="B11289"/>
    </row>
    <row r="11290" spans="2:2" x14ac:dyDescent="0.25">
      <c r="B11290"/>
    </row>
    <row r="11291" spans="2:2" x14ac:dyDescent="0.25">
      <c r="B11291"/>
    </row>
    <row r="11292" spans="2:2" x14ac:dyDescent="0.25">
      <c r="B11292"/>
    </row>
    <row r="11293" spans="2:2" x14ac:dyDescent="0.25">
      <c r="B11293"/>
    </row>
    <row r="11294" spans="2:2" x14ac:dyDescent="0.25">
      <c r="B11294"/>
    </row>
    <row r="11295" spans="2:2" x14ac:dyDescent="0.25">
      <c r="B11295"/>
    </row>
    <row r="11296" spans="2:2" x14ac:dyDescent="0.25">
      <c r="B11296"/>
    </row>
    <row r="11297" spans="2:2" x14ac:dyDescent="0.25">
      <c r="B11297"/>
    </row>
    <row r="11298" spans="2:2" x14ac:dyDescent="0.25">
      <c r="B11298"/>
    </row>
    <row r="11299" spans="2:2" x14ac:dyDescent="0.25">
      <c r="B11299"/>
    </row>
    <row r="11300" spans="2:2" x14ac:dyDescent="0.25">
      <c r="B11300"/>
    </row>
    <row r="11301" spans="2:2" x14ac:dyDescent="0.25">
      <c r="B11301"/>
    </row>
    <row r="11302" spans="2:2" x14ac:dyDescent="0.25">
      <c r="B11302"/>
    </row>
    <row r="11303" spans="2:2" x14ac:dyDescent="0.25">
      <c r="B11303"/>
    </row>
    <row r="11304" spans="2:2" x14ac:dyDescent="0.25">
      <c r="B11304"/>
    </row>
    <row r="11305" spans="2:2" x14ac:dyDescent="0.25">
      <c r="B11305"/>
    </row>
    <row r="11306" spans="2:2" x14ac:dyDescent="0.25">
      <c r="B11306"/>
    </row>
    <row r="11307" spans="2:2" x14ac:dyDescent="0.25">
      <c r="B11307"/>
    </row>
    <row r="11308" spans="2:2" x14ac:dyDescent="0.25">
      <c r="B11308"/>
    </row>
    <row r="11309" spans="2:2" x14ac:dyDescent="0.25">
      <c r="B11309"/>
    </row>
    <row r="11310" spans="2:2" x14ac:dyDescent="0.25">
      <c r="B11310"/>
    </row>
    <row r="11311" spans="2:2" x14ac:dyDescent="0.25">
      <c r="B11311"/>
    </row>
    <row r="11312" spans="2:2" x14ac:dyDescent="0.25">
      <c r="B11312"/>
    </row>
    <row r="11313" spans="2:2" x14ac:dyDescent="0.25">
      <c r="B11313"/>
    </row>
    <row r="11314" spans="2:2" x14ac:dyDescent="0.25">
      <c r="B11314"/>
    </row>
    <row r="11315" spans="2:2" x14ac:dyDescent="0.25">
      <c r="B11315"/>
    </row>
    <row r="11316" spans="2:2" x14ac:dyDescent="0.25">
      <c r="B11316"/>
    </row>
    <row r="11317" spans="2:2" x14ac:dyDescent="0.25">
      <c r="B11317"/>
    </row>
    <row r="11318" spans="2:2" x14ac:dyDescent="0.25">
      <c r="B11318"/>
    </row>
    <row r="11319" spans="2:2" x14ac:dyDescent="0.25">
      <c r="B11319"/>
    </row>
    <row r="11320" spans="2:2" x14ac:dyDescent="0.25">
      <c r="B11320"/>
    </row>
    <row r="11321" spans="2:2" x14ac:dyDescent="0.25">
      <c r="B11321"/>
    </row>
    <row r="11322" spans="2:2" x14ac:dyDescent="0.25">
      <c r="B11322"/>
    </row>
    <row r="11323" spans="2:2" x14ac:dyDescent="0.25">
      <c r="B11323"/>
    </row>
    <row r="11324" spans="2:2" x14ac:dyDescent="0.25">
      <c r="B11324"/>
    </row>
    <row r="11325" spans="2:2" x14ac:dyDescent="0.25">
      <c r="B11325"/>
    </row>
    <row r="11326" spans="2:2" x14ac:dyDescent="0.25">
      <c r="B11326"/>
    </row>
    <row r="11327" spans="2:2" x14ac:dyDescent="0.25">
      <c r="B11327"/>
    </row>
    <row r="11328" spans="2:2" x14ac:dyDescent="0.25">
      <c r="B11328"/>
    </row>
    <row r="11329" spans="2:2" x14ac:dyDescent="0.25">
      <c r="B11329"/>
    </row>
    <row r="11330" spans="2:2" x14ac:dyDescent="0.25">
      <c r="B11330"/>
    </row>
    <row r="11331" spans="2:2" x14ac:dyDescent="0.25">
      <c r="B11331"/>
    </row>
    <row r="11332" spans="2:2" x14ac:dyDescent="0.25">
      <c r="B11332"/>
    </row>
    <row r="11333" spans="2:2" x14ac:dyDescent="0.25">
      <c r="B11333"/>
    </row>
    <row r="11334" spans="2:2" x14ac:dyDescent="0.25">
      <c r="B11334"/>
    </row>
    <row r="11335" spans="2:2" x14ac:dyDescent="0.25">
      <c r="B11335"/>
    </row>
    <row r="11336" spans="2:2" x14ac:dyDescent="0.25">
      <c r="B11336"/>
    </row>
    <row r="11337" spans="2:2" x14ac:dyDescent="0.25">
      <c r="B11337"/>
    </row>
    <row r="11338" spans="2:2" x14ac:dyDescent="0.25">
      <c r="B11338"/>
    </row>
    <row r="11339" spans="2:2" x14ac:dyDescent="0.25">
      <c r="B11339"/>
    </row>
    <row r="11340" spans="2:2" x14ac:dyDescent="0.25">
      <c r="B11340"/>
    </row>
    <row r="11341" spans="2:2" x14ac:dyDescent="0.25">
      <c r="B11341"/>
    </row>
    <row r="11342" spans="2:2" x14ac:dyDescent="0.25">
      <c r="B11342"/>
    </row>
    <row r="11343" spans="2:2" x14ac:dyDescent="0.25">
      <c r="B11343"/>
    </row>
    <row r="11344" spans="2:2" x14ac:dyDescent="0.25">
      <c r="B11344"/>
    </row>
    <row r="11345" spans="2:2" x14ac:dyDescent="0.25">
      <c r="B11345"/>
    </row>
    <row r="11346" spans="2:2" x14ac:dyDescent="0.25">
      <c r="B11346"/>
    </row>
    <row r="11347" spans="2:2" x14ac:dyDescent="0.25">
      <c r="B11347"/>
    </row>
    <row r="11348" spans="2:2" x14ac:dyDescent="0.25">
      <c r="B11348"/>
    </row>
    <row r="11349" spans="2:2" x14ac:dyDescent="0.25">
      <c r="B11349"/>
    </row>
    <row r="11350" spans="2:2" x14ac:dyDescent="0.25">
      <c r="B11350"/>
    </row>
    <row r="11351" spans="2:2" x14ac:dyDescent="0.25">
      <c r="B11351"/>
    </row>
    <row r="11352" spans="2:2" x14ac:dyDescent="0.25">
      <c r="B11352"/>
    </row>
    <row r="11353" spans="2:2" x14ac:dyDescent="0.25">
      <c r="B11353"/>
    </row>
    <row r="11354" spans="2:2" x14ac:dyDescent="0.25">
      <c r="B11354"/>
    </row>
    <row r="11355" spans="2:2" x14ac:dyDescent="0.25">
      <c r="B11355"/>
    </row>
    <row r="11356" spans="2:2" x14ac:dyDescent="0.25">
      <c r="B11356"/>
    </row>
    <row r="11357" spans="2:2" x14ac:dyDescent="0.25">
      <c r="B11357"/>
    </row>
    <row r="11358" spans="2:2" x14ac:dyDescent="0.25">
      <c r="B11358"/>
    </row>
    <row r="11359" spans="2:2" x14ac:dyDescent="0.25">
      <c r="B11359"/>
    </row>
    <row r="11360" spans="2:2" x14ac:dyDescent="0.25">
      <c r="B11360"/>
    </row>
    <row r="11361" spans="2:2" x14ac:dyDescent="0.25">
      <c r="B11361"/>
    </row>
    <row r="11362" spans="2:2" x14ac:dyDescent="0.25">
      <c r="B11362"/>
    </row>
    <row r="11363" spans="2:2" x14ac:dyDescent="0.25">
      <c r="B11363"/>
    </row>
    <row r="11364" spans="2:2" x14ac:dyDescent="0.25">
      <c r="B11364"/>
    </row>
    <row r="11365" spans="2:2" x14ac:dyDescent="0.25">
      <c r="B11365"/>
    </row>
    <row r="11366" spans="2:2" x14ac:dyDescent="0.25">
      <c r="B11366"/>
    </row>
    <row r="11367" spans="2:2" x14ac:dyDescent="0.25">
      <c r="B11367"/>
    </row>
    <row r="11368" spans="2:2" x14ac:dyDescent="0.25">
      <c r="B11368"/>
    </row>
    <row r="11369" spans="2:2" x14ac:dyDescent="0.25">
      <c r="B11369"/>
    </row>
    <row r="11370" spans="2:2" x14ac:dyDescent="0.25">
      <c r="B11370"/>
    </row>
    <row r="11371" spans="2:2" x14ac:dyDescent="0.25">
      <c r="B11371"/>
    </row>
    <row r="11372" spans="2:2" x14ac:dyDescent="0.25">
      <c r="B11372"/>
    </row>
    <row r="11373" spans="2:2" x14ac:dyDescent="0.25">
      <c r="B11373"/>
    </row>
    <row r="11374" spans="2:2" x14ac:dyDescent="0.25">
      <c r="B11374"/>
    </row>
    <row r="11375" spans="2:2" x14ac:dyDescent="0.25">
      <c r="B11375"/>
    </row>
    <row r="11376" spans="2:2" x14ac:dyDescent="0.25">
      <c r="B11376"/>
    </row>
    <row r="11377" spans="2:2" x14ac:dyDescent="0.25">
      <c r="B11377"/>
    </row>
    <row r="11378" spans="2:2" x14ac:dyDescent="0.25">
      <c r="B11378"/>
    </row>
    <row r="11379" spans="2:2" x14ac:dyDescent="0.25">
      <c r="B11379"/>
    </row>
    <row r="11380" spans="2:2" x14ac:dyDescent="0.25">
      <c r="B11380"/>
    </row>
    <row r="11381" spans="2:2" x14ac:dyDescent="0.25">
      <c r="B11381"/>
    </row>
    <row r="11382" spans="2:2" x14ac:dyDescent="0.25">
      <c r="B11382"/>
    </row>
    <row r="11383" spans="2:2" x14ac:dyDescent="0.25">
      <c r="B11383"/>
    </row>
    <row r="11384" spans="2:2" x14ac:dyDescent="0.25">
      <c r="B11384"/>
    </row>
    <row r="11385" spans="2:2" x14ac:dyDescent="0.25">
      <c r="B11385"/>
    </row>
    <row r="11386" spans="2:2" x14ac:dyDescent="0.25">
      <c r="B11386"/>
    </row>
    <row r="11387" spans="2:2" x14ac:dyDescent="0.25">
      <c r="B11387"/>
    </row>
    <row r="11388" spans="2:2" x14ac:dyDescent="0.25">
      <c r="B11388"/>
    </row>
    <row r="11389" spans="2:2" x14ac:dyDescent="0.25">
      <c r="B11389"/>
    </row>
    <row r="11390" spans="2:2" x14ac:dyDescent="0.25">
      <c r="B11390"/>
    </row>
    <row r="11391" spans="2:2" x14ac:dyDescent="0.25">
      <c r="B11391"/>
    </row>
    <row r="11392" spans="2:2" x14ac:dyDescent="0.25">
      <c r="B11392"/>
    </row>
    <row r="11393" spans="2:2" x14ac:dyDescent="0.25">
      <c r="B11393"/>
    </row>
    <row r="11394" spans="2:2" x14ac:dyDescent="0.25">
      <c r="B11394"/>
    </row>
    <row r="11395" spans="2:2" x14ac:dyDescent="0.25">
      <c r="B11395"/>
    </row>
    <row r="11396" spans="2:2" x14ac:dyDescent="0.25">
      <c r="B11396"/>
    </row>
    <row r="11397" spans="2:2" x14ac:dyDescent="0.25">
      <c r="B11397"/>
    </row>
    <row r="11398" spans="2:2" x14ac:dyDescent="0.25">
      <c r="B11398"/>
    </row>
    <row r="11399" spans="2:2" x14ac:dyDescent="0.25">
      <c r="B11399"/>
    </row>
    <row r="11400" spans="2:2" x14ac:dyDescent="0.25">
      <c r="B11400"/>
    </row>
    <row r="11401" spans="2:2" x14ac:dyDescent="0.25">
      <c r="B11401"/>
    </row>
    <row r="11402" spans="2:2" x14ac:dyDescent="0.25">
      <c r="B11402"/>
    </row>
    <row r="11403" spans="2:2" x14ac:dyDescent="0.25">
      <c r="B11403"/>
    </row>
    <row r="11404" spans="2:2" x14ac:dyDescent="0.25">
      <c r="B11404"/>
    </row>
    <row r="11405" spans="2:2" x14ac:dyDescent="0.25">
      <c r="B11405"/>
    </row>
    <row r="11406" spans="2:2" x14ac:dyDescent="0.25">
      <c r="B11406"/>
    </row>
    <row r="11407" spans="2:2" x14ac:dyDescent="0.25">
      <c r="B11407"/>
    </row>
    <row r="11408" spans="2:2" x14ac:dyDescent="0.25">
      <c r="B11408"/>
    </row>
    <row r="11409" spans="2:2" x14ac:dyDescent="0.25">
      <c r="B11409"/>
    </row>
    <row r="11410" spans="2:2" x14ac:dyDescent="0.25">
      <c r="B11410"/>
    </row>
    <row r="11411" spans="2:2" x14ac:dyDescent="0.25">
      <c r="B11411"/>
    </row>
    <row r="11412" spans="2:2" x14ac:dyDescent="0.25">
      <c r="B11412"/>
    </row>
    <row r="11413" spans="2:2" x14ac:dyDescent="0.25">
      <c r="B11413"/>
    </row>
    <row r="11414" spans="2:2" x14ac:dyDescent="0.25">
      <c r="B11414"/>
    </row>
    <row r="11415" spans="2:2" x14ac:dyDescent="0.25">
      <c r="B11415"/>
    </row>
    <row r="11416" spans="2:2" x14ac:dyDescent="0.25">
      <c r="B11416"/>
    </row>
    <row r="11417" spans="2:2" x14ac:dyDescent="0.25">
      <c r="B11417"/>
    </row>
    <row r="11418" spans="2:2" x14ac:dyDescent="0.25">
      <c r="B11418"/>
    </row>
    <row r="11419" spans="2:2" x14ac:dyDescent="0.25">
      <c r="B11419"/>
    </row>
    <row r="11420" spans="2:2" x14ac:dyDescent="0.25">
      <c r="B11420"/>
    </row>
    <row r="11421" spans="2:2" x14ac:dyDescent="0.25">
      <c r="B11421"/>
    </row>
    <row r="11422" spans="2:2" x14ac:dyDescent="0.25">
      <c r="B11422"/>
    </row>
    <row r="11423" spans="2:2" x14ac:dyDescent="0.25">
      <c r="B11423"/>
    </row>
    <row r="11424" spans="2:2" x14ac:dyDescent="0.25">
      <c r="B11424"/>
    </row>
    <row r="11425" spans="2:2" x14ac:dyDescent="0.25">
      <c r="B11425"/>
    </row>
    <row r="11426" spans="2:2" x14ac:dyDescent="0.25">
      <c r="B11426"/>
    </row>
    <row r="11427" spans="2:2" x14ac:dyDescent="0.25">
      <c r="B11427"/>
    </row>
    <row r="11428" spans="2:2" x14ac:dyDescent="0.25">
      <c r="B11428"/>
    </row>
    <row r="11429" spans="2:2" x14ac:dyDescent="0.25">
      <c r="B11429"/>
    </row>
    <row r="11430" spans="2:2" x14ac:dyDescent="0.25">
      <c r="B11430"/>
    </row>
    <row r="11431" spans="2:2" x14ac:dyDescent="0.25">
      <c r="B11431"/>
    </row>
    <row r="11432" spans="2:2" x14ac:dyDescent="0.25">
      <c r="B11432"/>
    </row>
    <row r="11433" spans="2:2" x14ac:dyDescent="0.25">
      <c r="B11433"/>
    </row>
    <row r="11434" spans="2:2" x14ac:dyDescent="0.25">
      <c r="B11434"/>
    </row>
    <row r="11435" spans="2:2" x14ac:dyDescent="0.25">
      <c r="B11435"/>
    </row>
    <row r="11436" spans="2:2" x14ac:dyDescent="0.25">
      <c r="B11436"/>
    </row>
    <row r="11437" spans="2:2" x14ac:dyDescent="0.25">
      <c r="B11437"/>
    </row>
    <row r="11438" spans="2:2" x14ac:dyDescent="0.25">
      <c r="B11438"/>
    </row>
    <row r="11439" spans="2:2" x14ac:dyDescent="0.25">
      <c r="B11439"/>
    </row>
    <row r="11440" spans="2:2" x14ac:dyDescent="0.25">
      <c r="B11440"/>
    </row>
    <row r="11441" spans="2:2" x14ac:dyDescent="0.25">
      <c r="B11441"/>
    </row>
    <row r="11442" spans="2:2" x14ac:dyDescent="0.25">
      <c r="B11442"/>
    </row>
    <row r="11443" spans="2:2" x14ac:dyDescent="0.25">
      <c r="B11443"/>
    </row>
    <row r="11444" spans="2:2" x14ac:dyDescent="0.25">
      <c r="B11444"/>
    </row>
    <row r="11445" spans="2:2" x14ac:dyDescent="0.25">
      <c r="B11445"/>
    </row>
    <row r="11446" spans="2:2" x14ac:dyDescent="0.25">
      <c r="B11446"/>
    </row>
    <row r="11447" spans="2:2" x14ac:dyDescent="0.25">
      <c r="B11447"/>
    </row>
    <row r="11448" spans="2:2" x14ac:dyDescent="0.25">
      <c r="B11448"/>
    </row>
    <row r="11449" spans="2:2" x14ac:dyDescent="0.25">
      <c r="B11449"/>
    </row>
    <row r="11450" spans="2:2" x14ac:dyDescent="0.25">
      <c r="B11450"/>
    </row>
    <row r="11451" spans="2:2" x14ac:dyDescent="0.25">
      <c r="B11451"/>
    </row>
    <row r="11452" spans="2:2" x14ac:dyDescent="0.25">
      <c r="B11452"/>
    </row>
    <row r="11453" spans="2:2" x14ac:dyDescent="0.25">
      <c r="B11453"/>
    </row>
    <row r="11454" spans="2:2" x14ac:dyDescent="0.25">
      <c r="B11454"/>
    </row>
    <row r="11455" spans="2:2" x14ac:dyDescent="0.25">
      <c r="B11455"/>
    </row>
    <row r="11456" spans="2:2" x14ac:dyDescent="0.25">
      <c r="B11456"/>
    </row>
    <row r="11457" spans="2:2" x14ac:dyDescent="0.25">
      <c r="B11457"/>
    </row>
    <row r="11458" spans="2:2" x14ac:dyDescent="0.25">
      <c r="B11458"/>
    </row>
    <row r="11459" spans="2:2" x14ac:dyDescent="0.25">
      <c r="B11459"/>
    </row>
    <row r="11460" spans="2:2" x14ac:dyDescent="0.25">
      <c r="B11460"/>
    </row>
    <row r="11461" spans="2:2" x14ac:dyDescent="0.25">
      <c r="B11461"/>
    </row>
    <row r="11462" spans="2:2" x14ac:dyDescent="0.25">
      <c r="B11462"/>
    </row>
    <row r="11463" spans="2:2" x14ac:dyDescent="0.25">
      <c r="B11463"/>
    </row>
    <row r="11464" spans="2:2" x14ac:dyDescent="0.25">
      <c r="B11464"/>
    </row>
    <row r="11465" spans="2:2" x14ac:dyDescent="0.25">
      <c r="B11465"/>
    </row>
    <row r="11466" spans="2:2" x14ac:dyDescent="0.25">
      <c r="B11466"/>
    </row>
    <row r="11467" spans="2:2" x14ac:dyDescent="0.25">
      <c r="B11467"/>
    </row>
    <row r="11468" spans="2:2" x14ac:dyDescent="0.25">
      <c r="B11468"/>
    </row>
    <row r="11469" spans="2:2" x14ac:dyDescent="0.25">
      <c r="B11469"/>
    </row>
    <row r="11470" spans="2:2" x14ac:dyDescent="0.25">
      <c r="B11470"/>
    </row>
    <row r="11471" spans="2:2" x14ac:dyDescent="0.25">
      <c r="B11471"/>
    </row>
    <row r="11472" spans="2:2" x14ac:dyDescent="0.25">
      <c r="B11472"/>
    </row>
    <row r="11473" spans="2:2" x14ac:dyDescent="0.25">
      <c r="B11473"/>
    </row>
    <row r="11474" spans="2:2" x14ac:dyDescent="0.25">
      <c r="B11474"/>
    </row>
    <row r="11475" spans="2:2" x14ac:dyDescent="0.25">
      <c r="B11475"/>
    </row>
    <row r="11476" spans="2:2" x14ac:dyDescent="0.25">
      <c r="B11476"/>
    </row>
    <row r="11477" spans="2:2" x14ac:dyDescent="0.25">
      <c r="B11477"/>
    </row>
    <row r="11478" spans="2:2" x14ac:dyDescent="0.25">
      <c r="B11478"/>
    </row>
    <row r="11479" spans="2:2" x14ac:dyDescent="0.25">
      <c r="B11479"/>
    </row>
    <row r="11480" spans="2:2" x14ac:dyDescent="0.25">
      <c r="B11480"/>
    </row>
    <row r="11481" spans="2:2" x14ac:dyDescent="0.25">
      <c r="B11481"/>
    </row>
    <row r="11482" spans="2:2" x14ac:dyDescent="0.25">
      <c r="B11482"/>
    </row>
    <row r="11483" spans="2:2" x14ac:dyDescent="0.25">
      <c r="B11483"/>
    </row>
    <row r="11484" spans="2:2" x14ac:dyDescent="0.25">
      <c r="B11484"/>
    </row>
    <row r="11485" spans="2:2" x14ac:dyDescent="0.25">
      <c r="B11485"/>
    </row>
    <row r="11486" spans="2:2" x14ac:dyDescent="0.25">
      <c r="B11486"/>
    </row>
    <row r="11487" spans="2:2" x14ac:dyDescent="0.25">
      <c r="B11487"/>
    </row>
    <row r="11488" spans="2:2" x14ac:dyDescent="0.25">
      <c r="B11488"/>
    </row>
    <row r="11489" spans="2:2" x14ac:dyDescent="0.25">
      <c r="B11489"/>
    </row>
    <row r="11490" spans="2:2" x14ac:dyDescent="0.25">
      <c r="B11490"/>
    </row>
    <row r="11491" spans="2:2" x14ac:dyDescent="0.25">
      <c r="B11491"/>
    </row>
    <row r="11492" spans="2:2" x14ac:dyDescent="0.25">
      <c r="B11492"/>
    </row>
    <row r="11493" spans="2:2" x14ac:dyDescent="0.25">
      <c r="B11493"/>
    </row>
    <row r="11494" spans="2:2" x14ac:dyDescent="0.25">
      <c r="B11494"/>
    </row>
    <row r="11495" spans="2:2" x14ac:dyDescent="0.25">
      <c r="B11495"/>
    </row>
    <row r="11496" spans="2:2" x14ac:dyDescent="0.25">
      <c r="B11496"/>
    </row>
    <row r="11497" spans="2:2" x14ac:dyDescent="0.25">
      <c r="B11497"/>
    </row>
    <row r="11498" spans="2:2" x14ac:dyDescent="0.25">
      <c r="B11498"/>
    </row>
    <row r="11499" spans="2:2" x14ac:dyDescent="0.25">
      <c r="B11499"/>
    </row>
    <row r="11500" spans="2:2" x14ac:dyDescent="0.25">
      <c r="B11500"/>
    </row>
    <row r="11501" spans="2:2" x14ac:dyDescent="0.25">
      <c r="B11501"/>
    </row>
    <row r="11502" spans="2:2" x14ac:dyDescent="0.25">
      <c r="B11502"/>
    </row>
    <row r="11503" spans="2:2" x14ac:dyDescent="0.25">
      <c r="B11503"/>
    </row>
    <row r="11504" spans="2:2" x14ac:dyDescent="0.25">
      <c r="B11504"/>
    </row>
    <row r="11505" spans="2:2" x14ac:dyDescent="0.25">
      <c r="B11505"/>
    </row>
    <row r="11506" spans="2:2" x14ac:dyDescent="0.25">
      <c r="B11506"/>
    </row>
    <row r="11507" spans="2:2" x14ac:dyDescent="0.25">
      <c r="B11507"/>
    </row>
    <row r="11508" spans="2:2" x14ac:dyDescent="0.25">
      <c r="B11508"/>
    </row>
    <row r="11509" spans="2:2" x14ac:dyDescent="0.25">
      <c r="B11509"/>
    </row>
    <row r="11510" spans="2:2" x14ac:dyDescent="0.25">
      <c r="B11510"/>
    </row>
    <row r="11511" spans="2:2" x14ac:dyDescent="0.25">
      <c r="B11511"/>
    </row>
    <row r="11512" spans="2:2" x14ac:dyDescent="0.25">
      <c r="B11512"/>
    </row>
    <row r="11513" spans="2:2" x14ac:dyDescent="0.25">
      <c r="B11513"/>
    </row>
    <row r="11514" spans="2:2" x14ac:dyDescent="0.25">
      <c r="B11514"/>
    </row>
    <row r="11515" spans="2:2" x14ac:dyDescent="0.25">
      <c r="B11515"/>
    </row>
    <row r="11516" spans="2:2" x14ac:dyDescent="0.25">
      <c r="B11516"/>
    </row>
    <row r="11517" spans="2:2" x14ac:dyDescent="0.25">
      <c r="B11517"/>
    </row>
    <row r="11518" spans="2:2" x14ac:dyDescent="0.25">
      <c r="B11518"/>
    </row>
    <row r="11519" spans="2:2" x14ac:dyDescent="0.25">
      <c r="B11519"/>
    </row>
    <row r="11520" spans="2:2" x14ac:dyDescent="0.25">
      <c r="B11520"/>
    </row>
    <row r="11521" spans="2:2" x14ac:dyDescent="0.25">
      <c r="B11521"/>
    </row>
    <row r="11522" spans="2:2" x14ac:dyDescent="0.25">
      <c r="B11522"/>
    </row>
    <row r="11523" spans="2:2" x14ac:dyDescent="0.25">
      <c r="B11523"/>
    </row>
    <row r="11524" spans="2:2" x14ac:dyDescent="0.25">
      <c r="B11524"/>
    </row>
    <row r="11525" spans="2:2" x14ac:dyDescent="0.25">
      <c r="B11525"/>
    </row>
    <row r="11526" spans="2:2" x14ac:dyDescent="0.25">
      <c r="B11526"/>
    </row>
    <row r="11527" spans="2:2" x14ac:dyDescent="0.25">
      <c r="B11527"/>
    </row>
    <row r="11528" spans="2:2" x14ac:dyDescent="0.25">
      <c r="B11528"/>
    </row>
    <row r="11529" spans="2:2" x14ac:dyDescent="0.25">
      <c r="B11529"/>
    </row>
    <row r="11530" spans="2:2" x14ac:dyDescent="0.25">
      <c r="B11530"/>
    </row>
    <row r="11531" spans="2:2" x14ac:dyDescent="0.25">
      <c r="B11531"/>
    </row>
    <row r="11532" spans="2:2" x14ac:dyDescent="0.25">
      <c r="B11532"/>
    </row>
    <row r="11533" spans="2:2" x14ac:dyDescent="0.25">
      <c r="B11533"/>
    </row>
    <row r="11534" spans="2:2" x14ac:dyDescent="0.25">
      <c r="B11534"/>
    </row>
    <row r="11535" spans="2:2" x14ac:dyDescent="0.25">
      <c r="B11535"/>
    </row>
    <row r="11536" spans="2:2" x14ac:dyDescent="0.25">
      <c r="B11536"/>
    </row>
    <row r="11537" spans="2:2" x14ac:dyDescent="0.25">
      <c r="B11537"/>
    </row>
    <row r="11538" spans="2:2" x14ac:dyDescent="0.25">
      <c r="B11538"/>
    </row>
    <row r="11539" spans="2:2" x14ac:dyDescent="0.25">
      <c r="B11539"/>
    </row>
    <row r="11540" spans="2:2" x14ac:dyDescent="0.25">
      <c r="B11540"/>
    </row>
    <row r="11541" spans="2:2" x14ac:dyDescent="0.25">
      <c r="B11541"/>
    </row>
    <row r="11542" spans="2:2" x14ac:dyDescent="0.25">
      <c r="B11542"/>
    </row>
    <row r="11543" spans="2:2" x14ac:dyDescent="0.25">
      <c r="B11543"/>
    </row>
    <row r="11544" spans="2:2" x14ac:dyDescent="0.25">
      <c r="B11544"/>
    </row>
    <row r="11545" spans="2:2" x14ac:dyDescent="0.25">
      <c r="B11545"/>
    </row>
    <row r="11546" spans="2:2" x14ac:dyDescent="0.25">
      <c r="B11546"/>
    </row>
    <row r="11547" spans="2:2" x14ac:dyDescent="0.25">
      <c r="B11547"/>
    </row>
    <row r="11548" spans="2:2" x14ac:dyDescent="0.25">
      <c r="B11548"/>
    </row>
    <row r="11549" spans="2:2" x14ac:dyDescent="0.25">
      <c r="B11549"/>
    </row>
    <row r="11550" spans="2:2" x14ac:dyDescent="0.25">
      <c r="B11550"/>
    </row>
    <row r="11551" spans="2:2" x14ac:dyDescent="0.25">
      <c r="B11551"/>
    </row>
    <row r="11552" spans="2:2" x14ac:dyDescent="0.25">
      <c r="B11552"/>
    </row>
    <row r="11553" spans="2:2" x14ac:dyDescent="0.25">
      <c r="B11553"/>
    </row>
    <row r="11554" spans="2:2" x14ac:dyDescent="0.25">
      <c r="B11554"/>
    </row>
    <row r="11555" spans="2:2" x14ac:dyDescent="0.25">
      <c r="B11555"/>
    </row>
    <row r="11556" spans="2:2" x14ac:dyDescent="0.25">
      <c r="B11556"/>
    </row>
    <row r="11557" spans="2:2" x14ac:dyDescent="0.25">
      <c r="B11557"/>
    </row>
    <row r="11558" spans="2:2" x14ac:dyDescent="0.25">
      <c r="B11558"/>
    </row>
    <row r="11559" spans="2:2" x14ac:dyDescent="0.25">
      <c r="B11559"/>
    </row>
    <row r="11560" spans="2:2" x14ac:dyDescent="0.25">
      <c r="B11560"/>
    </row>
    <row r="11561" spans="2:2" x14ac:dyDescent="0.25">
      <c r="B11561"/>
    </row>
    <row r="11562" spans="2:2" x14ac:dyDescent="0.25">
      <c r="B11562"/>
    </row>
    <row r="11563" spans="2:2" x14ac:dyDescent="0.25">
      <c r="B11563"/>
    </row>
    <row r="11564" spans="2:2" x14ac:dyDescent="0.25">
      <c r="B11564"/>
    </row>
    <row r="11565" spans="2:2" x14ac:dyDescent="0.25">
      <c r="B11565"/>
    </row>
    <row r="11566" spans="2:2" x14ac:dyDescent="0.25">
      <c r="B11566"/>
    </row>
    <row r="11567" spans="2:2" x14ac:dyDescent="0.25">
      <c r="B11567"/>
    </row>
    <row r="11568" spans="2:2" x14ac:dyDescent="0.25">
      <c r="B11568"/>
    </row>
    <row r="11569" spans="2:2" x14ac:dyDescent="0.25">
      <c r="B11569"/>
    </row>
    <row r="11570" spans="2:2" x14ac:dyDescent="0.25">
      <c r="B11570"/>
    </row>
    <row r="11571" spans="2:2" x14ac:dyDescent="0.25">
      <c r="B11571"/>
    </row>
    <row r="11572" spans="2:2" x14ac:dyDescent="0.25">
      <c r="B11572"/>
    </row>
    <row r="11573" spans="2:2" x14ac:dyDescent="0.25">
      <c r="B11573"/>
    </row>
    <row r="11574" spans="2:2" x14ac:dyDescent="0.25">
      <c r="B11574"/>
    </row>
    <row r="11575" spans="2:2" x14ac:dyDescent="0.25">
      <c r="B11575"/>
    </row>
    <row r="11576" spans="2:2" x14ac:dyDescent="0.25">
      <c r="B11576"/>
    </row>
    <row r="11577" spans="2:2" x14ac:dyDescent="0.25">
      <c r="B11577"/>
    </row>
    <row r="11578" spans="2:2" x14ac:dyDescent="0.25">
      <c r="B11578"/>
    </row>
    <row r="11579" spans="2:2" x14ac:dyDescent="0.25">
      <c r="B11579"/>
    </row>
    <row r="11580" spans="2:2" x14ac:dyDescent="0.25">
      <c r="B11580"/>
    </row>
    <row r="11581" spans="2:2" x14ac:dyDescent="0.25">
      <c r="B11581"/>
    </row>
    <row r="11582" spans="2:2" x14ac:dyDescent="0.25">
      <c r="B11582"/>
    </row>
    <row r="11583" spans="2:2" x14ac:dyDescent="0.25">
      <c r="B11583"/>
    </row>
    <row r="11584" spans="2:2" x14ac:dyDescent="0.25">
      <c r="B11584"/>
    </row>
    <row r="11585" spans="2:2" x14ac:dyDescent="0.25">
      <c r="B11585"/>
    </row>
    <row r="11586" spans="2:2" x14ac:dyDescent="0.25">
      <c r="B11586"/>
    </row>
    <row r="11587" spans="2:2" x14ac:dyDescent="0.25">
      <c r="B11587"/>
    </row>
    <row r="11588" spans="2:2" x14ac:dyDescent="0.25">
      <c r="B11588"/>
    </row>
    <row r="11589" spans="2:2" x14ac:dyDescent="0.25">
      <c r="B11589"/>
    </row>
    <row r="11590" spans="2:2" x14ac:dyDescent="0.25">
      <c r="B11590"/>
    </row>
    <row r="11591" spans="2:2" x14ac:dyDescent="0.25">
      <c r="B11591"/>
    </row>
    <row r="11592" spans="2:2" x14ac:dyDescent="0.25">
      <c r="B11592"/>
    </row>
    <row r="11593" spans="2:2" x14ac:dyDescent="0.25">
      <c r="B11593"/>
    </row>
    <row r="11594" spans="2:2" x14ac:dyDescent="0.25">
      <c r="B11594"/>
    </row>
    <row r="11595" spans="2:2" x14ac:dyDescent="0.25">
      <c r="B11595"/>
    </row>
    <row r="11596" spans="2:2" x14ac:dyDescent="0.25">
      <c r="B11596"/>
    </row>
    <row r="11597" spans="2:2" x14ac:dyDescent="0.25">
      <c r="B11597"/>
    </row>
    <row r="11598" spans="2:2" x14ac:dyDescent="0.25">
      <c r="B11598"/>
    </row>
    <row r="11599" spans="2:2" x14ac:dyDescent="0.25">
      <c r="B11599"/>
    </row>
    <row r="11600" spans="2:2" x14ac:dyDescent="0.25">
      <c r="B11600"/>
    </row>
    <row r="11601" spans="2:2" x14ac:dyDescent="0.25">
      <c r="B11601"/>
    </row>
    <row r="11602" spans="2:2" x14ac:dyDescent="0.25">
      <c r="B11602"/>
    </row>
    <row r="11603" spans="2:2" x14ac:dyDescent="0.25">
      <c r="B11603"/>
    </row>
    <row r="11604" spans="2:2" x14ac:dyDescent="0.25">
      <c r="B11604"/>
    </row>
    <row r="11605" spans="2:2" x14ac:dyDescent="0.25">
      <c r="B11605"/>
    </row>
    <row r="11606" spans="2:2" x14ac:dyDescent="0.25">
      <c r="B11606"/>
    </row>
    <row r="11607" spans="2:2" x14ac:dyDescent="0.25">
      <c r="B11607"/>
    </row>
    <row r="11608" spans="2:2" x14ac:dyDescent="0.25">
      <c r="B11608"/>
    </row>
    <row r="11609" spans="2:2" x14ac:dyDescent="0.25">
      <c r="B11609"/>
    </row>
    <row r="11610" spans="2:2" x14ac:dyDescent="0.25">
      <c r="B11610"/>
    </row>
    <row r="11611" spans="2:2" x14ac:dyDescent="0.25">
      <c r="B11611"/>
    </row>
    <row r="11612" spans="2:2" x14ac:dyDescent="0.25">
      <c r="B11612"/>
    </row>
    <row r="11613" spans="2:2" x14ac:dyDescent="0.25">
      <c r="B11613"/>
    </row>
    <row r="11614" spans="2:2" x14ac:dyDescent="0.25">
      <c r="B11614"/>
    </row>
    <row r="11615" spans="2:2" x14ac:dyDescent="0.25">
      <c r="B11615"/>
    </row>
    <row r="11616" spans="2:2" x14ac:dyDescent="0.25">
      <c r="B11616"/>
    </row>
    <row r="11617" spans="2:2" x14ac:dyDescent="0.25">
      <c r="B11617"/>
    </row>
    <row r="11618" spans="2:2" x14ac:dyDescent="0.25">
      <c r="B11618"/>
    </row>
    <row r="11619" spans="2:2" x14ac:dyDescent="0.25">
      <c r="B11619"/>
    </row>
    <row r="11620" spans="2:2" x14ac:dyDescent="0.25">
      <c r="B11620"/>
    </row>
    <row r="11621" spans="2:2" x14ac:dyDescent="0.25">
      <c r="B11621"/>
    </row>
    <row r="11622" spans="2:2" x14ac:dyDescent="0.25">
      <c r="B11622"/>
    </row>
    <row r="11623" spans="2:2" x14ac:dyDescent="0.25">
      <c r="B11623"/>
    </row>
    <row r="11624" spans="2:2" x14ac:dyDescent="0.25">
      <c r="B11624"/>
    </row>
    <row r="11625" spans="2:2" x14ac:dyDescent="0.25">
      <c r="B11625"/>
    </row>
    <row r="11626" spans="2:2" x14ac:dyDescent="0.25">
      <c r="B11626"/>
    </row>
    <row r="11627" spans="2:2" x14ac:dyDescent="0.25">
      <c r="B11627"/>
    </row>
    <row r="11628" spans="2:2" x14ac:dyDescent="0.25">
      <c r="B11628"/>
    </row>
    <row r="11629" spans="2:2" x14ac:dyDescent="0.25">
      <c r="B11629"/>
    </row>
    <row r="11630" spans="2:2" x14ac:dyDescent="0.25">
      <c r="B11630"/>
    </row>
    <row r="11631" spans="2:2" x14ac:dyDescent="0.25">
      <c r="B11631"/>
    </row>
    <row r="11632" spans="2:2" x14ac:dyDescent="0.25">
      <c r="B11632"/>
    </row>
    <row r="11633" spans="2:2" x14ac:dyDescent="0.25">
      <c r="B11633"/>
    </row>
    <row r="11634" spans="2:2" x14ac:dyDescent="0.25">
      <c r="B11634"/>
    </row>
    <row r="11635" spans="2:2" x14ac:dyDescent="0.25">
      <c r="B11635"/>
    </row>
    <row r="11636" spans="2:2" x14ac:dyDescent="0.25">
      <c r="B11636"/>
    </row>
    <row r="11637" spans="2:2" x14ac:dyDescent="0.25">
      <c r="B11637"/>
    </row>
    <row r="11638" spans="2:2" x14ac:dyDescent="0.25">
      <c r="B11638"/>
    </row>
    <row r="11639" spans="2:2" x14ac:dyDescent="0.25">
      <c r="B11639"/>
    </row>
    <row r="11640" spans="2:2" x14ac:dyDescent="0.25">
      <c r="B11640"/>
    </row>
    <row r="11641" spans="2:2" x14ac:dyDescent="0.25">
      <c r="B11641"/>
    </row>
    <row r="11642" spans="2:2" x14ac:dyDescent="0.25">
      <c r="B11642"/>
    </row>
    <row r="11643" spans="2:2" x14ac:dyDescent="0.25">
      <c r="B11643"/>
    </row>
    <row r="11644" spans="2:2" x14ac:dyDescent="0.25">
      <c r="B11644"/>
    </row>
    <row r="11645" spans="2:2" x14ac:dyDescent="0.25">
      <c r="B11645"/>
    </row>
    <row r="11646" spans="2:2" x14ac:dyDescent="0.25">
      <c r="B11646"/>
    </row>
    <row r="11647" spans="2:2" x14ac:dyDescent="0.25">
      <c r="B11647"/>
    </row>
    <row r="11648" spans="2:2" x14ac:dyDescent="0.25">
      <c r="B11648"/>
    </row>
    <row r="11649" spans="2:2" x14ac:dyDescent="0.25">
      <c r="B11649"/>
    </row>
    <row r="11650" spans="2:2" x14ac:dyDescent="0.25">
      <c r="B11650"/>
    </row>
    <row r="11651" spans="2:2" x14ac:dyDescent="0.25">
      <c r="B11651"/>
    </row>
    <row r="11652" spans="2:2" x14ac:dyDescent="0.25">
      <c r="B11652"/>
    </row>
    <row r="11653" spans="2:2" x14ac:dyDescent="0.25">
      <c r="B11653"/>
    </row>
    <row r="11654" spans="2:2" x14ac:dyDescent="0.25">
      <c r="B11654"/>
    </row>
    <row r="11655" spans="2:2" x14ac:dyDescent="0.25">
      <c r="B11655"/>
    </row>
    <row r="11656" spans="2:2" x14ac:dyDescent="0.25">
      <c r="B11656"/>
    </row>
    <row r="11657" spans="2:2" x14ac:dyDescent="0.25">
      <c r="B11657"/>
    </row>
    <row r="11658" spans="2:2" x14ac:dyDescent="0.25">
      <c r="B11658"/>
    </row>
    <row r="11659" spans="2:2" x14ac:dyDescent="0.25">
      <c r="B11659"/>
    </row>
    <row r="11660" spans="2:2" x14ac:dyDescent="0.25">
      <c r="B11660"/>
    </row>
    <row r="11661" spans="2:2" x14ac:dyDescent="0.25">
      <c r="B11661"/>
    </row>
    <row r="11662" spans="2:2" x14ac:dyDescent="0.25">
      <c r="B11662"/>
    </row>
    <row r="11663" spans="2:2" x14ac:dyDescent="0.25">
      <c r="B11663"/>
    </row>
    <row r="11664" spans="2:2" x14ac:dyDescent="0.25">
      <c r="B11664"/>
    </row>
    <row r="11665" spans="2:2" x14ac:dyDescent="0.25">
      <c r="B11665"/>
    </row>
    <row r="11666" spans="2:2" x14ac:dyDescent="0.25">
      <c r="B11666"/>
    </row>
    <row r="11667" spans="2:2" x14ac:dyDescent="0.25">
      <c r="B11667"/>
    </row>
    <row r="11668" spans="2:2" x14ac:dyDescent="0.25">
      <c r="B11668"/>
    </row>
    <row r="11669" spans="2:2" x14ac:dyDescent="0.25">
      <c r="B11669"/>
    </row>
    <row r="11670" spans="2:2" x14ac:dyDescent="0.25">
      <c r="B11670"/>
    </row>
    <row r="11671" spans="2:2" x14ac:dyDescent="0.25">
      <c r="B11671"/>
    </row>
    <row r="11672" spans="2:2" x14ac:dyDescent="0.25">
      <c r="B11672"/>
    </row>
    <row r="11673" spans="2:2" x14ac:dyDescent="0.25">
      <c r="B11673"/>
    </row>
    <row r="11674" spans="2:2" x14ac:dyDescent="0.25">
      <c r="B11674"/>
    </row>
    <row r="11675" spans="2:2" x14ac:dyDescent="0.25">
      <c r="B11675"/>
    </row>
    <row r="11676" spans="2:2" x14ac:dyDescent="0.25">
      <c r="B11676"/>
    </row>
    <row r="11677" spans="2:2" x14ac:dyDescent="0.25">
      <c r="B11677"/>
    </row>
    <row r="11678" spans="2:2" x14ac:dyDescent="0.25">
      <c r="B11678"/>
    </row>
    <row r="11679" spans="2:2" x14ac:dyDescent="0.25">
      <c r="B11679"/>
    </row>
    <row r="11680" spans="2:2" x14ac:dyDescent="0.25">
      <c r="B11680"/>
    </row>
    <row r="11681" spans="2:2" x14ac:dyDescent="0.25">
      <c r="B11681"/>
    </row>
    <row r="11682" spans="2:2" x14ac:dyDescent="0.25">
      <c r="B11682"/>
    </row>
    <row r="11683" spans="2:2" x14ac:dyDescent="0.25">
      <c r="B11683"/>
    </row>
    <row r="11684" spans="2:2" x14ac:dyDescent="0.25">
      <c r="B11684"/>
    </row>
    <row r="11685" spans="2:2" x14ac:dyDescent="0.25">
      <c r="B11685"/>
    </row>
    <row r="11686" spans="2:2" x14ac:dyDescent="0.25">
      <c r="B11686"/>
    </row>
    <row r="11687" spans="2:2" x14ac:dyDescent="0.25">
      <c r="B11687"/>
    </row>
    <row r="11688" spans="2:2" x14ac:dyDescent="0.25">
      <c r="B11688"/>
    </row>
    <row r="11689" spans="2:2" x14ac:dyDescent="0.25">
      <c r="B11689"/>
    </row>
    <row r="11690" spans="2:2" x14ac:dyDescent="0.25">
      <c r="B11690"/>
    </row>
    <row r="11691" spans="2:2" x14ac:dyDescent="0.25">
      <c r="B11691"/>
    </row>
    <row r="11692" spans="2:2" x14ac:dyDescent="0.25">
      <c r="B11692"/>
    </row>
    <row r="11693" spans="2:2" x14ac:dyDescent="0.25">
      <c r="B11693"/>
    </row>
    <row r="11694" spans="2:2" x14ac:dyDescent="0.25">
      <c r="B11694"/>
    </row>
    <row r="11695" spans="2:2" x14ac:dyDescent="0.25">
      <c r="B11695"/>
    </row>
    <row r="11696" spans="2:2" x14ac:dyDescent="0.25">
      <c r="B11696"/>
    </row>
    <row r="11697" spans="2:2" x14ac:dyDescent="0.25">
      <c r="B11697"/>
    </row>
    <row r="11698" spans="2:2" x14ac:dyDescent="0.25">
      <c r="B11698"/>
    </row>
    <row r="11699" spans="2:2" x14ac:dyDescent="0.25">
      <c r="B11699"/>
    </row>
    <row r="11700" spans="2:2" x14ac:dyDescent="0.25">
      <c r="B11700"/>
    </row>
    <row r="11701" spans="2:2" x14ac:dyDescent="0.25">
      <c r="B11701"/>
    </row>
    <row r="11702" spans="2:2" x14ac:dyDescent="0.25">
      <c r="B11702"/>
    </row>
    <row r="11703" spans="2:2" x14ac:dyDescent="0.25">
      <c r="B11703"/>
    </row>
    <row r="11704" spans="2:2" x14ac:dyDescent="0.25">
      <c r="B11704"/>
    </row>
    <row r="11705" spans="2:2" x14ac:dyDescent="0.25">
      <c r="B11705"/>
    </row>
    <row r="11706" spans="2:2" x14ac:dyDescent="0.25">
      <c r="B11706"/>
    </row>
    <row r="11707" spans="2:2" x14ac:dyDescent="0.25">
      <c r="B11707"/>
    </row>
    <row r="11708" spans="2:2" x14ac:dyDescent="0.25">
      <c r="B11708"/>
    </row>
    <row r="11709" spans="2:2" x14ac:dyDescent="0.25">
      <c r="B11709"/>
    </row>
    <row r="11710" spans="2:2" x14ac:dyDescent="0.25">
      <c r="B11710"/>
    </row>
    <row r="11711" spans="2:2" x14ac:dyDescent="0.25">
      <c r="B11711"/>
    </row>
    <row r="11712" spans="2:2" x14ac:dyDescent="0.25">
      <c r="B11712"/>
    </row>
    <row r="11713" spans="2:2" x14ac:dyDescent="0.25">
      <c r="B11713"/>
    </row>
    <row r="11714" spans="2:2" x14ac:dyDescent="0.25">
      <c r="B11714"/>
    </row>
    <row r="11715" spans="2:2" x14ac:dyDescent="0.25">
      <c r="B11715"/>
    </row>
    <row r="11716" spans="2:2" x14ac:dyDescent="0.25">
      <c r="B11716"/>
    </row>
    <row r="11717" spans="2:2" x14ac:dyDescent="0.25">
      <c r="B11717"/>
    </row>
    <row r="11718" spans="2:2" x14ac:dyDescent="0.25">
      <c r="B11718"/>
    </row>
    <row r="11719" spans="2:2" x14ac:dyDescent="0.25">
      <c r="B11719"/>
    </row>
    <row r="11720" spans="2:2" x14ac:dyDescent="0.25">
      <c r="B11720"/>
    </row>
    <row r="11721" spans="2:2" x14ac:dyDescent="0.25">
      <c r="B11721"/>
    </row>
    <row r="11722" spans="2:2" x14ac:dyDescent="0.25">
      <c r="B11722"/>
    </row>
    <row r="11723" spans="2:2" x14ac:dyDescent="0.25">
      <c r="B11723"/>
    </row>
    <row r="11724" spans="2:2" x14ac:dyDescent="0.25">
      <c r="B11724"/>
    </row>
    <row r="11725" spans="2:2" x14ac:dyDescent="0.25">
      <c r="B11725"/>
    </row>
    <row r="11726" spans="2:2" x14ac:dyDescent="0.25">
      <c r="B11726"/>
    </row>
    <row r="11727" spans="2:2" x14ac:dyDescent="0.25">
      <c r="B11727"/>
    </row>
    <row r="11728" spans="2:2" x14ac:dyDescent="0.25">
      <c r="B11728"/>
    </row>
    <row r="11729" spans="2:2" x14ac:dyDescent="0.25">
      <c r="B11729"/>
    </row>
    <row r="11730" spans="2:2" x14ac:dyDescent="0.25">
      <c r="B11730"/>
    </row>
    <row r="11731" spans="2:2" x14ac:dyDescent="0.25">
      <c r="B11731"/>
    </row>
    <row r="11732" spans="2:2" x14ac:dyDescent="0.25">
      <c r="B11732"/>
    </row>
    <row r="11733" spans="2:2" x14ac:dyDescent="0.25">
      <c r="B11733"/>
    </row>
    <row r="11734" spans="2:2" x14ac:dyDescent="0.25">
      <c r="B11734"/>
    </row>
    <row r="11735" spans="2:2" x14ac:dyDescent="0.25">
      <c r="B11735"/>
    </row>
    <row r="11736" spans="2:2" x14ac:dyDescent="0.25">
      <c r="B11736"/>
    </row>
    <row r="11737" spans="2:2" x14ac:dyDescent="0.25">
      <c r="B11737"/>
    </row>
    <row r="11738" spans="2:2" x14ac:dyDescent="0.25">
      <c r="B11738"/>
    </row>
    <row r="11739" spans="2:2" x14ac:dyDescent="0.25">
      <c r="B11739"/>
    </row>
    <row r="11740" spans="2:2" x14ac:dyDescent="0.25">
      <c r="B11740"/>
    </row>
    <row r="11741" spans="2:2" x14ac:dyDescent="0.25">
      <c r="B11741"/>
    </row>
    <row r="11742" spans="2:2" x14ac:dyDescent="0.25">
      <c r="B11742"/>
    </row>
    <row r="11743" spans="2:2" x14ac:dyDescent="0.25">
      <c r="B11743"/>
    </row>
    <row r="11744" spans="2:2" x14ac:dyDescent="0.25">
      <c r="B11744"/>
    </row>
    <row r="11745" spans="2:2" x14ac:dyDescent="0.25">
      <c r="B11745"/>
    </row>
    <row r="11746" spans="2:2" x14ac:dyDescent="0.25">
      <c r="B11746"/>
    </row>
    <row r="11747" spans="2:2" x14ac:dyDescent="0.25">
      <c r="B11747"/>
    </row>
    <row r="11748" spans="2:2" x14ac:dyDescent="0.25">
      <c r="B11748"/>
    </row>
    <row r="11749" spans="2:2" x14ac:dyDescent="0.25">
      <c r="B11749"/>
    </row>
    <row r="11750" spans="2:2" x14ac:dyDescent="0.25">
      <c r="B11750"/>
    </row>
    <row r="11751" spans="2:2" x14ac:dyDescent="0.25">
      <c r="B11751"/>
    </row>
    <row r="11752" spans="2:2" x14ac:dyDescent="0.25">
      <c r="B11752"/>
    </row>
    <row r="11753" spans="2:2" x14ac:dyDescent="0.25">
      <c r="B11753"/>
    </row>
    <row r="11754" spans="2:2" x14ac:dyDescent="0.25">
      <c r="B11754"/>
    </row>
    <row r="11755" spans="2:2" x14ac:dyDescent="0.25">
      <c r="B11755"/>
    </row>
    <row r="11756" spans="2:2" x14ac:dyDescent="0.25">
      <c r="B11756"/>
    </row>
    <row r="11757" spans="2:2" x14ac:dyDescent="0.25">
      <c r="B11757"/>
    </row>
    <row r="11758" spans="2:2" x14ac:dyDescent="0.25">
      <c r="B11758"/>
    </row>
    <row r="11759" spans="2:2" x14ac:dyDescent="0.25">
      <c r="B11759"/>
    </row>
    <row r="11760" spans="2:2" x14ac:dyDescent="0.25">
      <c r="B11760"/>
    </row>
    <row r="11761" spans="2:2" x14ac:dyDescent="0.25">
      <c r="B11761"/>
    </row>
    <row r="11762" spans="2:2" x14ac:dyDescent="0.25">
      <c r="B11762"/>
    </row>
    <row r="11763" spans="2:2" x14ac:dyDescent="0.25">
      <c r="B11763"/>
    </row>
    <row r="11764" spans="2:2" x14ac:dyDescent="0.25">
      <c r="B11764"/>
    </row>
    <row r="11765" spans="2:2" x14ac:dyDescent="0.25">
      <c r="B11765"/>
    </row>
    <row r="11766" spans="2:2" x14ac:dyDescent="0.25">
      <c r="B11766"/>
    </row>
    <row r="11767" spans="2:2" x14ac:dyDescent="0.25">
      <c r="B11767"/>
    </row>
    <row r="11768" spans="2:2" x14ac:dyDescent="0.25">
      <c r="B11768"/>
    </row>
    <row r="11769" spans="2:2" x14ac:dyDescent="0.25">
      <c r="B11769"/>
    </row>
    <row r="11770" spans="2:2" x14ac:dyDescent="0.25">
      <c r="B11770"/>
    </row>
    <row r="11771" spans="2:2" x14ac:dyDescent="0.25">
      <c r="B11771"/>
    </row>
    <row r="11772" spans="2:2" x14ac:dyDescent="0.25">
      <c r="B11772"/>
    </row>
    <row r="11773" spans="2:2" x14ac:dyDescent="0.25">
      <c r="B11773"/>
    </row>
    <row r="11774" spans="2:2" x14ac:dyDescent="0.25">
      <c r="B11774"/>
    </row>
    <row r="11775" spans="2:2" x14ac:dyDescent="0.25">
      <c r="B11775"/>
    </row>
    <row r="11776" spans="2:2" x14ac:dyDescent="0.25">
      <c r="B11776"/>
    </row>
    <row r="11777" spans="2:2" x14ac:dyDescent="0.25">
      <c r="B11777"/>
    </row>
    <row r="11778" spans="2:2" x14ac:dyDescent="0.25">
      <c r="B11778"/>
    </row>
    <row r="11779" spans="2:2" x14ac:dyDescent="0.25">
      <c r="B11779"/>
    </row>
    <row r="11780" spans="2:2" x14ac:dyDescent="0.25">
      <c r="B11780"/>
    </row>
    <row r="11781" spans="2:2" x14ac:dyDescent="0.25">
      <c r="B11781"/>
    </row>
    <row r="11782" spans="2:2" x14ac:dyDescent="0.25">
      <c r="B11782"/>
    </row>
    <row r="11783" spans="2:2" x14ac:dyDescent="0.25">
      <c r="B11783"/>
    </row>
    <row r="11784" spans="2:2" x14ac:dyDescent="0.25">
      <c r="B11784"/>
    </row>
    <row r="11785" spans="2:2" x14ac:dyDescent="0.25">
      <c r="B11785"/>
    </row>
    <row r="11786" spans="2:2" x14ac:dyDescent="0.25">
      <c r="B11786"/>
    </row>
    <row r="11787" spans="2:2" x14ac:dyDescent="0.25">
      <c r="B11787"/>
    </row>
    <row r="11788" spans="2:2" x14ac:dyDescent="0.25">
      <c r="B11788"/>
    </row>
    <row r="11789" spans="2:2" x14ac:dyDescent="0.25">
      <c r="B11789"/>
    </row>
    <row r="11790" spans="2:2" x14ac:dyDescent="0.25">
      <c r="B11790"/>
    </row>
    <row r="11791" spans="2:2" x14ac:dyDescent="0.25">
      <c r="B11791"/>
    </row>
    <row r="11792" spans="2:2" x14ac:dyDescent="0.25">
      <c r="B11792"/>
    </row>
    <row r="11793" spans="2:2" x14ac:dyDescent="0.25">
      <c r="B11793"/>
    </row>
    <row r="11794" spans="2:2" x14ac:dyDescent="0.25">
      <c r="B11794"/>
    </row>
    <row r="11795" spans="2:2" x14ac:dyDescent="0.25">
      <c r="B11795"/>
    </row>
    <row r="11796" spans="2:2" x14ac:dyDescent="0.25">
      <c r="B11796"/>
    </row>
    <row r="11797" spans="2:2" x14ac:dyDescent="0.25">
      <c r="B11797"/>
    </row>
    <row r="11798" spans="2:2" x14ac:dyDescent="0.25">
      <c r="B11798"/>
    </row>
    <row r="11799" spans="2:2" x14ac:dyDescent="0.25">
      <c r="B11799"/>
    </row>
    <row r="11800" spans="2:2" x14ac:dyDescent="0.25">
      <c r="B11800"/>
    </row>
    <row r="11801" spans="2:2" x14ac:dyDescent="0.25">
      <c r="B11801"/>
    </row>
    <row r="11802" spans="2:2" x14ac:dyDescent="0.25">
      <c r="B11802"/>
    </row>
    <row r="11803" spans="2:2" x14ac:dyDescent="0.25">
      <c r="B11803"/>
    </row>
    <row r="11804" spans="2:2" x14ac:dyDescent="0.25">
      <c r="B11804"/>
    </row>
    <row r="11805" spans="2:2" x14ac:dyDescent="0.25">
      <c r="B11805"/>
    </row>
    <row r="11806" spans="2:2" x14ac:dyDescent="0.25">
      <c r="B11806"/>
    </row>
    <row r="11807" spans="2:2" x14ac:dyDescent="0.25">
      <c r="B11807"/>
    </row>
    <row r="11808" spans="2:2" x14ac:dyDescent="0.25">
      <c r="B11808"/>
    </row>
    <row r="11809" spans="2:2" x14ac:dyDescent="0.25">
      <c r="B11809"/>
    </row>
    <row r="11810" spans="2:2" x14ac:dyDescent="0.25">
      <c r="B11810"/>
    </row>
    <row r="11811" spans="2:2" x14ac:dyDescent="0.25">
      <c r="B11811"/>
    </row>
    <row r="11812" spans="2:2" x14ac:dyDescent="0.25">
      <c r="B11812"/>
    </row>
    <row r="11813" spans="2:2" x14ac:dyDescent="0.25">
      <c r="B11813"/>
    </row>
    <row r="11814" spans="2:2" x14ac:dyDescent="0.25">
      <c r="B11814"/>
    </row>
    <row r="11815" spans="2:2" x14ac:dyDescent="0.25">
      <c r="B11815"/>
    </row>
    <row r="11816" spans="2:2" x14ac:dyDescent="0.25">
      <c r="B11816"/>
    </row>
    <row r="11817" spans="2:2" x14ac:dyDescent="0.25">
      <c r="B11817"/>
    </row>
    <row r="11818" spans="2:2" x14ac:dyDescent="0.25">
      <c r="B11818"/>
    </row>
    <row r="11819" spans="2:2" x14ac:dyDescent="0.25">
      <c r="B11819"/>
    </row>
    <row r="11820" spans="2:2" x14ac:dyDescent="0.25">
      <c r="B11820"/>
    </row>
    <row r="11821" spans="2:2" x14ac:dyDescent="0.25">
      <c r="B11821"/>
    </row>
    <row r="11822" spans="2:2" x14ac:dyDescent="0.25">
      <c r="B11822"/>
    </row>
    <row r="11823" spans="2:2" x14ac:dyDescent="0.25">
      <c r="B11823"/>
    </row>
    <row r="11824" spans="2:2" x14ac:dyDescent="0.25">
      <c r="B11824"/>
    </row>
    <row r="11825" spans="2:2" x14ac:dyDescent="0.25">
      <c r="B11825"/>
    </row>
    <row r="11826" spans="2:2" x14ac:dyDescent="0.25">
      <c r="B11826"/>
    </row>
    <row r="11827" spans="2:2" x14ac:dyDescent="0.25">
      <c r="B11827"/>
    </row>
    <row r="11828" spans="2:2" x14ac:dyDescent="0.25">
      <c r="B11828"/>
    </row>
    <row r="11829" spans="2:2" x14ac:dyDescent="0.25">
      <c r="B11829"/>
    </row>
    <row r="11830" spans="2:2" x14ac:dyDescent="0.25">
      <c r="B11830"/>
    </row>
    <row r="11831" spans="2:2" x14ac:dyDescent="0.25">
      <c r="B11831"/>
    </row>
    <row r="11832" spans="2:2" x14ac:dyDescent="0.25">
      <c r="B11832"/>
    </row>
    <row r="11833" spans="2:2" x14ac:dyDescent="0.25">
      <c r="B11833"/>
    </row>
    <row r="11834" spans="2:2" x14ac:dyDescent="0.25">
      <c r="B11834"/>
    </row>
    <row r="11835" spans="2:2" x14ac:dyDescent="0.25">
      <c r="B11835"/>
    </row>
    <row r="11836" spans="2:2" x14ac:dyDescent="0.25">
      <c r="B11836"/>
    </row>
    <row r="11837" spans="2:2" x14ac:dyDescent="0.25">
      <c r="B11837"/>
    </row>
    <row r="11838" spans="2:2" x14ac:dyDescent="0.25">
      <c r="B11838"/>
    </row>
    <row r="11839" spans="2:2" x14ac:dyDescent="0.25">
      <c r="B11839"/>
    </row>
    <row r="11840" spans="2:2" x14ac:dyDescent="0.25">
      <c r="B11840"/>
    </row>
    <row r="11841" spans="2:2" x14ac:dyDescent="0.25">
      <c r="B11841"/>
    </row>
    <row r="11842" spans="2:2" x14ac:dyDescent="0.25">
      <c r="B11842"/>
    </row>
    <row r="11843" spans="2:2" x14ac:dyDescent="0.25">
      <c r="B11843"/>
    </row>
    <row r="11844" spans="2:2" x14ac:dyDescent="0.25">
      <c r="B11844"/>
    </row>
    <row r="11845" spans="2:2" x14ac:dyDescent="0.25">
      <c r="B11845"/>
    </row>
    <row r="11846" spans="2:2" x14ac:dyDescent="0.25">
      <c r="B11846"/>
    </row>
    <row r="11847" spans="2:2" x14ac:dyDescent="0.25">
      <c r="B11847"/>
    </row>
    <row r="11848" spans="2:2" x14ac:dyDescent="0.25">
      <c r="B11848"/>
    </row>
    <row r="11849" spans="2:2" x14ac:dyDescent="0.25">
      <c r="B11849"/>
    </row>
    <row r="11850" spans="2:2" x14ac:dyDescent="0.25">
      <c r="B11850"/>
    </row>
    <row r="11851" spans="2:2" x14ac:dyDescent="0.25">
      <c r="B11851"/>
    </row>
    <row r="11852" spans="2:2" x14ac:dyDescent="0.25">
      <c r="B11852"/>
    </row>
    <row r="11853" spans="2:2" x14ac:dyDescent="0.25">
      <c r="B11853"/>
    </row>
    <row r="11854" spans="2:2" x14ac:dyDescent="0.25">
      <c r="B11854"/>
    </row>
    <row r="11855" spans="2:2" x14ac:dyDescent="0.25">
      <c r="B11855"/>
    </row>
    <row r="11856" spans="2:2" x14ac:dyDescent="0.25">
      <c r="B11856"/>
    </row>
    <row r="11857" spans="2:2" x14ac:dyDescent="0.25">
      <c r="B11857"/>
    </row>
    <row r="11858" spans="2:2" x14ac:dyDescent="0.25">
      <c r="B11858"/>
    </row>
    <row r="11859" spans="2:2" x14ac:dyDescent="0.25">
      <c r="B11859"/>
    </row>
    <row r="11860" spans="2:2" x14ac:dyDescent="0.25">
      <c r="B11860"/>
    </row>
    <row r="11861" spans="2:2" x14ac:dyDescent="0.25">
      <c r="B11861"/>
    </row>
    <row r="11862" spans="2:2" x14ac:dyDescent="0.25">
      <c r="B11862"/>
    </row>
    <row r="11863" spans="2:2" x14ac:dyDescent="0.25">
      <c r="B11863"/>
    </row>
    <row r="11864" spans="2:2" x14ac:dyDescent="0.25">
      <c r="B11864"/>
    </row>
    <row r="11865" spans="2:2" x14ac:dyDescent="0.25">
      <c r="B11865"/>
    </row>
    <row r="11866" spans="2:2" x14ac:dyDescent="0.25">
      <c r="B11866"/>
    </row>
    <row r="11867" spans="2:2" x14ac:dyDescent="0.25">
      <c r="B11867"/>
    </row>
    <row r="11868" spans="2:2" x14ac:dyDescent="0.25">
      <c r="B11868"/>
    </row>
    <row r="11869" spans="2:2" x14ac:dyDescent="0.25">
      <c r="B11869"/>
    </row>
    <row r="11870" spans="2:2" x14ac:dyDescent="0.25">
      <c r="B11870"/>
    </row>
    <row r="11871" spans="2:2" x14ac:dyDescent="0.25">
      <c r="B11871"/>
    </row>
    <row r="11872" spans="2:2" x14ac:dyDescent="0.25">
      <c r="B11872"/>
    </row>
    <row r="11873" spans="2:2" x14ac:dyDescent="0.25">
      <c r="B11873"/>
    </row>
    <row r="11874" spans="2:2" x14ac:dyDescent="0.25">
      <c r="B11874"/>
    </row>
    <row r="11875" spans="2:2" x14ac:dyDescent="0.25">
      <c r="B11875"/>
    </row>
    <row r="11876" spans="2:2" x14ac:dyDescent="0.25">
      <c r="B11876"/>
    </row>
    <row r="11877" spans="2:2" x14ac:dyDescent="0.25">
      <c r="B11877"/>
    </row>
    <row r="11878" spans="2:2" x14ac:dyDescent="0.25">
      <c r="B11878"/>
    </row>
    <row r="11879" spans="2:2" x14ac:dyDescent="0.25">
      <c r="B11879"/>
    </row>
    <row r="11880" spans="2:2" x14ac:dyDescent="0.25">
      <c r="B11880"/>
    </row>
    <row r="11881" spans="2:2" x14ac:dyDescent="0.25">
      <c r="B11881"/>
    </row>
    <row r="11882" spans="2:2" x14ac:dyDescent="0.25">
      <c r="B11882"/>
    </row>
    <row r="11883" spans="2:2" x14ac:dyDescent="0.25">
      <c r="B11883"/>
    </row>
    <row r="11884" spans="2:2" x14ac:dyDescent="0.25">
      <c r="B11884"/>
    </row>
    <row r="11885" spans="2:2" x14ac:dyDescent="0.25">
      <c r="B11885"/>
    </row>
    <row r="11886" spans="2:2" x14ac:dyDescent="0.25">
      <c r="B11886"/>
    </row>
    <row r="11887" spans="2:2" x14ac:dyDescent="0.25">
      <c r="B11887"/>
    </row>
    <row r="11888" spans="2:2" x14ac:dyDescent="0.25">
      <c r="B11888"/>
    </row>
    <row r="11889" spans="2:2" x14ac:dyDescent="0.25">
      <c r="B11889"/>
    </row>
    <row r="11890" spans="2:2" x14ac:dyDescent="0.25">
      <c r="B11890"/>
    </row>
    <row r="11891" spans="2:2" x14ac:dyDescent="0.25">
      <c r="B11891"/>
    </row>
    <row r="11892" spans="2:2" x14ac:dyDescent="0.25">
      <c r="B11892"/>
    </row>
    <row r="11893" spans="2:2" x14ac:dyDescent="0.25">
      <c r="B11893"/>
    </row>
    <row r="11894" spans="2:2" x14ac:dyDescent="0.25">
      <c r="B11894"/>
    </row>
    <row r="11895" spans="2:2" x14ac:dyDescent="0.25">
      <c r="B11895"/>
    </row>
    <row r="11896" spans="2:2" x14ac:dyDescent="0.25">
      <c r="B11896"/>
    </row>
    <row r="11897" spans="2:2" x14ac:dyDescent="0.25">
      <c r="B11897"/>
    </row>
    <row r="11898" spans="2:2" x14ac:dyDescent="0.25">
      <c r="B11898"/>
    </row>
    <row r="11899" spans="2:2" x14ac:dyDescent="0.25">
      <c r="B11899"/>
    </row>
    <row r="11900" spans="2:2" x14ac:dyDescent="0.25">
      <c r="B11900"/>
    </row>
    <row r="11901" spans="2:2" x14ac:dyDescent="0.25">
      <c r="B11901"/>
    </row>
    <row r="11902" spans="2:2" x14ac:dyDescent="0.25">
      <c r="B11902"/>
    </row>
    <row r="11903" spans="2:2" x14ac:dyDescent="0.25">
      <c r="B11903"/>
    </row>
    <row r="11904" spans="2:2" x14ac:dyDescent="0.25">
      <c r="B11904"/>
    </row>
    <row r="11905" spans="2:2" x14ac:dyDescent="0.25">
      <c r="B11905"/>
    </row>
    <row r="11906" spans="2:2" x14ac:dyDescent="0.25">
      <c r="B11906"/>
    </row>
    <row r="11907" spans="2:2" x14ac:dyDescent="0.25">
      <c r="B11907"/>
    </row>
    <row r="11908" spans="2:2" x14ac:dyDescent="0.25">
      <c r="B11908"/>
    </row>
    <row r="11909" spans="2:2" x14ac:dyDescent="0.25">
      <c r="B11909"/>
    </row>
    <row r="11910" spans="2:2" x14ac:dyDescent="0.25">
      <c r="B11910"/>
    </row>
    <row r="11911" spans="2:2" x14ac:dyDescent="0.25">
      <c r="B11911"/>
    </row>
    <row r="11912" spans="2:2" x14ac:dyDescent="0.25">
      <c r="B11912"/>
    </row>
    <row r="11913" spans="2:2" x14ac:dyDescent="0.25">
      <c r="B11913"/>
    </row>
    <row r="11914" spans="2:2" x14ac:dyDescent="0.25">
      <c r="B11914"/>
    </row>
    <row r="11915" spans="2:2" x14ac:dyDescent="0.25">
      <c r="B11915"/>
    </row>
    <row r="11916" spans="2:2" x14ac:dyDescent="0.25">
      <c r="B11916"/>
    </row>
    <row r="11917" spans="2:2" x14ac:dyDescent="0.25">
      <c r="B11917"/>
    </row>
    <row r="11918" spans="2:2" x14ac:dyDescent="0.25">
      <c r="B11918"/>
    </row>
    <row r="11919" spans="2:2" x14ac:dyDescent="0.25">
      <c r="B11919"/>
    </row>
    <row r="11920" spans="2:2" x14ac:dyDescent="0.25">
      <c r="B11920"/>
    </row>
    <row r="11921" spans="2:2" x14ac:dyDescent="0.25">
      <c r="B11921"/>
    </row>
    <row r="11922" spans="2:2" x14ac:dyDescent="0.25">
      <c r="B11922"/>
    </row>
    <row r="11923" spans="2:2" x14ac:dyDescent="0.25">
      <c r="B11923"/>
    </row>
    <row r="11924" spans="2:2" x14ac:dyDescent="0.25">
      <c r="B11924"/>
    </row>
    <row r="11925" spans="2:2" x14ac:dyDescent="0.25">
      <c r="B11925"/>
    </row>
    <row r="11926" spans="2:2" x14ac:dyDescent="0.25">
      <c r="B11926"/>
    </row>
    <row r="11927" spans="2:2" x14ac:dyDescent="0.25">
      <c r="B11927"/>
    </row>
    <row r="11928" spans="2:2" x14ac:dyDescent="0.25">
      <c r="B11928"/>
    </row>
    <row r="11929" spans="2:2" x14ac:dyDescent="0.25">
      <c r="B11929"/>
    </row>
    <row r="11930" spans="2:2" x14ac:dyDescent="0.25">
      <c r="B11930"/>
    </row>
    <row r="11931" spans="2:2" x14ac:dyDescent="0.25">
      <c r="B11931"/>
    </row>
    <row r="11932" spans="2:2" x14ac:dyDescent="0.25">
      <c r="B11932"/>
    </row>
    <row r="11933" spans="2:2" x14ac:dyDescent="0.25">
      <c r="B11933"/>
    </row>
    <row r="11934" spans="2:2" x14ac:dyDescent="0.25">
      <c r="B11934"/>
    </row>
    <row r="11935" spans="2:2" x14ac:dyDescent="0.25">
      <c r="B11935"/>
    </row>
    <row r="11936" spans="2:2" x14ac:dyDescent="0.25">
      <c r="B11936"/>
    </row>
    <row r="11937" spans="2:2" x14ac:dyDescent="0.25">
      <c r="B11937"/>
    </row>
    <row r="11938" spans="2:2" x14ac:dyDescent="0.25">
      <c r="B11938"/>
    </row>
    <row r="11939" spans="2:2" x14ac:dyDescent="0.25">
      <c r="B11939"/>
    </row>
    <row r="11940" spans="2:2" x14ac:dyDescent="0.25">
      <c r="B11940"/>
    </row>
    <row r="11941" spans="2:2" x14ac:dyDescent="0.25">
      <c r="B11941"/>
    </row>
    <row r="11942" spans="2:2" x14ac:dyDescent="0.25">
      <c r="B11942"/>
    </row>
    <row r="11943" spans="2:2" x14ac:dyDescent="0.25">
      <c r="B11943"/>
    </row>
    <row r="11944" spans="2:2" x14ac:dyDescent="0.25">
      <c r="B11944"/>
    </row>
    <row r="11945" spans="2:2" x14ac:dyDescent="0.25">
      <c r="B11945"/>
    </row>
    <row r="11946" spans="2:2" x14ac:dyDescent="0.25">
      <c r="B11946"/>
    </row>
    <row r="11947" spans="2:2" x14ac:dyDescent="0.25">
      <c r="B11947"/>
    </row>
    <row r="11948" spans="2:2" x14ac:dyDescent="0.25">
      <c r="B11948"/>
    </row>
    <row r="11949" spans="2:2" x14ac:dyDescent="0.25">
      <c r="B11949"/>
    </row>
    <row r="11950" spans="2:2" x14ac:dyDescent="0.25">
      <c r="B11950"/>
    </row>
    <row r="11951" spans="2:2" x14ac:dyDescent="0.25">
      <c r="B11951"/>
    </row>
    <row r="11952" spans="2:2" x14ac:dyDescent="0.25">
      <c r="B11952"/>
    </row>
    <row r="11953" spans="2:2" x14ac:dyDescent="0.25">
      <c r="B11953"/>
    </row>
    <row r="11954" spans="2:2" x14ac:dyDescent="0.25">
      <c r="B11954"/>
    </row>
    <row r="11955" spans="2:2" x14ac:dyDescent="0.25">
      <c r="B11955"/>
    </row>
    <row r="11956" spans="2:2" x14ac:dyDescent="0.25">
      <c r="B11956"/>
    </row>
    <row r="11957" spans="2:2" x14ac:dyDescent="0.25">
      <c r="B11957"/>
    </row>
    <row r="11958" spans="2:2" x14ac:dyDescent="0.25">
      <c r="B11958"/>
    </row>
    <row r="11959" spans="2:2" x14ac:dyDescent="0.25">
      <c r="B11959"/>
    </row>
    <row r="11960" spans="2:2" x14ac:dyDescent="0.25">
      <c r="B11960"/>
    </row>
    <row r="11961" spans="2:2" x14ac:dyDescent="0.25">
      <c r="B11961"/>
    </row>
    <row r="11962" spans="2:2" x14ac:dyDescent="0.25">
      <c r="B11962"/>
    </row>
    <row r="11963" spans="2:2" x14ac:dyDescent="0.25">
      <c r="B11963"/>
    </row>
    <row r="11964" spans="2:2" x14ac:dyDescent="0.25">
      <c r="B11964"/>
    </row>
    <row r="11965" spans="2:2" x14ac:dyDescent="0.25">
      <c r="B11965"/>
    </row>
    <row r="11966" spans="2:2" x14ac:dyDescent="0.25">
      <c r="B11966"/>
    </row>
    <row r="11967" spans="2:2" x14ac:dyDescent="0.25">
      <c r="B11967"/>
    </row>
    <row r="11968" spans="2:2" x14ac:dyDescent="0.25">
      <c r="B11968"/>
    </row>
    <row r="11969" spans="2:2" x14ac:dyDescent="0.25">
      <c r="B11969"/>
    </row>
    <row r="11970" spans="2:2" x14ac:dyDescent="0.25">
      <c r="B11970"/>
    </row>
    <row r="11971" spans="2:2" x14ac:dyDescent="0.25">
      <c r="B11971"/>
    </row>
    <row r="11972" spans="2:2" x14ac:dyDescent="0.25">
      <c r="B11972"/>
    </row>
    <row r="11973" spans="2:2" x14ac:dyDescent="0.25">
      <c r="B11973"/>
    </row>
    <row r="11974" spans="2:2" x14ac:dyDescent="0.25">
      <c r="B11974"/>
    </row>
    <row r="11975" spans="2:2" x14ac:dyDescent="0.25">
      <c r="B11975"/>
    </row>
    <row r="11976" spans="2:2" x14ac:dyDescent="0.25">
      <c r="B11976"/>
    </row>
    <row r="11977" spans="2:2" x14ac:dyDescent="0.25">
      <c r="B11977"/>
    </row>
    <row r="11978" spans="2:2" x14ac:dyDescent="0.25">
      <c r="B11978"/>
    </row>
    <row r="11979" spans="2:2" x14ac:dyDescent="0.25">
      <c r="B11979"/>
    </row>
    <row r="11980" spans="2:2" x14ac:dyDescent="0.25">
      <c r="B11980"/>
    </row>
    <row r="11981" spans="2:2" x14ac:dyDescent="0.25">
      <c r="B11981"/>
    </row>
    <row r="11982" spans="2:2" x14ac:dyDescent="0.25">
      <c r="B11982"/>
    </row>
    <row r="11983" spans="2:2" x14ac:dyDescent="0.25">
      <c r="B11983"/>
    </row>
    <row r="11984" spans="2:2" x14ac:dyDescent="0.25">
      <c r="B11984"/>
    </row>
    <row r="11985" spans="2:2" x14ac:dyDescent="0.25">
      <c r="B11985"/>
    </row>
    <row r="11986" spans="2:2" x14ac:dyDescent="0.25">
      <c r="B11986"/>
    </row>
    <row r="11987" spans="2:2" x14ac:dyDescent="0.25">
      <c r="B11987"/>
    </row>
    <row r="11988" spans="2:2" x14ac:dyDescent="0.25">
      <c r="B11988"/>
    </row>
    <row r="11989" spans="2:2" x14ac:dyDescent="0.25">
      <c r="B11989"/>
    </row>
    <row r="11990" spans="2:2" x14ac:dyDescent="0.25">
      <c r="B11990"/>
    </row>
    <row r="11991" spans="2:2" x14ac:dyDescent="0.25">
      <c r="B11991"/>
    </row>
    <row r="11992" spans="2:2" x14ac:dyDescent="0.25">
      <c r="B11992"/>
    </row>
    <row r="11993" spans="2:2" x14ac:dyDescent="0.25">
      <c r="B11993"/>
    </row>
    <row r="11994" spans="2:2" x14ac:dyDescent="0.25">
      <c r="B11994"/>
    </row>
    <row r="11995" spans="2:2" x14ac:dyDescent="0.25">
      <c r="B11995"/>
    </row>
    <row r="11996" spans="2:2" x14ac:dyDescent="0.25">
      <c r="B11996"/>
    </row>
    <row r="11997" spans="2:2" x14ac:dyDescent="0.25">
      <c r="B11997"/>
    </row>
    <row r="11998" spans="2:2" x14ac:dyDescent="0.25">
      <c r="B11998"/>
    </row>
    <row r="11999" spans="2:2" x14ac:dyDescent="0.25">
      <c r="B11999"/>
    </row>
    <row r="12000" spans="2:2" x14ac:dyDescent="0.25">
      <c r="B12000"/>
    </row>
    <row r="12001" spans="2:2" x14ac:dyDescent="0.25">
      <c r="B12001"/>
    </row>
    <row r="12002" spans="2:2" x14ac:dyDescent="0.25">
      <c r="B12002"/>
    </row>
    <row r="12003" spans="2:2" x14ac:dyDescent="0.25">
      <c r="B12003"/>
    </row>
    <row r="12004" spans="2:2" x14ac:dyDescent="0.25">
      <c r="B12004"/>
    </row>
    <row r="12005" spans="2:2" x14ac:dyDescent="0.25">
      <c r="B12005"/>
    </row>
    <row r="12006" spans="2:2" x14ac:dyDescent="0.25">
      <c r="B12006"/>
    </row>
    <row r="12007" spans="2:2" x14ac:dyDescent="0.25">
      <c r="B12007"/>
    </row>
    <row r="12008" spans="2:2" x14ac:dyDescent="0.25">
      <c r="B12008"/>
    </row>
    <row r="12009" spans="2:2" x14ac:dyDescent="0.25">
      <c r="B12009"/>
    </row>
    <row r="12010" spans="2:2" x14ac:dyDescent="0.25">
      <c r="B12010"/>
    </row>
    <row r="12011" spans="2:2" x14ac:dyDescent="0.25">
      <c r="B12011"/>
    </row>
    <row r="12012" spans="2:2" x14ac:dyDescent="0.25">
      <c r="B12012"/>
    </row>
    <row r="12013" spans="2:2" x14ac:dyDescent="0.25">
      <c r="B12013"/>
    </row>
    <row r="12014" spans="2:2" x14ac:dyDescent="0.25">
      <c r="B12014"/>
    </row>
    <row r="12015" spans="2:2" x14ac:dyDescent="0.25">
      <c r="B12015"/>
    </row>
    <row r="12016" spans="2:2" x14ac:dyDescent="0.25">
      <c r="B12016"/>
    </row>
    <row r="12017" spans="2:2" x14ac:dyDescent="0.25">
      <c r="B12017"/>
    </row>
    <row r="12018" spans="2:2" x14ac:dyDescent="0.25">
      <c r="B12018"/>
    </row>
    <row r="12019" spans="2:2" x14ac:dyDescent="0.25">
      <c r="B12019"/>
    </row>
    <row r="12020" spans="2:2" x14ac:dyDescent="0.25">
      <c r="B12020"/>
    </row>
    <row r="12021" spans="2:2" x14ac:dyDescent="0.25">
      <c r="B12021"/>
    </row>
    <row r="12022" spans="2:2" x14ac:dyDescent="0.25">
      <c r="B12022"/>
    </row>
    <row r="12023" spans="2:2" x14ac:dyDescent="0.25">
      <c r="B12023"/>
    </row>
    <row r="12024" spans="2:2" x14ac:dyDescent="0.25">
      <c r="B12024"/>
    </row>
    <row r="12025" spans="2:2" x14ac:dyDescent="0.25">
      <c r="B12025"/>
    </row>
    <row r="12026" spans="2:2" x14ac:dyDescent="0.25">
      <c r="B12026"/>
    </row>
    <row r="12027" spans="2:2" x14ac:dyDescent="0.25">
      <c r="B12027"/>
    </row>
    <row r="12028" spans="2:2" x14ac:dyDescent="0.25">
      <c r="B12028"/>
    </row>
    <row r="12029" spans="2:2" x14ac:dyDescent="0.25">
      <c r="B12029"/>
    </row>
    <row r="12030" spans="2:2" x14ac:dyDescent="0.25">
      <c r="B12030"/>
    </row>
    <row r="12031" spans="2:2" x14ac:dyDescent="0.25">
      <c r="B12031"/>
    </row>
    <row r="12032" spans="2:2" x14ac:dyDescent="0.25">
      <c r="B12032"/>
    </row>
    <row r="12033" spans="2:2" x14ac:dyDescent="0.25">
      <c r="B12033"/>
    </row>
    <row r="12034" spans="2:2" x14ac:dyDescent="0.25">
      <c r="B12034"/>
    </row>
    <row r="12035" spans="2:2" x14ac:dyDescent="0.25">
      <c r="B12035"/>
    </row>
    <row r="12036" spans="2:2" x14ac:dyDescent="0.25">
      <c r="B12036"/>
    </row>
    <row r="12037" spans="2:2" x14ac:dyDescent="0.25">
      <c r="B12037"/>
    </row>
    <row r="12038" spans="2:2" x14ac:dyDescent="0.25">
      <c r="B12038"/>
    </row>
    <row r="12039" spans="2:2" x14ac:dyDescent="0.25">
      <c r="B12039"/>
    </row>
    <row r="12040" spans="2:2" x14ac:dyDescent="0.25">
      <c r="B12040"/>
    </row>
    <row r="12041" spans="2:2" x14ac:dyDescent="0.25">
      <c r="B12041"/>
    </row>
    <row r="12042" spans="2:2" x14ac:dyDescent="0.25">
      <c r="B12042"/>
    </row>
    <row r="12043" spans="2:2" x14ac:dyDescent="0.25">
      <c r="B12043"/>
    </row>
    <row r="12044" spans="2:2" x14ac:dyDescent="0.25">
      <c r="B12044"/>
    </row>
    <row r="12045" spans="2:2" x14ac:dyDescent="0.25">
      <c r="B12045"/>
    </row>
    <row r="12046" spans="2:2" x14ac:dyDescent="0.25">
      <c r="B12046"/>
    </row>
    <row r="12047" spans="2:2" x14ac:dyDescent="0.25">
      <c r="B12047"/>
    </row>
    <row r="12048" spans="2:2" x14ac:dyDescent="0.25">
      <c r="B12048"/>
    </row>
    <row r="12049" spans="2:2" x14ac:dyDescent="0.25">
      <c r="B12049"/>
    </row>
    <row r="12050" spans="2:2" x14ac:dyDescent="0.25">
      <c r="B12050"/>
    </row>
    <row r="12051" spans="2:2" x14ac:dyDescent="0.25">
      <c r="B12051"/>
    </row>
    <row r="12052" spans="2:2" x14ac:dyDescent="0.25">
      <c r="B12052"/>
    </row>
    <row r="12053" spans="2:2" x14ac:dyDescent="0.25">
      <c r="B12053"/>
    </row>
    <row r="12054" spans="2:2" x14ac:dyDescent="0.25">
      <c r="B12054"/>
    </row>
    <row r="12055" spans="2:2" x14ac:dyDescent="0.25">
      <c r="B12055"/>
    </row>
    <row r="12056" spans="2:2" x14ac:dyDescent="0.25">
      <c r="B12056"/>
    </row>
    <row r="12057" spans="2:2" x14ac:dyDescent="0.25">
      <c r="B12057"/>
    </row>
    <row r="12058" spans="2:2" x14ac:dyDescent="0.25">
      <c r="B12058"/>
    </row>
    <row r="12059" spans="2:2" x14ac:dyDescent="0.25">
      <c r="B12059"/>
    </row>
    <row r="12060" spans="2:2" x14ac:dyDescent="0.25">
      <c r="B12060"/>
    </row>
    <row r="12061" spans="2:2" x14ac:dyDescent="0.25">
      <c r="B12061"/>
    </row>
    <row r="12062" spans="2:2" x14ac:dyDescent="0.25">
      <c r="B12062"/>
    </row>
    <row r="12063" spans="2:2" x14ac:dyDescent="0.25">
      <c r="B12063"/>
    </row>
    <row r="12064" spans="2:2" x14ac:dyDescent="0.25">
      <c r="B12064"/>
    </row>
    <row r="12065" spans="2:2" x14ac:dyDescent="0.25">
      <c r="B12065"/>
    </row>
    <row r="12066" spans="2:2" x14ac:dyDescent="0.25">
      <c r="B12066"/>
    </row>
    <row r="12067" spans="2:2" x14ac:dyDescent="0.25">
      <c r="B12067"/>
    </row>
    <row r="12068" spans="2:2" x14ac:dyDescent="0.25">
      <c r="B12068"/>
    </row>
    <row r="12069" spans="2:2" x14ac:dyDescent="0.25">
      <c r="B12069"/>
    </row>
    <row r="12070" spans="2:2" x14ac:dyDescent="0.25">
      <c r="B12070"/>
    </row>
    <row r="12071" spans="2:2" x14ac:dyDescent="0.25">
      <c r="B12071"/>
    </row>
    <row r="12072" spans="2:2" x14ac:dyDescent="0.25">
      <c r="B12072"/>
    </row>
    <row r="12073" spans="2:2" x14ac:dyDescent="0.25">
      <c r="B12073"/>
    </row>
    <row r="12074" spans="2:2" x14ac:dyDescent="0.25">
      <c r="B12074"/>
    </row>
    <row r="12075" spans="2:2" x14ac:dyDescent="0.25">
      <c r="B12075"/>
    </row>
    <row r="12076" spans="2:2" x14ac:dyDescent="0.25">
      <c r="B12076"/>
    </row>
    <row r="12077" spans="2:2" x14ac:dyDescent="0.25">
      <c r="B12077"/>
    </row>
    <row r="12078" spans="2:2" x14ac:dyDescent="0.25">
      <c r="B12078"/>
    </row>
    <row r="12079" spans="2:2" x14ac:dyDescent="0.25">
      <c r="B12079"/>
    </row>
    <row r="12080" spans="2:2" x14ac:dyDescent="0.25">
      <c r="B12080"/>
    </row>
    <row r="12081" spans="2:2" x14ac:dyDescent="0.25">
      <c r="B12081"/>
    </row>
    <row r="12082" spans="2:2" x14ac:dyDescent="0.25">
      <c r="B12082"/>
    </row>
    <row r="12083" spans="2:2" x14ac:dyDescent="0.25">
      <c r="B12083"/>
    </row>
    <row r="12084" spans="2:2" x14ac:dyDescent="0.25">
      <c r="B12084"/>
    </row>
    <row r="12085" spans="2:2" x14ac:dyDescent="0.25">
      <c r="B12085"/>
    </row>
    <row r="12086" spans="2:2" x14ac:dyDescent="0.25">
      <c r="B12086"/>
    </row>
    <row r="12087" spans="2:2" x14ac:dyDescent="0.25">
      <c r="B12087"/>
    </row>
    <row r="12088" spans="2:2" x14ac:dyDescent="0.25">
      <c r="B12088"/>
    </row>
    <row r="12089" spans="2:2" x14ac:dyDescent="0.25">
      <c r="B12089"/>
    </row>
    <row r="12090" spans="2:2" x14ac:dyDescent="0.25">
      <c r="B12090"/>
    </row>
    <row r="12091" spans="2:2" x14ac:dyDescent="0.25">
      <c r="B12091"/>
    </row>
    <row r="12092" spans="2:2" x14ac:dyDescent="0.25">
      <c r="B12092"/>
    </row>
    <row r="12093" spans="2:2" x14ac:dyDescent="0.25">
      <c r="B12093"/>
    </row>
    <row r="12094" spans="2:2" x14ac:dyDescent="0.25">
      <c r="B12094"/>
    </row>
    <row r="12095" spans="2:2" x14ac:dyDescent="0.25">
      <c r="B12095"/>
    </row>
    <row r="12096" spans="2:2" x14ac:dyDescent="0.25">
      <c r="B12096"/>
    </row>
    <row r="12097" spans="2:2" x14ac:dyDescent="0.25">
      <c r="B12097"/>
    </row>
    <row r="12098" spans="2:2" x14ac:dyDescent="0.25">
      <c r="B12098"/>
    </row>
    <row r="12099" spans="2:2" x14ac:dyDescent="0.25">
      <c r="B12099"/>
    </row>
    <row r="12100" spans="2:2" x14ac:dyDescent="0.25">
      <c r="B12100"/>
    </row>
    <row r="12101" spans="2:2" x14ac:dyDescent="0.25">
      <c r="B12101"/>
    </row>
    <row r="12102" spans="2:2" x14ac:dyDescent="0.25">
      <c r="B12102"/>
    </row>
    <row r="12103" spans="2:2" x14ac:dyDescent="0.25">
      <c r="B12103"/>
    </row>
    <row r="12104" spans="2:2" x14ac:dyDescent="0.25">
      <c r="B12104"/>
    </row>
    <row r="12105" spans="2:2" x14ac:dyDescent="0.25">
      <c r="B12105"/>
    </row>
    <row r="12106" spans="2:2" x14ac:dyDescent="0.25">
      <c r="B12106"/>
    </row>
    <row r="12107" spans="2:2" x14ac:dyDescent="0.25">
      <c r="B12107"/>
    </row>
    <row r="12108" spans="2:2" x14ac:dyDescent="0.25">
      <c r="B12108"/>
    </row>
    <row r="12109" spans="2:2" x14ac:dyDescent="0.25">
      <c r="B12109"/>
    </row>
    <row r="12110" spans="2:2" x14ac:dyDescent="0.25">
      <c r="B12110"/>
    </row>
    <row r="12111" spans="2:2" x14ac:dyDescent="0.25">
      <c r="B12111"/>
    </row>
    <row r="12112" spans="2:2" x14ac:dyDescent="0.25">
      <c r="B12112"/>
    </row>
    <row r="12113" spans="2:2" x14ac:dyDescent="0.25">
      <c r="B12113"/>
    </row>
    <row r="12114" spans="2:2" x14ac:dyDescent="0.25">
      <c r="B12114"/>
    </row>
    <row r="12115" spans="2:2" x14ac:dyDescent="0.25">
      <c r="B12115"/>
    </row>
    <row r="12116" spans="2:2" x14ac:dyDescent="0.25">
      <c r="B12116"/>
    </row>
    <row r="12117" spans="2:2" x14ac:dyDescent="0.25">
      <c r="B12117"/>
    </row>
    <row r="12118" spans="2:2" x14ac:dyDescent="0.25">
      <c r="B12118"/>
    </row>
    <row r="12119" spans="2:2" x14ac:dyDescent="0.25">
      <c r="B12119"/>
    </row>
    <row r="12120" spans="2:2" x14ac:dyDescent="0.25">
      <c r="B12120"/>
    </row>
    <row r="12121" spans="2:2" x14ac:dyDescent="0.25">
      <c r="B12121"/>
    </row>
    <row r="12122" spans="2:2" x14ac:dyDescent="0.25">
      <c r="B12122"/>
    </row>
    <row r="12123" spans="2:2" x14ac:dyDescent="0.25">
      <c r="B12123"/>
    </row>
    <row r="12124" spans="2:2" x14ac:dyDescent="0.25">
      <c r="B12124"/>
    </row>
    <row r="12125" spans="2:2" x14ac:dyDescent="0.25">
      <c r="B12125"/>
    </row>
    <row r="12126" spans="2:2" x14ac:dyDescent="0.25">
      <c r="B12126"/>
    </row>
    <row r="12127" spans="2:2" x14ac:dyDescent="0.25">
      <c r="B12127"/>
    </row>
    <row r="12128" spans="2:2" x14ac:dyDescent="0.25">
      <c r="B12128"/>
    </row>
    <row r="12129" spans="2:2" x14ac:dyDescent="0.25">
      <c r="B12129"/>
    </row>
    <row r="12130" spans="2:2" x14ac:dyDescent="0.25">
      <c r="B12130"/>
    </row>
    <row r="12131" spans="2:2" x14ac:dyDescent="0.25">
      <c r="B12131"/>
    </row>
    <row r="12132" spans="2:2" x14ac:dyDescent="0.25">
      <c r="B12132"/>
    </row>
    <row r="12133" spans="2:2" x14ac:dyDescent="0.25">
      <c r="B12133"/>
    </row>
    <row r="12134" spans="2:2" x14ac:dyDescent="0.25">
      <c r="B12134"/>
    </row>
    <row r="12135" spans="2:2" x14ac:dyDescent="0.25">
      <c r="B12135"/>
    </row>
    <row r="12136" spans="2:2" x14ac:dyDescent="0.25">
      <c r="B12136"/>
    </row>
    <row r="12137" spans="2:2" x14ac:dyDescent="0.25">
      <c r="B12137"/>
    </row>
    <row r="12138" spans="2:2" x14ac:dyDescent="0.25">
      <c r="B12138"/>
    </row>
    <row r="12139" spans="2:2" x14ac:dyDescent="0.25">
      <c r="B12139"/>
    </row>
    <row r="12140" spans="2:2" x14ac:dyDescent="0.25">
      <c r="B12140"/>
    </row>
    <row r="12141" spans="2:2" x14ac:dyDescent="0.25">
      <c r="B12141"/>
    </row>
    <row r="12142" spans="2:2" x14ac:dyDescent="0.25">
      <c r="B12142"/>
    </row>
    <row r="12143" spans="2:2" x14ac:dyDescent="0.25">
      <c r="B12143"/>
    </row>
    <row r="12144" spans="2:2" x14ac:dyDescent="0.25">
      <c r="B12144"/>
    </row>
    <row r="12145" spans="2:2" x14ac:dyDescent="0.25">
      <c r="B12145"/>
    </row>
    <row r="12146" spans="2:2" x14ac:dyDescent="0.25">
      <c r="B12146"/>
    </row>
    <row r="12147" spans="2:2" x14ac:dyDescent="0.25">
      <c r="B12147"/>
    </row>
    <row r="12148" spans="2:2" x14ac:dyDescent="0.25">
      <c r="B12148"/>
    </row>
    <row r="12149" spans="2:2" x14ac:dyDescent="0.25">
      <c r="B12149"/>
    </row>
    <row r="12150" spans="2:2" x14ac:dyDescent="0.25">
      <c r="B12150"/>
    </row>
    <row r="12151" spans="2:2" x14ac:dyDescent="0.25">
      <c r="B12151"/>
    </row>
    <row r="12152" spans="2:2" x14ac:dyDescent="0.25">
      <c r="B12152"/>
    </row>
    <row r="12153" spans="2:2" x14ac:dyDescent="0.25">
      <c r="B12153"/>
    </row>
    <row r="12154" spans="2:2" x14ac:dyDescent="0.25">
      <c r="B12154"/>
    </row>
    <row r="12155" spans="2:2" x14ac:dyDescent="0.25">
      <c r="B12155"/>
    </row>
    <row r="12156" spans="2:2" x14ac:dyDescent="0.25">
      <c r="B12156"/>
    </row>
    <row r="12157" spans="2:2" x14ac:dyDescent="0.25">
      <c r="B12157"/>
    </row>
    <row r="12158" spans="2:2" x14ac:dyDescent="0.25">
      <c r="B12158"/>
    </row>
    <row r="12159" spans="2:2" x14ac:dyDescent="0.25">
      <c r="B12159"/>
    </row>
    <row r="12160" spans="2:2" x14ac:dyDescent="0.25">
      <c r="B12160"/>
    </row>
    <row r="12161" spans="2:2" x14ac:dyDescent="0.25">
      <c r="B12161"/>
    </row>
    <row r="12162" spans="2:2" x14ac:dyDescent="0.25">
      <c r="B12162"/>
    </row>
    <row r="12163" spans="2:2" x14ac:dyDescent="0.25">
      <c r="B12163"/>
    </row>
    <row r="12164" spans="2:2" x14ac:dyDescent="0.25">
      <c r="B12164"/>
    </row>
    <row r="12165" spans="2:2" x14ac:dyDescent="0.25">
      <c r="B12165"/>
    </row>
    <row r="12166" spans="2:2" x14ac:dyDescent="0.25">
      <c r="B12166"/>
    </row>
    <row r="12167" spans="2:2" x14ac:dyDescent="0.25">
      <c r="B12167"/>
    </row>
    <row r="12168" spans="2:2" x14ac:dyDescent="0.25">
      <c r="B12168"/>
    </row>
    <row r="12169" spans="2:2" x14ac:dyDescent="0.25">
      <c r="B12169"/>
    </row>
    <row r="12170" spans="2:2" x14ac:dyDescent="0.25">
      <c r="B12170"/>
    </row>
    <row r="12171" spans="2:2" x14ac:dyDescent="0.25">
      <c r="B12171"/>
    </row>
    <row r="12172" spans="2:2" x14ac:dyDescent="0.25">
      <c r="B12172"/>
    </row>
    <row r="12173" spans="2:2" x14ac:dyDescent="0.25">
      <c r="B12173"/>
    </row>
    <row r="12174" spans="2:2" x14ac:dyDescent="0.25">
      <c r="B12174"/>
    </row>
    <row r="12175" spans="2:2" x14ac:dyDescent="0.25">
      <c r="B12175"/>
    </row>
    <row r="12176" spans="2:2" x14ac:dyDescent="0.25">
      <c r="B12176"/>
    </row>
    <row r="12177" spans="2:2" x14ac:dyDescent="0.25">
      <c r="B12177"/>
    </row>
    <row r="12178" spans="2:2" x14ac:dyDescent="0.25">
      <c r="B12178"/>
    </row>
    <row r="12179" spans="2:2" x14ac:dyDescent="0.25">
      <c r="B12179"/>
    </row>
    <row r="12180" spans="2:2" x14ac:dyDescent="0.25">
      <c r="B12180"/>
    </row>
    <row r="12181" spans="2:2" x14ac:dyDescent="0.25">
      <c r="B12181"/>
    </row>
    <row r="12182" spans="2:2" x14ac:dyDescent="0.25">
      <c r="B12182"/>
    </row>
    <row r="12183" spans="2:2" x14ac:dyDescent="0.25">
      <c r="B12183"/>
    </row>
    <row r="12184" spans="2:2" x14ac:dyDescent="0.25">
      <c r="B12184"/>
    </row>
    <row r="12185" spans="2:2" x14ac:dyDescent="0.25">
      <c r="B12185"/>
    </row>
    <row r="12186" spans="2:2" x14ac:dyDescent="0.25">
      <c r="B12186"/>
    </row>
    <row r="12187" spans="2:2" x14ac:dyDescent="0.25">
      <c r="B12187"/>
    </row>
    <row r="12188" spans="2:2" x14ac:dyDescent="0.25">
      <c r="B12188"/>
    </row>
    <row r="12189" spans="2:2" x14ac:dyDescent="0.25">
      <c r="B12189"/>
    </row>
    <row r="12190" spans="2:2" x14ac:dyDescent="0.25">
      <c r="B12190"/>
    </row>
    <row r="12191" spans="2:2" x14ac:dyDescent="0.25">
      <c r="B12191"/>
    </row>
    <row r="12192" spans="2:2" x14ac:dyDescent="0.25">
      <c r="B12192"/>
    </row>
    <row r="12193" spans="2:2" x14ac:dyDescent="0.25">
      <c r="B12193"/>
    </row>
    <row r="12194" spans="2:2" x14ac:dyDescent="0.25">
      <c r="B12194"/>
    </row>
    <row r="12195" spans="2:2" x14ac:dyDescent="0.25">
      <c r="B12195"/>
    </row>
    <row r="12196" spans="2:2" x14ac:dyDescent="0.25">
      <c r="B12196"/>
    </row>
    <row r="12197" spans="2:2" x14ac:dyDescent="0.25">
      <c r="B12197"/>
    </row>
    <row r="12198" spans="2:2" x14ac:dyDescent="0.25">
      <c r="B12198"/>
    </row>
    <row r="12199" spans="2:2" x14ac:dyDescent="0.25">
      <c r="B12199"/>
    </row>
    <row r="12200" spans="2:2" x14ac:dyDescent="0.25">
      <c r="B12200"/>
    </row>
    <row r="12201" spans="2:2" x14ac:dyDescent="0.25">
      <c r="B12201"/>
    </row>
    <row r="12202" spans="2:2" x14ac:dyDescent="0.25">
      <c r="B12202"/>
    </row>
    <row r="12203" spans="2:2" x14ac:dyDescent="0.25">
      <c r="B12203"/>
    </row>
    <row r="12204" spans="2:2" x14ac:dyDescent="0.25">
      <c r="B12204"/>
    </row>
    <row r="12205" spans="2:2" x14ac:dyDescent="0.25">
      <c r="B12205"/>
    </row>
    <row r="12206" spans="2:2" x14ac:dyDescent="0.25">
      <c r="B12206"/>
    </row>
    <row r="12207" spans="2:2" x14ac:dyDescent="0.25">
      <c r="B12207"/>
    </row>
    <row r="12208" spans="2:2" x14ac:dyDescent="0.25">
      <c r="B12208"/>
    </row>
    <row r="12209" spans="2:2" x14ac:dyDescent="0.25">
      <c r="B12209"/>
    </row>
    <row r="12210" spans="2:2" x14ac:dyDescent="0.25">
      <c r="B12210"/>
    </row>
    <row r="12211" spans="2:2" x14ac:dyDescent="0.25">
      <c r="B12211"/>
    </row>
    <row r="12212" spans="2:2" x14ac:dyDescent="0.25">
      <c r="B12212"/>
    </row>
    <row r="12213" spans="2:2" x14ac:dyDescent="0.25">
      <c r="B12213"/>
    </row>
    <row r="12214" spans="2:2" x14ac:dyDescent="0.25">
      <c r="B12214"/>
    </row>
    <row r="12215" spans="2:2" x14ac:dyDescent="0.25">
      <c r="B12215"/>
    </row>
    <row r="12216" spans="2:2" x14ac:dyDescent="0.25">
      <c r="B12216"/>
    </row>
    <row r="12217" spans="2:2" x14ac:dyDescent="0.25">
      <c r="B12217"/>
    </row>
    <row r="12218" spans="2:2" x14ac:dyDescent="0.25">
      <c r="B12218"/>
    </row>
    <row r="12219" spans="2:2" x14ac:dyDescent="0.25">
      <c r="B12219"/>
    </row>
    <row r="12220" spans="2:2" x14ac:dyDescent="0.25">
      <c r="B12220"/>
    </row>
    <row r="12221" spans="2:2" x14ac:dyDescent="0.25">
      <c r="B12221"/>
    </row>
    <row r="12222" spans="2:2" x14ac:dyDescent="0.25">
      <c r="B12222"/>
    </row>
    <row r="12223" spans="2:2" x14ac:dyDescent="0.25">
      <c r="B12223"/>
    </row>
    <row r="12224" spans="2:2" x14ac:dyDescent="0.25">
      <c r="B12224"/>
    </row>
    <row r="12225" spans="2:2" x14ac:dyDescent="0.25">
      <c r="B12225"/>
    </row>
    <row r="12226" spans="2:2" x14ac:dyDescent="0.25">
      <c r="B12226"/>
    </row>
    <row r="12227" spans="2:2" x14ac:dyDescent="0.25">
      <c r="B12227"/>
    </row>
    <row r="12228" spans="2:2" x14ac:dyDescent="0.25">
      <c r="B12228"/>
    </row>
    <row r="12229" spans="2:2" x14ac:dyDescent="0.25">
      <c r="B12229"/>
    </row>
    <row r="12230" spans="2:2" x14ac:dyDescent="0.25">
      <c r="B12230"/>
    </row>
    <row r="12231" spans="2:2" x14ac:dyDescent="0.25">
      <c r="B12231"/>
    </row>
    <row r="12232" spans="2:2" x14ac:dyDescent="0.25">
      <c r="B12232"/>
    </row>
    <row r="12233" spans="2:2" x14ac:dyDescent="0.25">
      <c r="B12233"/>
    </row>
    <row r="12234" spans="2:2" x14ac:dyDescent="0.25">
      <c r="B12234"/>
    </row>
    <row r="12235" spans="2:2" x14ac:dyDescent="0.25">
      <c r="B12235"/>
    </row>
    <row r="12236" spans="2:2" x14ac:dyDescent="0.25">
      <c r="B12236"/>
    </row>
    <row r="12237" spans="2:2" x14ac:dyDescent="0.25">
      <c r="B12237"/>
    </row>
    <row r="12238" spans="2:2" x14ac:dyDescent="0.25">
      <c r="B12238"/>
    </row>
    <row r="12239" spans="2:2" x14ac:dyDescent="0.25">
      <c r="B12239"/>
    </row>
    <row r="12240" spans="2:2" x14ac:dyDescent="0.25">
      <c r="B12240"/>
    </row>
    <row r="12241" spans="2:2" x14ac:dyDescent="0.25">
      <c r="B12241"/>
    </row>
    <row r="12242" spans="2:2" x14ac:dyDescent="0.25">
      <c r="B12242"/>
    </row>
    <row r="12243" spans="2:2" x14ac:dyDescent="0.25">
      <c r="B12243"/>
    </row>
    <row r="12244" spans="2:2" x14ac:dyDescent="0.25">
      <c r="B12244"/>
    </row>
    <row r="12245" spans="2:2" x14ac:dyDescent="0.25">
      <c r="B12245"/>
    </row>
    <row r="12246" spans="2:2" x14ac:dyDescent="0.25">
      <c r="B12246"/>
    </row>
    <row r="12247" spans="2:2" x14ac:dyDescent="0.25">
      <c r="B12247"/>
    </row>
    <row r="12248" spans="2:2" x14ac:dyDescent="0.25">
      <c r="B12248"/>
    </row>
    <row r="12249" spans="2:2" x14ac:dyDescent="0.25">
      <c r="B12249"/>
    </row>
    <row r="12250" spans="2:2" x14ac:dyDescent="0.25">
      <c r="B12250"/>
    </row>
    <row r="12251" spans="2:2" x14ac:dyDescent="0.25">
      <c r="B12251"/>
    </row>
    <row r="12252" spans="2:2" x14ac:dyDescent="0.25">
      <c r="B12252"/>
    </row>
    <row r="12253" spans="2:2" x14ac:dyDescent="0.25">
      <c r="B12253"/>
    </row>
    <row r="12254" spans="2:2" x14ac:dyDescent="0.25">
      <c r="B12254"/>
    </row>
    <row r="12255" spans="2:2" x14ac:dyDescent="0.25">
      <c r="B12255"/>
    </row>
    <row r="12256" spans="2:2" x14ac:dyDescent="0.25">
      <c r="B12256"/>
    </row>
    <row r="12257" spans="2:2" x14ac:dyDescent="0.25">
      <c r="B12257"/>
    </row>
    <row r="12258" spans="2:2" x14ac:dyDescent="0.25">
      <c r="B12258"/>
    </row>
    <row r="12259" spans="2:2" x14ac:dyDescent="0.25">
      <c r="B12259"/>
    </row>
    <row r="12260" spans="2:2" x14ac:dyDescent="0.25">
      <c r="B12260"/>
    </row>
    <row r="12261" spans="2:2" x14ac:dyDescent="0.25">
      <c r="B12261"/>
    </row>
    <row r="12262" spans="2:2" x14ac:dyDescent="0.25">
      <c r="B12262"/>
    </row>
    <row r="12263" spans="2:2" x14ac:dyDescent="0.25">
      <c r="B12263"/>
    </row>
    <row r="12264" spans="2:2" x14ac:dyDescent="0.25">
      <c r="B12264"/>
    </row>
    <row r="12265" spans="2:2" x14ac:dyDescent="0.25">
      <c r="B12265"/>
    </row>
    <row r="12266" spans="2:2" x14ac:dyDescent="0.25">
      <c r="B12266"/>
    </row>
    <row r="12267" spans="2:2" x14ac:dyDescent="0.25">
      <c r="B12267"/>
    </row>
    <row r="12268" spans="2:2" x14ac:dyDescent="0.25">
      <c r="B12268"/>
    </row>
    <row r="12269" spans="2:2" x14ac:dyDescent="0.25">
      <c r="B12269"/>
    </row>
    <row r="12270" spans="2:2" x14ac:dyDescent="0.25">
      <c r="B12270"/>
    </row>
    <row r="12271" spans="2:2" x14ac:dyDescent="0.25">
      <c r="B12271"/>
    </row>
    <row r="12272" spans="2:2" x14ac:dyDescent="0.25">
      <c r="B12272"/>
    </row>
    <row r="12273" spans="2:2" x14ac:dyDescent="0.25">
      <c r="B12273"/>
    </row>
    <row r="12274" spans="2:2" x14ac:dyDescent="0.25">
      <c r="B12274"/>
    </row>
    <row r="12275" spans="2:2" x14ac:dyDescent="0.25">
      <c r="B12275"/>
    </row>
    <row r="12276" spans="2:2" x14ac:dyDescent="0.25">
      <c r="B12276"/>
    </row>
    <row r="12277" spans="2:2" x14ac:dyDescent="0.25">
      <c r="B12277"/>
    </row>
    <row r="12278" spans="2:2" x14ac:dyDescent="0.25">
      <c r="B12278"/>
    </row>
    <row r="12279" spans="2:2" x14ac:dyDescent="0.25">
      <c r="B12279"/>
    </row>
    <row r="12280" spans="2:2" x14ac:dyDescent="0.25">
      <c r="B12280"/>
    </row>
    <row r="12281" spans="2:2" x14ac:dyDescent="0.25">
      <c r="B12281"/>
    </row>
    <row r="12282" spans="2:2" x14ac:dyDescent="0.25">
      <c r="B12282"/>
    </row>
    <row r="12283" spans="2:2" x14ac:dyDescent="0.25">
      <c r="B12283"/>
    </row>
    <row r="12284" spans="2:2" x14ac:dyDescent="0.25">
      <c r="B12284"/>
    </row>
    <row r="12285" spans="2:2" x14ac:dyDescent="0.25">
      <c r="B12285"/>
    </row>
    <row r="12286" spans="2:2" x14ac:dyDescent="0.25">
      <c r="B12286"/>
    </row>
    <row r="12287" spans="2:2" x14ac:dyDescent="0.25">
      <c r="B12287"/>
    </row>
    <row r="12288" spans="2:2" x14ac:dyDescent="0.25">
      <c r="B12288"/>
    </row>
    <row r="12289" spans="2:2" x14ac:dyDescent="0.25">
      <c r="B12289"/>
    </row>
    <row r="12290" spans="2:2" x14ac:dyDescent="0.25">
      <c r="B12290"/>
    </row>
    <row r="12291" spans="2:2" x14ac:dyDescent="0.25">
      <c r="B12291"/>
    </row>
    <row r="12292" spans="2:2" x14ac:dyDescent="0.25">
      <c r="B12292"/>
    </row>
    <row r="12293" spans="2:2" x14ac:dyDescent="0.25">
      <c r="B12293"/>
    </row>
    <row r="12294" spans="2:2" x14ac:dyDescent="0.25">
      <c r="B12294"/>
    </row>
    <row r="12295" spans="2:2" x14ac:dyDescent="0.25">
      <c r="B12295"/>
    </row>
    <row r="12296" spans="2:2" x14ac:dyDescent="0.25">
      <c r="B12296"/>
    </row>
    <row r="12297" spans="2:2" x14ac:dyDescent="0.25">
      <c r="B12297"/>
    </row>
    <row r="12298" spans="2:2" x14ac:dyDescent="0.25">
      <c r="B12298"/>
    </row>
    <row r="12299" spans="2:2" x14ac:dyDescent="0.25">
      <c r="B12299"/>
    </row>
    <row r="12300" spans="2:2" x14ac:dyDescent="0.25">
      <c r="B12300"/>
    </row>
    <row r="12301" spans="2:2" x14ac:dyDescent="0.25">
      <c r="B12301"/>
    </row>
    <row r="12302" spans="2:2" x14ac:dyDescent="0.25">
      <c r="B12302"/>
    </row>
    <row r="12303" spans="2:2" x14ac:dyDescent="0.25">
      <c r="B12303"/>
    </row>
    <row r="12304" spans="2:2" x14ac:dyDescent="0.25">
      <c r="B12304"/>
    </row>
    <row r="12305" spans="2:2" x14ac:dyDescent="0.25">
      <c r="B12305"/>
    </row>
    <row r="12306" spans="2:2" x14ac:dyDescent="0.25">
      <c r="B12306"/>
    </row>
    <row r="12307" spans="2:2" x14ac:dyDescent="0.25">
      <c r="B12307"/>
    </row>
    <row r="12308" spans="2:2" x14ac:dyDescent="0.25">
      <c r="B12308"/>
    </row>
    <row r="12309" spans="2:2" x14ac:dyDescent="0.25">
      <c r="B12309"/>
    </row>
    <row r="12310" spans="2:2" x14ac:dyDescent="0.25">
      <c r="B12310"/>
    </row>
    <row r="12311" spans="2:2" x14ac:dyDescent="0.25">
      <c r="B12311"/>
    </row>
    <row r="12312" spans="2:2" x14ac:dyDescent="0.25">
      <c r="B12312"/>
    </row>
    <row r="12313" spans="2:2" x14ac:dyDescent="0.25">
      <c r="B12313"/>
    </row>
    <row r="12314" spans="2:2" x14ac:dyDescent="0.25">
      <c r="B12314"/>
    </row>
    <row r="12315" spans="2:2" x14ac:dyDescent="0.25">
      <c r="B12315"/>
    </row>
    <row r="12316" spans="2:2" x14ac:dyDescent="0.25">
      <c r="B12316"/>
    </row>
    <row r="12317" spans="2:2" x14ac:dyDescent="0.25">
      <c r="B12317"/>
    </row>
    <row r="12318" spans="2:2" x14ac:dyDescent="0.25">
      <c r="B12318"/>
    </row>
    <row r="12319" spans="2:2" x14ac:dyDescent="0.25">
      <c r="B12319"/>
    </row>
    <row r="12320" spans="2:2" x14ac:dyDescent="0.25">
      <c r="B12320"/>
    </row>
    <row r="12321" spans="2:2" x14ac:dyDescent="0.25">
      <c r="B12321"/>
    </row>
    <row r="12322" spans="2:2" x14ac:dyDescent="0.25">
      <c r="B12322"/>
    </row>
    <row r="12323" spans="2:2" x14ac:dyDescent="0.25">
      <c r="B12323"/>
    </row>
    <row r="12324" spans="2:2" x14ac:dyDescent="0.25">
      <c r="B12324"/>
    </row>
    <row r="12325" spans="2:2" x14ac:dyDescent="0.25">
      <c r="B12325"/>
    </row>
    <row r="12326" spans="2:2" x14ac:dyDescent="0.25">
      <c r="B12326"/>
    </row>
    <row r="12327" spans="2:2" x14ac:dyDescent="0.25">
      <c r="B12327"/>
    </row>
    <row r="12328" spans="2:2" x14ac:dyDescent="0.25">
      <c r="B12328"/>
    </row>
    <row r="12329" spans="2:2" x14ac:dyDescent="0.25">
      <c r="B12329"/>
    </row>
    <row r="12330" spans="2:2" x14ac:dyDescent="0.25">
      <c r="B12330"/>
    </row>
    <row r="12331" spans="2:2" x14ac:dyDescent="0.25">
      <c r="B12331"/>
    </row>
    <row r="12332" spans="2:2" x14ac:dyDescent="0.25">
      <c r="B12332"/>
    </row>
    <row r="12333" spans="2:2" x14ac:dyDescent="0.25">
      <c r="B12333"/>
    </row>
    <row r="12334" spans="2:2" x14ac:dyDescent="0.25">
      <c r="B12334"/>
    </row>
    <row r="12335" spans="2:2" x14ac:dyDescent="0.25">
      <c r="B12335"/>
    </row>
    <row r="12336" spans="2:2" x14ac:dyDescent="0.25">
      <c r="B12336"/>
    </row>
    <row r="12337" spans="2:2" x14ac:dyDescent="0.25">
      <c r="B12337"/>
    </row>
    <row r="12338" spans="2:2" x14ac:dyDescent="0.25">
      <c r="B12338"/>
    </row>
    <row r="12339" spans="2:2" x14ac:dyDescent="0.25">
      <c r="B12339"/>
    </row>
    <row r="12340" spans="2:2" x14ac:dyDescent="0.25">
      <c r="B12340"/>
    </row>
    <row r="12341" spans="2:2" x14ac:dyDescent="0.25">
      <c r="B12341"/>
    </row>
    <row r="12342" spans="2:2" x14ac:dyDescent="0.25">
      <c r="B12342"/>
    </row>
    <row r="12343" spans="2:2" x14ac:dyDescent="0.25">
      <c r="B12343"/>
    </row>
    <row r="12344" spans="2:2" x14ac:dyDescent="0.25">
      <c r="B12344"/>
    </row>
    <row r="12345" spans="2:2" x14ac:dyDescent="0.25">
      <c r="B12345"/>
    </row>
    <row r="12346" spans="2:2" x14ac:dyDescent="0.25">
      <c r="B12346"/>
    </row>
    <row r="12347" spans="2:2" x14ac:dyDescent="0.25">
      <c r="B12347"/>
    </row>
    <row r="12348" spans="2:2" x14ac:dyDescent="0.25">
      <c r="B12348"/>
    </row>
    <row r="12349" spans="2:2" x14ac:dyDescent="0.25">
      <c r="B12349"/>
    </row>
    <row r="12350" spans="2:2" x14ac:dyDescent="0.25">
      <c r="B12350"/>
    </row>
    <row r="12351" spans="2:2" x14ac:dyDescent="0.25">
      <c r="B12351"/>
    </row>
    <row r="12352" spans="2:2" x14ac:dyDescent="0.25">
      <c r="B12352"/>
    </row>
    <row r="12353" spans="2:2" x14ac:dyDescent="0.25">
      <c r="B12353"/>
    </row>
    <row r="12354" spans="2:2" x14ac:dyDescent="0.25">
      <c r="B12354"/>
    </row>
    <row r="12355" spans="2:2" x14ac:dyDescent="0.25">
      <c r="B12355"/>
    </row>
    <row r="12356" spans="2:2" x14ac:dyDescent="0.25">
      <c r="B12356"/>
    </row>
    <row r="12357" spans="2:2" x14ac:dyDescent="0.25">
      <c r="B12357"/>
    </row>
    <row r="12358" spans="2:2" x14ac:dyDescent="0.25">
      <c r="B12358"/>
    </row>
    <row r="12359" spans="2:2" x14ac:dyDescent="0.25">
      <c r="B12359"/>
    </row>
    <row r="12360" spans="2:2" x14ac:dyDescent="0.25">
      <c r="B12360"/>
    </row>
    <row r="12361" spans="2:2" x14ac:dyDescent="0.25">
      <c r="B12361"/>
    </row>
    <row r="12362" spans="2:2" x14ac:dyDescent="0.25">
      <c r="B12362"/>
    </row>
    <row r="12363" spans="2:2" x14ac:dyDescent="0.25">
      <c r="B12363"/>
    </row>
    <row r="12364" spans="2:2" x14ac:dyDescent="0.25">
      <c r="B12364"/>
    </row>
    <row r="12365" spans="2:2" x14ac:dyDescent="0.25">
      <c r="B12365"/>
    </row>
    <row r="12366" spans="2:2" x14ac:dyDescent="0.25">
      <c r="B12366"/>
    </row>
    <row r="12367" spans="2:2" x14ac:dyDescent="0.25">
      <c r="B12367"/>
    </row>
    <row r="12368" spans="2:2" x14ac:dyDescent="0.25">
      <c r="B12368"/>
    </row>
    <row r="12369" spans="2:2" x14ac:dyDescent="0.25">
      <c r="B12369"/>
    </row>
    <row r="12370" spans="2:2" x14ac:dyDescent="0.25">
      <c r="B12370"/>
    </row>
    <row r="12371" spans="2:2" x14ac:dyDescent="0.25">
      <c r="B12371"/>
    </row>
    <row r="12372" spans="2:2" x14ac:dyDescent="0.25">
      <c r="B12372"/>
    </row>
    <row r="12373" spans="2:2" x14ac:dyDescent="0.25">
      <c r="B12373"/>
    </row>
    <row r="12374" spans="2:2" x14ac:dyDescent="0.25">
      <c r="B12374"/>
    </row>
    <row r="12375" spans="2:2" x14ac:dyDescent="0.25">
      <c r="B12375"/>
    </row>
    <row r="12376" spans="2:2" x14ac:dyDescent="0.25">
      <c r="B12376"/>
    </row>
    <row r="12377" spans="2:2" x14ac:dyDescent="0.25">
      <c r="B12377"/>
    </row>
    <row r="12378" spans="2:2" x14ac:dyDescent="0.25">
      <c r="B12378"/>
    </row>
    <row r="12379" spans="2:2" x14ac:dyDescent="0.25">
      <c r="B12379"/>
    </row>
    <row r="12380" spans="2:2" x14ac:dyDescent="0.25">
      <c r="B12380"/>
    </row>
    <row r="12381" spans="2:2" x14ac:dyDescent="0.25">
      <c r="B12381"/>
    </row>
    <row r="12382" spans="2:2" x14ac:dyDescent="0.25">
      <c r="B12382"/>
    </row>
    <row r="12383" spans="2:2" x14ac:dyDescent="0.25">
      <c r="B12383"/>
    </row>
    <row r="12384" spans="2:2" x14ac:dyDescent="0.25">
      <c r="B12384"/>
    </row>
    <row r="12385" spans="2:2" x14ac:dyDescent="0.25">
      <c r="B12385"/>
    </row>
    <row r="12386" spans="2:2" x14ac:dyDescent="0.25">
      <c r="B12386"/>
    </row>
    <row r="12387" spans="2:2" x14ac:dyDescent="0.25">
      <c r="B12387"/>
    </row>
    <row r="12388" spans="2:2" x14ac:dyDescent="0.25">
      <c r="B12388"/>
    </row>
    <row r="12389" spans="2:2" x14ac:dyDescent="0.25">
      <c r="B12389"/>
    </row>
    <row r="12390" spans="2:2" x14ac:dyDescent="0.25">
      <c r="B12390"/>
    </row>
    <row r="12391" spans="2:2" x14ac:dyDescent="0.25">
      <c r="B12391"/>
    </row>
    <row r="12392" spans="2:2" x14ac:dyDescent="0.25">
      <c r="B12392"/>
    </row>
    <row r="12393" spans="2:2" x14ac:dyDescent="0.25">
      <c r="B12393"/>
    </row>
    <row r="12394" spans="2:2" x14ac:dyDescent="0.25">
      <c r="B12394"/>
    </row>
    <row r="12395" spans="2:2" x14ac:dyDescent="0.25">
      <c r="B12395"/>
    </row>
    <row r="12396" spans="2:2" x14ac:dyDescent="0.25">
      <c r="B12396"/>
    </row>
    <row r="12397" spans="2:2" x14ac:dyDescent="0.25">
      <c r="B12397"/>
    </row>
    <row r="12398" spans="2:2" x14ac:dyDescent="0.25">
      <c r="B12398"/>
    </row>
    <row r="12399" spans="2:2" x14ac:dyDescent="0.25">
      <c r="B12399"/>
    </row>
    <row r="12400" spans="2:2" x14ac:dyDescent="0.25">
      <c r="B12400"/>
    </row>
    <row r="12401" spans="2:2" x14ac:dyDescent="0.25">
      <c r="B12401"/>
    </row>
    <row r="12402" spans="2:2" x14ac:dyDescent="0.25">
      <c r="B12402"/>
    </row>
    <row r="12403" spans="2:2" x14ac:dyDescent="0.25">
      <c r="B12403"/>
    </row>
    <row r="12404" spans="2:2" x14ac:dyDescent="0.25">
      <c r="B12404"/>
    </row>
    <row r="12405" spans="2:2" x14ac:dyDescent="0.25">
      <c r="B12405"/>
    </row>
    <row r="12406" spans="2:2" x14ac:dyDescent="0.25">
      <c r="B12406"/>
    </row>
    <row r="12407" spans="2:2" x14ac:dyDescent="0.25">
      <c r="B12407"/>
    </row>
    <row r="12408" spans="2:2" x14ac:dyDescent="0.25">
      <c r="B12408"/>
    </row>
    <row r="12409" spans="2:2" x14ac:dyDescent="0.25">
      <c r="B12409"/>
    </row>
    <row r="12410" spans="2:2" x14ac:dyDescent="0.25">
      <c r="B12410"/>
    </row>
    <row r="12411" spans="2:2" x14ac:dyDescent="0.25">
      <c r="B12411"/>
    </row>
    <row r="12412" spans="2:2" x14ac:dyDescent="0.25">
      <c r="B12412"/>
    </row>
    <row r="12413" spans="2:2" x14ac:dyDescent="0.25">
      <c r="B12413"/>
    </row>
    <row r="12414" spans="2:2" x14ac:dyDescent="0.25">
      <c r="B12414"/>
    </row>
    <row r="12415" spans="2:2" x14ac:dyDescent="0.25">
      <c r="B12415"/>
    </row>
    <row r="12416" spans="2:2" x14ac:dyDescent="0.25">
      <c r="B12416"/>
    </row>
    <row r="12417" spans="2:2" x14ac:dyDescent="0.25">
      <c r="B12417"/>
    </row>
    <row r="12418" spans="2:2" x14ac:dyDescent="0.25">
      <c r="B12418"/>
    </row>
    <row r="12419" spans="2:2" x14ac:dyDescent="0.25">
      <c r="B12419"/>
    </row>
    <row r="12420" spans="2:2" x14ac:dyDescent="0.25">
      <c r="B12420"/>
    </row>
    <row r="12421" spans="2:2" x14ac:dyDescent="0.25">
      <c r="B12421"/>
    </row>
    <row r="12422" spans="2:2" x14ac:dyDescent="0.25">
      <c r="B12422"/>
    </row>
    <row r="12423" spans="2:2" x14ac:dyDescent="0.25">
      <c r="B12423"/>
    </row>
    <row r="12424" spans="2:2" x14ac:dyDescent="0.25">
      <c r="B12424"/>
    </row>
    <row r="12425" spans="2:2" x14ac:dyDescent="0.25">
      <c r="B12425"/>
    </row>
    <row r="12426" spans="2:2" x14ac:dyDescent="0.25">
      <c r="B12426"/>
    </row>
    <row r="12427" spans="2:2" x14ac:dyDescent="0.25">
      <c r="B12427"/>
    </row>
    <row r="12428" spans="2:2" x14ac:dyDescent="0.25">
      <c r="B12428"/>
    </row>
    <row r="12429" spans="2:2" x14ac:dyDescent="0.25">
      <c r="B12429"/>
    </row>
    <row r="12430" spans="2:2" x14ac:dyDescent="0.25">
      <c r="B12430"/>
    </row>
    <row r="12431" spans="2:2" x14ac:dyDescent="0.25">
      <c r="B12431"/>
    </row>
    <row r="12432" spans="2:2" x14ac:dyDescent="0.25">
      <c r="B12432"/>
    </row>
    <row r="12433" spans="2:2" x14ac:dyDescent="0.25">
      <c r="B12433"/>
    </row>
    <row r="12434" spans="2:2" x14ac:dyDescent="0.25">
      <c r="B12434"/>
    </row>
    <row r="12435" spans="2:2" x14ac:dyDescent="0.25">
      <c r="B12435"/>
    </row>
    <row r="12436" spans="2:2" x14ac:dyDescent="0.25">
      <c r="B12436"/>
    </row>
    <row r="12437" spans="2:2" x14ac:dyDescent="0.25">
      <c r="B12437"/>
    </row>
    <row r="12438" spans="2:2" x14ac:dyDescent="0.25">
      <c r="B12438"/>
    </row>
    <row r="12439" spans="2:2" x14ac:dyDescent="0.25">
      <c r="B12439"/>
    </row>
    <row r="12440" spans="2:2" x14ac:dyDescent="0.25">
      <c r="B12440"/>
    </row>
    <row r="12441" spans="2:2" x14ac:dyDescent="0.25">
      <c r="B12441"/>
    </row>
    <row r="12442" spans="2:2" x14ac:dyDescent="0.25">
      <c r="B12442"/>
    </row>
    <row r="12443" spans="2:2" x14ac:dyDescent="0.25">
      <c r="B12443"/>
    </row>
    <row r="12444" spans="2:2" x14ac:dyDescent="0.25">
      <c r="B12444"/>
    </row>
    <row r="12445" spans="2:2" x14ac:dyDescent="0.25">
      <c r="B12445"/>
    </row>
    <row r="12446" spans="2:2" x14ac:dyDescent="0.25">
      <c r="B12446"/>
    </row>
    <row r="12447" spans="2:2" x14ac:dyDescent="0.25">
      <c r="B12447"/>
    </row>
    <row r="12448" spans="2:2" x14ac:dyDescent="0.25">
      <c r="B12448"/>
    </row>
    <row r="12449" spans="2:2" x14ac:dyDescent="0.25">
      <c r="B12449"/>
    </row>
    <row r="12450" spans="2:2" x14ac:dyDescent="0.25">
      <c r="B12450"/>
    </row>
    <row r="12451" spans="2:2" x14ac:dyDescent="0.25">
      <c r="B12451"/>
    </row>
    <row r="12452" spans="2:2" x14ac:dyDescent="0.25">
      <c r="B12452"/>
    </row>
    <row r="12453" spans="2:2" x14ac:dyDescent="0.25">
      <c r="B12453"/>
    </row>
    <row r="12454" spans="2:2" x14ac:dyDescent="0.25">
      <c r="B12454"/>
    </row>
    <row r="12455" spans="2:2" x14ac:dyDescent="0.25">
      <c r="B12455"/>
    </row>
    <row r="12456" spans="2:2" x14ac:dyDescent="0.25">
      <c r="B12456"/>
    </row>
    <row r="12457" spans="2:2" x14ac:dyDescent="0.25">
      <c r="B12457"/>
    </row>
    <row r="12458" spans="2:2" x14ac:dyDescent="0.25">
      <c r="B12458"/>
    </row>
    <row r="12459" spans="2:2" x14ac:dyDescent="0.25">
      <c r="B12459"/>
    </row>
    <row r="12460" spans="2:2" x14ac:dyDescent="0.25">
      <c r="B12460"/>
    </row>
    <row r="12461" spans="2:2" x14ac:dyDescent="0.25">
      <c r="B12461"/>
    </row>
    <row r="12462" spans="2:2" x14ac:dyDescent="0.25">
      <c r="B12462"/>
    </row>
    <row r="12463" spans="2:2" x14ac:dyDescent="0.25">
      <c r="B12463"/>
    </row>
    <row r="12464" spans="2:2" x14ac:dyDescent="0.25">
      <c r="B12464"/>
    </row>
    <row r="12465" spans="2:2" x14ac:dyDescent="0.25">
      <c r="B12465"/>
    </row>
    <row r="12466" spans="2:2" x14ac:dyDescent="0.25">
      <c r="B12466"/>
    </row>
    <row r="12467" spans="2:2" x14ac:dyDescent="0.25">
      <c r="B12467"/>
    </row>
    <row r="12468" spans="2:2" x14ac:dyDescent="0.25">
      <c r="B12468"/>
    </row>
    <row r="12469" spans="2:2" x14ac:dyDescent="0.25">
      <c r="B12469"/>
    </row>
    <row r="12470" spans="2:2" x14ac:dyDescent="0.25">
      <c r="B12470"/>
    </row>
    <row r="12471" spans="2:2" x14ac:dyDescent="0.25">
      <c r="B12471"/>
    </row>
    <row r="12472" spans="2:2" x14ac:dyDescent="0.25">
      <c r="B12472"/>
    </row>
    <row r="12473" spans="2:2" x14ac:dyDescent="0.25">
      <c r="B12473"/>
    </row>
    <row r="12474" spans="2:2" x14ac:dyDescent="0.25">
      <c r="B12474"/>
    </row>
    <row r="12475" spans="2:2" x14ac:dyDescent="0.25">
      <c r="B12475"/>
    </row>
    <row r="12476" spans="2:2" x14ac:dyDescent="0.25">
      <c r="B12476"/>
    </row>
    <row r="12477" spans="2:2" x14ac:dyDescent="0.25">
      <c r="B12477"/>
    </row>
    <row r="12478" spans="2:2" x14ac:dyDescent="0.25">
      <c r="B12478"/>
    </row>
    <row r="12479" spans="2:2" x14ac:dyDescent="0.25">
      <c r="B12479"/>
    </row>
    <row r="12480" spans="2:2" x14ac:dyDescent="0.25">
      <c r="B12480"/>
    </row>
    <row r="12481" spans="2:2" x14ac:dyDescent="0.25">
      <c r="B12481"/>
    </row>
    <row r="12482" spans="2:2" x14ac:dyDescent="0.25">
      <c r="B12482"/>
    </row>
    <row r="12483" spans="2:2" x14ac:dyDescent="0.25">
      <c r="B12483"/>
    </row>
    <row r="12484" spans="2:2" x14ac:dyDescent="0.25">
      <c r="B12484"/>
    </row>
    <row r="12485" spans="2:2" x14ac:dyDescent="0.25">
      <c r="B12485"/>
    </row>
    <row r="12486" spans="2:2" x14ac:dyDescent="0.25">
      <c r="B12486"/>
    </row>
    <row r="12487" spans="2:2" x14ac:dyDescent="0.25">
      <c r="B12487"/>
    </row>
    <row r="12488" spans="2:2" x14ac:dyDescent="0.25">
      <c r="B12488"/>
    </row>
    <row r="12489" spans="2:2" x14ac:dyDescent="0.25">
      <c r="B12489"/>
    </row>
    <row r="12490" spans="2:2" x14ac:dyDescent="0.25">
      <c r="B12490"/>
    </row>
    <row r="12491" spans="2:2" x14ac:dyDescent="0.25">
      <c r="B12491"/>
    </row>
    <row r="12492" spans="2:2" x14ac:dyDescent="0.25">
      <c r="B12492"/>
    </row>
    <row r="12493" spans="2:2" x14ac:dyDescent="0.25">
      <c r="B12493"/>
    </row>
    <row r="12494" spans="2:2" x14ac:dyDescent="0.25">
      <c r="B12494"/>
    </row>
    <row r="12495" spans="2:2" x14ac:dyDescent="0.25">
      <c r="B12495"/>
    </row>
    <row r="12496" spans="2:2" x14ac:dyDescent="0.25">
      <c r="B12496"/>
    </row>
    <row r="12497" spans="2:2" x14ac:dyDescent="0.25">
      <c r="B12497"/>
    </row>
    <row r="12498" spans="2:2" x14ac:dyDescent="0.25">
      <c r="B12498"/>
    </row>
    <row r="12499" spans="2:2" x14ac:dyDescent="0.25">
      <c r="B12499"/>
    </row>
    <row r="12500" spans="2:2" x14ac:dyDescent="0.25">
      <c r="B12500"/>
    </row>
    <row r="12501" spans="2:2" x14ac:dyDescent="0.25">
      <c r="B12501"/>
    </row>
    <row r="12502" spans="2:2" x14ac:dyDescent="0.25">
      <c r="B12502"/>
    </row>
    <row r="12503" spans="2:2" x14ac:dyDescent="0.25">
      <c r="B12503"/>
    </row>
    <row r="12504" spans="2:2" x14ac:dyDescent="0.25">
      <c r="B12504"/>
    </row>
    <row r="12505" spans="2:2" x14ac:dyDescent="0.25">
      <c r="B12505"/>
    </row>
    <row r="12506" spans="2:2" x14ac:dyDescent="0.25">
      <c r="B12506"/>
    </row>
    <row r="12507" spans="2:2" x14ac:dyDescent="0.25">
      <c r="B12507"/>
    </row>
    <row r="12508" spans="2:2" x14ac:dyDescent="0.25">
      <c r="B12508"/>
    </row>
    <row r="12509" spans="2:2" x14ac:dyDescent="0.25">
      <c r="B12509"/>
    </row>
    <row r="12510" spans="2:2" x14ac:dyDescent="0.25">
      <c r="B12510"/>
    </row>
    <row r="12511" spans="2:2" x14ac:dyDescent="0.25">
      <c r="B12511"/>
    </row>
    <row r="12512" spans="2:2" x14ac:dyDescent="0.25">
      <c r="B12512"/>
    </row>
    <row r="12513" spans="2:2" x14ac:dyDescent="0.25">
      <c r="B12513"/>
    </row>
    <row r="12514" spans="2:2" x14ac:dyDescent="0.25">
      <c r="B12514"/>
    </row>
    <row r="12515" spans="2:2" x14ac:dyDescent="0.25">
      <c r="B12515"/>
    </row>
    <row r="12516" spans="2:2" x14ac:dyDescent="0.25">
      <c r="B12516"/>
    </row>
    <row r="12517" spans="2:2" x14ac:dyDescent="0.25">
      <c r="B12517"/>
    </row>
    <row r="12518" spans="2:2" x14ac:dyDescent="0.25">
      <c r="B12518"/>
    </row>
    <row r="12519" spans="2:2" x14ac:dyDescent="0.25">
      <c r="B12519"/>
    </row>
    <row r="12520" spans="2:2" x14ac:dyDescent="0.25">
      <c r="B12520"/>
    </row>
    <row r="12521" spans="2:2" x14ac:dyDescent="0.25">
      <c r="B12521"/>
    </row>
    <row r="12522" spans="2:2" x14ac:dyDescent="0.25">
      <c r="B12522"/>
    </row>
    <row r="12523" spans="2:2" x14ac:dyDescent="0.25">
      <c r="B12523"/>
    </row>
    <row r="12524" spans="2:2" x14ac:dyDescent="0.25">
      <c r="B12524"/>
    </row>
    <row r="12525" spans="2:2" x14ac:dyDescent="0.25">
      <c r="B12525"/>
    </row>
    <row r="12526" spans="2:2" x14ac:dyDescent="0.25">
      <c r="B12526"/>
    </row>
    <row r="12527" spans="2:2" x14ac:dyDescent="0.25">
      <c r="B12527"/>
    </row>
    <row r="12528" spans="2:2" x14ac:dyDescent="0.25">
      <c r="B12528"/>
    </row>
    <row r="12529" spans="2:2" x14ac:dyDescent="0.25">
      <c r="B12529"/>
    </row>
    <row r="12530" spans="2:2" x14ac:dyDescent="0.25">
      <c r="B12530"/>
    </row>
    <row r="12531" spans="2:2" x14ac:dyDescent="0.25">
      <c r="B12531"/>
    </row>
    <row r="12532" spans="2:2" x14ac:dyDescent="0.25">
      <c r="B12532"/>
    </row>
    <row r="12533" spans="2:2" x14ac:dyDescent="0.25">
      <c r="B12533"/>
    </row>
    <row r="12534" spans="2:2" x14ac:dyDescent="0.25">
      <c r="B12534"/>
    </row>
    <row r="12535" spans="2:2" x14ac:dyDescent="0.25">
      <c r="B12535"/>
    </row>
    <row r="12536" spans="2:2" x14ac:dyDescent="0.25">
      <c r="B12536"/>
    </row>
    <row r="12537" spans="2:2" x14ac:dyDescent="0.25">
      <c r="B12537"/>
    </row>
    <row r="12538" spans="2:2" x14ac:dyDescent="0.25">
      <c r="B12538"/>
    </row>
    <row r="12539" spans="2:2" x14ac:dyDescent="0.25">
      <c r="B12539"/>
    </row>
    <row r="12540" spans="2:2" x14ac:dyDescent="0.25">
      <c r="B12540"/>
    </row>
    <row r="12541" spans="2:2" x14ac:dyDescent="0.25">
      <c r="B12541"/>
    </row>
    <row r="12542" spans="2:2" x14ac:dyDescent="0.25">
      <c r="B12542"/>
    </row>
    <row r="12543" spans="2:2" x14ac:dyDescent="0.25">
      <c r="B12543"/>
    </row>
    <row r="12544" spans="2:2" x14ac:dyDescent="0.25">
      <c r="B12544"/>
    </row>
    <row r="12545" spans="2:2" x14ac:dyDescent="0.25">
      <c r="B12545"/>
    </row>
    <row r="12546" spans="2:2" x14ac:dyDescent="0.25">
      <c r="B12546"/>
    </row>
    <row r="12547" spans="2:2" x14ac:dyDescent="0.25">
      <c r="B12547"/>
    </row>
    <row r="12548" spans="2:2" x14ac:dyDescent="0.25">
      <c r="B12548"/>
    </row>
    <row r="12549" spans="2:2" x14ac:dyDescent="0.25">
      <c r="B12549"/>
    </row>
    <row r="12550" spans="2:2" x14ac:dyDescent="0.25">
      <c r="B12550"/>
    </row>
    <row r="12551" spans="2:2" x14ac:dyDescent="0.25">
      <c r="B12551"/>
    </row>
    <row r="12552" spans="2:2" x14ac:dyDescent="0.25">
      <c r="B12552"/>
    </row>
    <row r="12553" spans="2:2" x14ac:dyDescent="0.25">
      <c r="B12553"/>
    </row>
    <row r="12554" spans="2:2" x14ac:dyDescent="0.25">
      <c r="B12554"/>
    </row>
    <row r="12555" spans="2:2" x14ac:dyDescent="0.25">
      <c r="B12555"/>
    </row>
    <row r="12556" spans="2:2" x14ac:dyDescent="0.25">
      <c r="B12556"/>
    </row>
    <row r="12557" spans="2:2" x14ac:dyDescent="0.25">
      <c r="B12557"/>
    </row>
    <row r="12558" spans="2:2" x14ac:dyDescent="0.25">
      <c r="B12558"/>
    </row>
    <row r="12559" spans="2:2" x14ac:dyDescent="0.25">
      <c r="B12559"/>
    </row>
    <row r="12560" spans="2:2" x14ac:dyDescent="0.25">
      <c r="B12560"/>
    </row>
    <row r="12561" spans="2:2" x14ac:dyDescent="0.25">
      <c r="B12561"/>
    </row>
    <row r="12562" spans="2:2" x14ac:dyDescent="0.25">
      <c r="B12562"/>
    </row>
    <row r="12563" spans="2:2" x14ac:dyDescent="0.25">
      <c r="B12563"/>
    </row>
    <row r="12564" spans="2:2" x14ac:dyDescent="0.25">
      <c r="B12564"/>
    </row>
    <row r="12565" spans="2:2" x14ac:dyDescent="0.25">
      <c r="B12565"/>
    </row>
    <row r="12566" spans="2:2" x14ac:dyDescent="0.25">
      <c r="B12566"/>
    </row>
    <row r="12567" spans="2:2" x14ac:dyDescent="0.25">
      <c r="B12567"/>
    </row>
    <row r="12568" spans="2:2" x14ac:dyDescent="0.25">
      <c r="B12568"/>
    </row>
    <row r="12569" spans="2:2" x14ac:dyDescent="0.25">
      <c r="B12569"/>
    </row>
    <row r="12570" spans="2:2" x14ac:dyDescent="0.25">
      <c r="B12570"/>
    </row>
    <row r="12571" spans="2:2" x14ac:dyDescent="0.25">
      <c r="B12571"/>
    </row>
    <row r="12572" spans="2:2" x14ac:dyDescent="0.25">
      <c r="B12572"/>
    </row>
    <row r="12573" spans="2:2" x14ac:dyDescent="0.25">
      <c r="B12573"/>
    </row>
    <row r="12574" spans="2:2" x14ac:dyDescent="0.25">
      <c r="B12574"/>
    </row>
    <row r="12575" spans="2:2" x14ac:dyDescent="0.25">
      <c r="B12575"/>
    </row>
    <row r="12576" spans="2:2" x14ac:dyDescent="0.25">
      <c r="B12576"/>
    </row>
    <row r="12577" spans="2:2" x14ac:dyDescent="0.25">
      <c r="B12577"/>
    </row>
    <row r="12578" spans="2:2" x14ac:dyDescent="0.25">
      <c r="B12578"/>
    </row>
    <row r="12579" spans="2:2" x14ac:dyDescent="0.25">
      <c r="B12579"/>
    </row>
    <row r="12580" spans="2:2" x14ac:dyDescent="0.25">
      <c r="B12580"/>
    </row>
    <row r="12581" spans="2:2" x14ac:dyDescent="0.25">
      <c r="B12581"/>
    </row>
    <row r="12582" spans="2:2" x14ac:dyDescent="0.25">
      <c r="B12582"/>
    </row>
    <row r="12583" spans="2:2" x14ac:dyDescent="0.25">
      <c r="B12583"/>
    </row>
    <row r="12584" spans="2:2" x14ac:dyDescent="0.25">
      <c r="B12584"/>
    </row>
    <row r="12585" spans="2:2" x14ac:dyDescent="0.25">
      <c r="B12585"/>
    </row>
    <row r="12586" spans="2:2" x14ac:dyDescent="0.25">
      <c r="B12586"/>
    </row>
    <row r="12587" spans="2:2" x14ac:dyDescent="0.25">
      <c r="B12587"/>
    </row>
    <row r="12588" spans="2:2" x14ac:dyDescent="0.25">
      <c r="B12588"/>
    </row>
    <row r="12589" spans="2:2" x14ac:dyDescent="0.25">
      <c r="B12589"/>
    </row>
    <row r="12590" spans="2:2" x14ac:dyDescent="0.25">
      <c r="B12590"/>
    </row>
    <row r="12591" spans="2:2" x14ac:dyDescent="0.25">
      <c r="B12591"/>
    </row>
    <row r="12592" spans="2:2" x14ac:dyDescent="0.25">
      <c r="B12592"/>
    </row>
    <row r="12593" spans="2:2" x14ac:dyDescent="0.25">
      <c r="B12593"/>
    </row>
    <row r="12594" spans="2:2" x14ac:dyDescent="0.25">
      <c r="B12594"/>
    </row>
    <row r="12595" spans="2:2" x14ac:dyDescent="0.25">
      <c r="B12595"/>
    </row>
    <row r="12596" spans="2:2" x14ac:dyDescent="0.25">
      <c r="B12596"/>
    </row>
    <row r="12597" spans="2:2" x14ac:dyDescent="0.25">
      <c r="B12597"/>
    </row>
    <row r="12598" spans="2:2" x14ac:dyDescent="0.25">
      <c r="B12598"/>
    </row>
    <row r="12599" spans="2:2" x14ac:dyDescent="0.25">
      <c r="B12599"/>
    </row>
    <row r="12600" spans="2:2" x14ac:dyDescent="0.25">
      <c r="B12600"/>
    </row>
    <row r="12601" spans="2:2" x14ac:dyDescent="0.25">
      <c r="B12601"/>
    </row>
    <row r="12602" spans="2:2" x14ac:dyDescent="0.25">
      <c r="B12602"/>
    </row>
    <row r="12603" spans="2:2" x14ac:dyDescent="0.25">
      <c r="B12603"/>
    </row>
    <row r="12604" spans="2:2" x14ac:dyDescent="0.25">
      <c r="B12604"/>
    </row>
    <row r="12605" spans="2:2" x14ac:dyDescent="0.25">
      <c r="B12605"/>
    </row>
    <row r="12606" spans="2:2" x14ac:dyDescent="0.25">
      <c r="B12606"/>
    </row>
    <row r="12607" spans="2:2" x14ac:dyDescent="0.25">
      <c r="B12607"/>
    </row>
    <row r="12608" spans="2:2" x14ac:dyDescent="0.25">
      <c r="B12608"/>
    </row>
    <row r="12609" spans="2:2" x14ac:dyDescent="0.25">
      <c r="B12609"/>
    </row>
    <row r="12610" spans="2:2" x14ac:dyDescent="0.25">
      <c r="B12610"/>
    </row>
    <row r="12611" spans="2:2" x14ac:dyDescent="0.25">
      <c r="B12611"/>
    </row>
    <row r="12612" spans="2:2" x14ac:dyDescent="0.25">
      <c r="B12612"/>
    </row>
    <row r="12613" spans="2:2" x14ac:dyDescent="0.25">
      <c r="B12613"/>
    </row>
    <row r="12614" spans="2:2" x14ac:dyDescent="0.25">
      <c r="B12614"/>
    </row>
    <row r="12615" spans="2:2" x14ac:dyDescent="0.25">
      <c r="B12615"/>
    </row>
    <row r="12616" spans="2:2" x14ac:dyDescent="0.25">
      <c r="B12616"/>
    </row>
    <row r="12617" spans="2:2" x14ac:dyDescent="0.25">
      <c r="B12617"/>
    </row>
    <row r="12618" spans="2:2" x14ac:dyDescent="0.25">
      <c r="B12618"/>
    </row>
    <row r="12619" spans="2:2" x14ac:dyDescent="0.25">
      <c r="B12619"/>
    </row>
    <row r="12620" spans="2:2" x14ac:dyDescent="0.25">
      <c r="B12620"/>
    </row>
    <row r="12621" spans="2:2" x14ac:dyDescent="0.25">
      <c r="B12621"/>
    </row>
    <row r="12622" spans="2:2" x14ac:dyDescent="0.25">
      <c r="B12622"/>
    </row>
    <row r="12623" spans="2:2" x14ac:dyDescent="0.25">
      <c r="B12623"/>
    </row>
    <row r="12624" spans="2:2" x14ac:dyDescent="0.25">
      <c r="B12624"/>
    </row>
    <row r="12625" spans="2:2" x14ac:dyDescent="0.25">
      <c r="B12625"/>
    </row>
    <row r="12626" spans="2:2" x14ac:dyDescent="0.25">
      <c r="B12626"/>
    </row>
    <row r="12627" spans="2:2" x14ac:dyDescent="0.25">
      <c r="B12627"/>
    </row>
    <row r="12628" spans="2:2" x14ac:dyDescent="0.25">
      <c r="B12628"/>
    </row>
    <row r="12629" spans="2:2" x14ac:dyDescent="0.25">
      <c r="B12629"/>
    </row>
    <row r="12630" spans="2:2" x14ac:dyDescent="0.25">
      <c r="B12630"/>
    </row>
    <row r="12631" spans="2:2" x14ac:dyDescent="0.25">
      <c r="B12631"/>
    </row>
    <row r="12632" spans="2:2" x14ac:dyDescent="0.25">
      <c r="B12632"/>
    </row>
    <row r="12633" spans="2:2" x14ac:dyDescent="0.25">
      <c r="B12633"/>
    </row>
    <row r="12634" spans="2:2" x14ac:dyDescent="0.25">
      <c r="B12634"/>
    </row>
    <row r="12635" spans="2:2" x14ac:dyDescent="0.25">
      <c r="B12635"/>
    </row>
    <row r="12636" spans="2:2" x14ac:dyDescent="0.25">
      <c r="B12636"/>
    </row>
    <row r="12637" spans="2:2" x14ac:dyDescent="0.25">
      <c r="B12637"/>
    </row>
    <row r="12638" spans="2:2" x14ac:dyDescent="0.25">
      <c r="B12638"/>
    </row>
    <row r="12639" spans="2:2" x14ac:dyDescent="0.25">
      <c r="B12639"/>
    </row>
    <row r="12640" spans="2:2" x14ac:dyDescent="0.25">
      <c r="B12640"/>
    </row>
    <row r="12641" spans="2:2" x14ac:dyDescent="0.25">
      <c r="B12641"/>
    </row>
    <row r="12642" spans="2:2" x14ac:dyDescent="0.25">
      <c r="B12642"/>
    </row>
    <row r="12643" spans="2:2" x14ac:dyDescent="0.25">
      <c r="B12643"/>
    </row>
    <row r="12644" spans="2:2" x14ac:dyDescent="0.25">
      <c r="B12644"/>
    </row>
    <row r="12645" spans="2:2" x14ac:dyDescent="0.25">
      <c r="B12645"/>
    </row>
    <row r="12646" spans="2:2" x14ac:dyDescent="0.25">
      <c r="B12646"/>
    </row>
    <row r="12647" spans="2:2" x14ac:dyDescent="0.25">
      <c r="B12647"/>
    </row>
    <row r="12648" spans="2:2" x14ac:dyDescent="0.25">
      <c r="B12648"/>
    </row>
    <row r="12649" spans="2:2" x14ac:dyDescent="0.25">
      <c r="B12649"/>
    </row>
    <row r="12650" spans="2:2" x14ac:dyDescent="0.25">
      <c r="B12650"/>
    </row>
    <row r="12651" spans="2:2" x14ac:dyDescent="0.25">
      <c r="B12651"/>
    </row>
    <row r="12652" spans="2:2" x14ac:dyDescent="0.25">
      <c r="B12652"/>
    </row>
    <row r="12653" spans="2:2" x14ac:dyDescent="0.25">
      <c r="B12653"/>
    </row>
    <row r="12654" spans="2:2" x14ac:dyDescent="0.25">
      <c r="B12654"/>
    </row>
    <row r="12655" spans="2:2" x14ac:dyDescent="0.25">
      <c r="B12655"/>
    </row>
    <row r="12656" spans="2:2" x14ac:dyDescent="0.25">
      <c r="B12656"/>
    </row>
    <row r="12657" spans="2:2" x14ac:dyDescent="0.25">
      <c r="B12657"/>
    </row>
    <row r="12658" spans="2:2" x14ac:dyDescent="0.25">
      <c r="B12658"/>
    </row>
    <row r="12659" spans="2:2" x14ac:dyDescent="0.25">
      <c r="B12659"/>
    </row>
    <row r="12660" spans="2:2" x14ac:dyDescent="0.25">
      <c r="B12660"/>
    </row>
    <row r="12661" spans="2:2" x14ac:dyDescent="0.25">
      <c r="B12661"/>
    </row>
    <row r="12662" spans="2:2" x14ac:dyDescent="0.25">
      <c r="B12662"/>
    </row>
    <row r="12663" spans="2:2" x14ac:dyDescent="0.25">
      <c r="B12663"/>
    </row>
    <row r="12664" spans="2:2" x14ac:dyDescent="0.25">
      <c r="B12664"/>
    </row>
    <row r="12665" spans="2:2" x14ac:dyDescent="0.25">
      <c r="B12665"/>
    </row>
    <row r="12666" spans="2:2" x14ac:dyDescent="0.25">
      <c r="B12666"/>
    </row>
    <row r="12667" spans="2:2" x14ac:dyDescent="0.25">
      <c r="B12667"/>
    </row>
    <row r="12668" spans="2:2" x14ac:dyDescent="0.25">
      <c r="B12668"/>
    </row>
    <row r="12669" spans="2:2" x14ac:dyDescent="0.25">
      <c r="B12669"/>
    </row>
    <row r="12670" spans="2:2" x14ac:dyDescent="0.25">
      <c r="B12670"/>
    </row>
    <row r="12671" spans="2:2" x14ac:dyDescent="0.25">
      <c r="B12671"/>
    </row>
    <row r="12672" spans="2:2" x14ac:dyDescent="0.25">
      <c r="B12672"/>
    </row>
    <row r="12673" spans="2:2" x14ac:dyDescent="0.25">
      <c r="B12673"/>
    </row>
    <row r="12674" spans="2:2" x14ac:dyDescent="0.25">
      <c r="B12674"/>
    </row>
    <row r="12675" spans="2:2" x14ac:dyDescent="0.25">
      <c r="B12675"/>
    </row>
    <row r="12676" spans="2:2" x14ac:dyDescent="0.25">
      <c r="B12676"/>
    </row>
    <row r="12677" spans="2:2" x14ac:dyDescent="0.25">
      <c r="B12677"/>
    </row>
    <row r="12678" spans="2:2" x14ac:dyDescent="0.25">
      <c r="B12678"/>
    </row>
    <row r="12679" spans="2:2" x14ac:dyDescent="0.25">
      <c r="B12679"/>
    </row>
    <row r="12680" spans="2:2" x14ac:dyDescent="0.25">
      <c r="B12680"/>
    </row>
    <row r="12681" spans="2:2" x14ac:dyDescent="0.25">
      <c r="B12681"/>
    </row>
    <row r="12682" spans="2:2" x14ac:dyDescent="0.25">
      <c r="B12682"/>
    </row>
    <row r="12683" spans="2:2" x14ac:dyDescent="0.25">
      <c r="B12683"/>
    </row>
    <row r="12684" spans="2:2" x14ac:dyDescent="0.25">
      <c r="B12684"/>
    </row>
    <row r="12685" spans="2:2" x14ac:dyDescent="0.25">
      <c r="B12685"/>
    </row>
    <row r="12686" spans="2:2" x14ac:dyDescent="0.25">
      <c r="B12686"/>
    </row>
    <row r="12687" spans="2:2" x14ac:dyDescent="0.25">
      <c r="B12687"/>
    </row>
    <row r="12688" spans="2:2" x14ac:dyDescent="0.25">
      <c r="B12688"/>
    </row>
    <row r="12689" spans="2:2" x14ac:dyDescent="0.25">
      <c r="B12689"/>
    </row>
    <row r="12690" spans="2:2" x14ac:dyDescent="0.25">
      <c r="B12690"/>
    </row>
    <row r="12691" spans="2:2" x14ac:dyDescent="0.25">
      <c r="B12691"/>
    </row>
    <row r="12692" spans="2:2" x14ac:dyDescent="0.25">
      <c r="B12692"/>
    </row>
    <row r="12693" spans="2:2" x14ac:dyDescent="0.25">
      <c r="B12693"/>
    </row>
    <row r="12694" spans="2:2" x14ac:dyDescent="0.25">
      <c r="B12694"/>
    </row>
    <row r="12695" spans="2:2" x14ac:dyDescent="0.25">
      <c r="B12695"/>
    </row>
    <row r="12696" spans="2:2" x14ac:dyDescent="0.25">
      <c r="B12696"/>
    </row>
    <row r="12697" spans="2:2" x14ac:dyDescent="0.25">
      <c r="B12697"/>
    </row>
    <row r="12698" spans="2:2" x14ac:dyDescent="0.25">
      <c r="B12698"/>
    </row>
    <row r="12699" spans="2:2" x14ac:dyDescent="0.25">
      <c r="B12699"/>
    </row>
    <row r="12700" spans="2:2" x14ac:dyDescent="0.25">
      <c r="B12700"/>
    </row>
    <row r="12701" spans="2:2" x14ac:dyDescent="0.25">
      <c r="B12701"/>
    </row>
    <row r="12702" spans="2:2" x14ac:dyDescent="0.25">
      <c r="B12702"/>
    </row>
    <row r="12703" spans="2:2" x14ac:dyDescent="0.25">
      <c r="B12703"/>
    </row>
    <row r="12704" spans="2:2" x14ac:dyDescent="0.25">
      <c r="B12704"/>
    </row>
    <row r="12705" spans="2:2" x14ac:dyDescent="0.25">
      <c r="B12705"/>
    </row>
    <row r="12706" spans="2:2" x14ac:dyDescent="0.25">
      <c r="B12706"/>
    </row>
    <row r="12707" spans="2:2" x14ac:dyDescent="0.25">
      <c r="B12707"/>
    </row>
    <row r="12708" spans="2:2" x14ac:dyDescent="0.25">
      <c r="B12708"/>
    </row>
    <row r="12709" spans="2:2" x14ac:dyDescent="0.25">
      <c r="B12709"/>
    </row>
    <row r="12710" spans="2:2" x14ac:dyDescent="0.25">
      <c r="B12710"/>
    </row>
    <row r="12711" spans="2:2" x14ac:dyDescent="0.25">
      <c r="B12711"/>
    </row>
    <row r="12712" spans="2:2" x14ac:dyDescent="0.25">
      <c r="B12712"/>
    </row>
    <row r="12713" spans="2:2" x14ac:dyDescent="0.25">
      <c r="B12713"/>
    </row>
    <row r="12714" spans="2:2" x14ac:dyDescent="0.25">
      <c r="B12714"/>
    </row>
    <row r="12715" spans="2:2" x14ac:dyDescent="0.25">
      <c r="B12715"/>
    </row>
    <row r="12716" spans="2:2" x14ac:dyDescent="0.25">
      <c r="B12716"/>
    </row>
    <row r="12717" spans="2:2" x14ac:dyDescent="0.25">
      <c r="B12717"/>
    </row>
    <row r="12718" spans="2:2" x14ac:dyDescent="0.25">
      <c r="B12718"/>
    </row>
    <row r="12719" spans="2:2" x14ac:dyDescent="0.25">
      <c r="B12719"/>
    </row>
    <row r="12720" spans="2:2" x14ac:dyDescent="0.25">
      <c r="B12720"/>
    </row>
    <row r="12721" spans="2:2" x14ac:dyDescent="0.25">
      <c r="B12721"/>
    </row>
    <row r="12722" spans="2:2" x14ac:dyDescent="0.25">
      <c r="B12722"/>
    </row>
    <row r="12723" spans="2:2" x14ac:dyDescent="0.25">
      <c r="B12723"/>
    </row>
    <row r="12724" spans="2:2" x14ac:dyDescent="0.25">
      <c r="B12724"/>
    </row>
    <row r="12725" spans="2:2" x14ac:dyDescent="0.25">
      <c r="B12725"/>
    </row>
    <row r="12726" spans="2:2" x14ac:dyDescent="0.25">
      <c r="B12726"/>
    </row>
    <row r="12727" spans="2:2" x14ac:dyDescent="0.25">
      <c r="B12727"/>
    </row>
    <row r="12728" spans="2:2" x14ac:dyDescent="0.25">
      <c r="B12728"/>
    </row>
    <row r="12729" spans="2:2" x14ac:dyDescent="0.25">
      <c r="B12729"/>
    </row>
    <row r="12730" spans="2:2" x14ac:dyDescent="0.25">
      <c r="B12730"/>
    </row>
    <row r="12731" spans="2:2" x14ac:dyDescent="0.25">
      <c r="B12731"/>
    </row>
    <row r="12732" spans="2:2" x14ac:dyDescent="0.25">
      <c r="B12732"/>
    </row>
    <row r="12733" spans="2:2" x14ac:dyDescent="0.25">
      <c r="B12733"/>
    </row>
    <row r="12734" spans="2:2" x14ac:dyDescent="0.25">
      <c r="B12734"/>
    </row>
    <row r="12735" spans="2:2" x14ac:dyDescent="0.25">
      <c r="B12735"/>
    </row>
    <row r="12736" spans="2:2" x14ac:dyDescent="0.25">
      <c r="B12736"/>
    </row>
    <row r="12737" spans="2:2" x14ac:dyDescent="0.25">
      <c r="B12737"/>
    </row>
    <row r="12738" spans="2:2" x14ac:dyDescent="0.25">
      <c r="B12738"/>
    </row>
    <row r="12739" spans="2:2" x14ac:dyDescent="0.25">
      <c r="B12739"/>
    </row>
    <row r="12740" spans="2:2" x14ac:dyDescent="0.25">
      <c r="B12740"/>
    </row>
    <row r="12741" spans="2:2" x14ac:dyDescent="0.25">
      <c r="B12741"/>
    </row>
    <row r="12742" spans="2:2" x14ac:dyDescent="0.25">
      <c r="B12742"/>
    </row>
    <row r="12743" spans="2:2" x14ac:dyDescent="0.25">
      <c r="B12743"/>
    </row>
    <row r="12744" spans="2:2" x14ac:dyDescent="0.25">
      <c r="B12744"/>
    </row>
    <row r="12745" spans="2:2" x14ac:dyDescent="0.25">
      <c r="B12745"/>
    </row>
    <row r="12746" spans="2:2" x14ac:dyDescent="0.25">
      <c r="B12746"/>
    </row>
    <row r="12747" spans="2:2" x14ac:dyDescent="0.25">
      <c r="B12747"/>
    </row>
    <row r="12748" spans="2:2" x14ac:dyDescent="0.25">
      <c r="B12748"/>
    </row>
    <row r="12749" spans="2:2" x14ac:dyDescent="0.25">
      <c r="B12749"/>
    </row>
    <row r="12750" spans="2:2" x14ac:dyDescent="0.25">
      <c r="B12750"/>
    </row>
    <row r="12751" spans="2:2" x14ac:dyDescent="0.25">
      <c r="B12751"/>
    </row>
    <row r="12752" spans="2:2" x14ac:dyDescent="0.25">
      <c r="B12752"/>
    </row>
    <row r="12753" spans="2:2" x14ac:dyDescent="0.25">
      <c r="B12753"/>
    </row>
    <row r="12754" spans="2:2" x14ac:dyDescent="0.25">
      <c r="B12754"/>
    </row>
    <row r="12755" spans="2:2" x14ac:dyDescent="0.25">
      <c r="B12755"/>
    </row>
    <row r="12756" spans="2:2" x14ac:dyDescent="0.25">
      <c r="B12756"/>
    </row>
    <row r="12757" spans="2:2" x14ac:dyDescent="0.25">
      <c r="B12757"/>
    </row>
    <row r="12758" spans="2:2" x14ac:dyDescent="0.25">
      <c r="B12758"/>
    </row>
    <row r="12759" spans="2:2" x14ac:dyDescent="0.25">
      <c r="B12759"/>
    </row>
    <row r="12760" spans="2:2" x14ac:dyDescent="0.25">
      <c r="B12760"/>
    </row>
    <row r="12761" spans="2:2" x14ac:dyDescent="0.25">
      <c r="B12761"/>
    </row>
    <row r="12762" spans="2:2" x14ac:dyDescent="0.25">
      <c r="B12762"/>
    </row>
    <row r="12763" spans="2:2" x14ac:dyDescent="0.25">
      <c r="B12763"/>
    </row>
    <row r="12764" spans="2:2" x14ac:dyDescent="0.25">
      <c r="B12764"/>
    </row>
    <row r="12765" spans="2:2" x14ac:dyDescent="0.25">
      <c r="B12765"/>
    </row>
    <row r="12766" spans="2:2" x14ac:dyDescent="0.25">
      <c r="B12766"/>
    </row>
    <row r="12767" spans="2:2" x14ac:dyDescent="0.25">
      <c r="B12767"/>
    </row>
    <row r="12768" spans="2:2" x14ac:dyDescent="0.25">
      <c r="B12768"/>
    </row>
    <row r="12769" spans="2:2" x14ac:dyDescent="0.25">
      <c r="B12769"/>
    </row>
    <row r="12770" spans="2:2" x14ac:dyDescent="0.25">
      <c r="B12770"/>
    </row>
    <row r="12771" spans="2:2" x14ac:dyDescent="0.25">
      <c r="B12771"/>
    </row>
    <row r="12772" spans="2:2" x14ac:dyDescent="0.25">
      <c r="B12772"/>
    </row>
    <row r="12773" spans="2:2" x14ac:dyDescent="0.25">
      <c r="B12773"/>
    </row>
    <row r="12774" spans="2:2" x14ac:dyDescent="0.25">
      <c r="B12774"/>
    </row>
    <row r="12775" spans="2:2" x14ac:dyDescent="0.25">
      <c r="B12775"/>
    </row>
    <row r="12776" spans="2:2" x14ac:dyDescent="0.25">
      <c r="B12776"/>
    </row>
    <row r="12777" spans="2:2" x14ac:dyDescent="0.25">
      <c r="B12777"/>
    </row>
    <row r="12778" spans="2:2" x14ac:dyDescent="0.25">
      <c r="B12778"/>
    </row>
    <row r="12779" spans="2:2" x14ac:dyDescent="0.25">
      <c r="B12779"/>
    </row>
    <row r="12780" spans="2:2" x14ac:dyDescent="0.25">
      <c r="B12780"/>
    </row>
    <row r="12781" spans="2:2" x14ac:dyDescent="0.25">
      <c r="B12781"/>
    </row>
    <row r="12782" spans="2:2" x14ac:dyDescent="0.25">
      <c r="B12782"/>
    </row>
    <row r="12783" spans="2:2" x14ac:dyDescent="0.25">
      <c r="B12783"/>
    </row>
    <row r="12784" spans="2:2" x14ac:dyDescent="0.25">
      <c r="B12784"/>
    </row>
    <row r="12785" spans="2:2" x14ac:dyDescent="0.25">
      <c r="B12785"/>
    </row>
    <row r="12786" spans="2:2" x14ac:dyDescent="0.25">
      <c r="B12786"/>
    </row>
    <row r="12787" spans="2:2" x14ac:dyDescent="0.25">
      <c r="B12787"/>
    </row>
    <row r="12788" spans="2:2" x14ac:dyDescent="0.25">
      <c r="B12788"/>
    </row>
    <row r="12789" spans="2:2" x14ac:dyDescent="0.25">
      <c r="B12789"/>
    </row>
    <row r="12790" spans="2:2" x14ac:dyDescent="0.25">
      <c r="B12790"/>
    </row>
    <row r="12791" spans="2:2" x14ac:dyDescent="0.25">
      <c r="B12791"/>
    </row>
    <row r="12792" spans="2:2" x14ac:dyDescent="0.25">
      <c r="B12792"/>
    </row>
    <row r="12793" spans="2:2" x14ac:dyDescent="0.25">
      <c r="B12793"/>
    </row>
    <row r="12794" spans="2:2" x14ac:dyDescent="0.25">
      <c r="B12794"/>
    </row>
    <row r="12795" spans="2:2" x14ac:dyDescent="0.25">
      <c r="B12795"/>
    </row>
    <row r="12796" spans="2:2" x14ac:dyDescent="0.25">
      <c r="B12796"/>
    </row>
    <row r="12797" spans="2:2" x14ac:dyDescent="0.25">
      <c r="B12797"/>
    </row>
    <row r="12798" spans="2:2" x14ac:dyDescent="0.25">
      <c r="B12798"/>
    </row>
    <row r="12799" spans="2:2" x14ac:dyDescent="0.25">
      <c r="B12799"/>
    </row>
    <row r="12800" spans="2:2" x14ac:dyDescent="0.25">
      <c r="B12800"/>
    </row>
    <row r="12801" spans="2:2" x14ac:dyDescent="0.25">
      <c r="B12801"/>
    </row>
    <row r="12802" spans="2:2" x14ac:dyDescent="0.25">
      <c r="B12802"/>
    </row>
    <row r="12803" spans="2:2" x14ac:dyDescent="0.25">
      <c r="B12803"/>
    </row>
    <row r="12804" spans="2:2" x14ac:dyDescent="0.25">
      <c r="B12804"/>
    </row>
    <row r="12805" spans="2:2" x14ac:dyDescent="0.25">
      <c r="B12805"/>
    </row>
    <row r="12806" spans="2:2" x14ac:dyDescent="0.25">
      <c r="B12806"/>
    </row>
    <row r="12807" spans="2:2" x14ac:dyDescent="0.25">
      <c r="B12807"/>
    </row>
    <row r="12808" spans="2:2" x14ac:dyDescent="0.25">
      <c r="B12808"/>
    </row>
    <row r="12809" spans="2:2" x14ac:dyDescent="0.25">
      <c r="B12809"/>
    </row>
    <row r="12810" spans="2:2" x14ac:dyDescent="0.25">
      <c r="B12810"/>
    </row>
    <row r="12811" spans="2:2" x14ac:dyDescent="0.25">
      <c r="B12811"/>
    </row>
    <row r="12812" spans="2:2" x14ac:dyDescent="0.25">
      <c r="B12812"/>
    </row>
    <row r="12813" spans="2:2" x14ac:dyDescent="0.25">
      <c r="B12813"/>
    </row>
    <row r="12814" spans="2:2" x14ac:dyDescent="0.25">
      <c r="B12814"/>
    </row>
    <row r="12815" spans="2:2" x14ac:dyDescent="0.25">
      <c r="B12815"/>
    </row>
    <row r="12816" spans="2:2" x14ac:dyDescent="0.25">
      <c r="B12816"/>
    </row>
    <row r="12817" spans="2:2" x14ac:dyDescent="0.25">
      <c r="B12817"/>
    </row>
    <row r="12818" spans="2:2" x14ac:dyDescent="0.25">
      <c r="B12818"/>
    </row>
    <row r="12819" spans="2:2" x14ac:dyDescent="0.25">
      <c r="B12819"/>
    </row>
    <row r="12820" spans="2:2" x14ac:dyDescent="0.25">
      <c r="B12820"/>
    </row>
    <row r="12821" spans="2:2" x14ac:dyDescent="0.25">
      <c r="B12821"/>
    </row>
    <row r="12822" spans="2:2" x14ac:dyDescent="0.25">
      <c r="B12822"/>
    </row>
    <row r="12823" spans="2:2" x14ac:dyDescent="0.25">
      <c r="B12823"/>
    </row>
    <row r="12824" spans="2:2" x14ac:dyDescent="0.25">
      <c r="B12824"/>
    </row>
    <row r="12825" spans="2:2" x14ac:dyDescent="0.25">
      <c r="B12825"/>
    </row>
    <row r="12826" spans="2:2" x14ac:dyDescent="0.25">
      <c r="B12826"/>
    </row>
    <row r="12827" spans="2:2" x14ac:dyDescent="0.25">
      <c r="B12827"/>
    </row>
    <row r="12828" spans="2:2" x14ac:dyDescent="0.25">
      <c r="B12828"/>
    </row>
    <row r="12829" spans="2:2" x14ac:dyDescent="0.25">
      <c r="B12829"/>
    </row>
    <row r="12830" spans="2:2" x14ac:dyDescent="0.25">
      <c r="B12830"/>
    </row>
    <row r="12831" spans="2:2" x14ac:dyDescent="0.25">
      <c r="B12831"/>
    </row>
    <row r="12832" spans="2:2" x14ac:dyDescent="0.25">
      <c r="B12832"/>
    </row>
    <row r="12833" spans="2:2" x14ac:dyDescent="0.25">
      <c r="B12833"/>
    </row>
    <row r="12834" spans="2:2" x14ac:dyDescent="0.25">
      <c r="B12834"/>
    </row>
    <row r="12835" spans="2:2" x14ac:dyDescent="0.25">
      <c r="B12835"/>
    </row>
    <row r="12836" spans="2:2" x14ac:dyDescent="0.25">
      <c r="B12836"/>
    </row>
    <row r="12837" spans="2:2" x14ac:dyDescent="0.25">
      <c r="B12837"/>
    </row>
    <row r="12838" spans="2:2" x14ac:dyDescent="0.25">
      <c r="B12838"/>
    </row>
    <row r="12839" spans="2:2" x14ac:dyDescent="0.25">
      <c r="B12839"/>
    </row>
    <row r="12840" spans="2:2" x14ac:dyDescent="0.25">
      <c r="B12840"/>
    </row>
    <row r="12841" spans="2:2" x14ac:dyDescent="0.25">
      <c r="B12841"/>
    </row>
    <row r="12842" spans="2:2" x14ac:dyDescent="0.25">
      <c r="B12842"/>
    </row>
    <row r="12843" spans="2:2" x14ac:dyDescent="0.25">
      <c r="B12843"/>
    </row>
    <row r="12844" spans="2:2" x14ac:dyDescent="0.25">
      <c r="B12844"/>
    </row>
    <row r="12845" spans="2:2" x14ac:dyDescent="0.25">
      <c r="B12845"/>
    </row>
    <row r="12846" spans="2:2" x14ac:dyDescent="0.25">
      <c r="B12846"/>
    </row>
    <row r="12847" spans="2:2" x14ac:dyDescent="0.25">
      <c r="B12847"/>
    </row>
    <row r="12848" spans="2:2" x14ac:dyDescent="0.25">
      <c r="B12848"/>
    </row>
    <row r="12849" spans="2:2" x14ac:dyDescent="0.25">
      <c r="B12849"/>
    </row>
    <row r="12850" spans="2:2" x14ac:dyDescent="0.25">
      <c r="B12850"/>
    </row>
    <row r="12851" spans="2:2" x14ac:dyDescent="0.25">
      <c r="B12851"/>
    </row>
    <row r="12852" spans="2:2" x14ac:dyDescent="0.25">
      <c r="B12852"/>
    </row>
    <row r="12853" spans="2:2" x14ac:dyDescent="0.25">
      <c r="B12853"/>
    </row>
    <row r="12854" spans="2:2" x14ac:dyDescent="0.25">
      <c r="B12854"/>
    </row>
    <row r="12855" spans="2:2" x14ac:dyDescent="0.25">
      <c r="B12855"/>
    </row>
    <row r="12856" spans="2:2" x14ac:dyDescent="0.25">
      <c r="B12856"/>
    </row>
    <row r="12857" spans="2:2" x14ac:dyDescent="0.25">
      <c r="B12857"/>
    </row>
    <row r="12858" spans="2:2" x14ac:dyDescent="0.25">
      <c r="B12858"/>
    </row>
    <row r="12859" spans="2:2" x14ac:dyDescent="0.25">
      <c r="B12859"/>
    </row>
    <row r="12860" spans="2:2" x14ac:dyDescent="0.25">
      <c r="B12860"/>
    </row>
    <row r="12861" spans="2:2" x14ac:dyDescent="0.25">
      <c r="B12861"/>
    </row>
    <row r="12862" spans="2:2" x14ac:dyDescent="0.25">
      <c r="B12862"/>
    </row>
    <row r="12863" spans="2:2" x14ac:dyDescent="0.25">
      <c r="B12863"/>
    </row>
    <row r="12864" spans="2:2" x14ac:dyDescent="0.25">
      <c r="B12864"/>
    </row>
    <row r="12865" spans="2:2" x14ac:dyDescent="0.25">
      <c r="B12865"/>
    </row>
    <row r="12866" spans="2:2" x14ac:dyDescent="0.25">
      <c r="B12866"/>
    </row>
    <row r="12867" spans="2:2" x14ac:dyDescent="0.25">
      <c r="B12867"/>
    </row>
    <row r="12868" spans="2:2" x14ac:dyDescent="0.25">
      <c r="B12868"/>
    </row>
    <row r="12869" spans="2:2" x14ac:dyDescent="0.25">
      <c r="B12869"/>
    </row>
    <row r="12870" spans="2:2" x14ac:dyDescent="0.25">
      <c r="B12870"/>
    </row>
    <row r="12871" spans="2:2" x14ac:dyDescent="0.25">
      <c r="B12871"/>
    </row>
    <row r="12872" spans="2:2" x14ac:dyDescent="0.25">
      <c r="B12872"/>
    </row>
    <row r="12873" spans="2:2" x14ac:dyDescent="0.25">
      <c r="B12873"/>
    </row>
    <row r="12874" spans="2:2" x14ac:dyDescent="0.25">
      <c r="B12874"/>
    </row>
    <row r="12875" spans="2:2" x14ac:dyDescent="0.25">
      <c r="B12875"/>
    </row>
    <row r="12876" spans="2:2" x14ac:dyDescent="0.25">
      <c r="B12876"/>
    </row>
    <row r="12877" spans="2:2" x14ac:dyDescent="0.25">
      <c r="B12877"/>
    </row>
    <row r="12878" spans="2:2" x14ac:dyDescent="0.25">
      <c r="B12878"/>
    </row>
    <row r="12879" spans="2:2" x14ac:dyDescent="0.25">
      <c r="B12879"/>
    </row>
    <row r="12880" spans="2:2" x14ac:dyDescent="0.25">
      <c r="B12880"/>
    </row>
    <row r="12881" spans="2:2" x14ac:dyDescent="0.25">
      <c r="B12881"/>
    </row>
    <row r="12882" spans="2:2" x14ac:dyDescent="0.25">
      <c r="B12882"/>
    </row>
    <row r="12883" spans="2:2" x14ac:dyDescent="0.25">
      <c r="B12883"/>
    </row>
    <row r="12884" spans="2:2" x14ac:dyDescent="0.25">
      <c r="B12884"/>
    </row>
    <row r="12885" spans="2:2" x14ac:dyDescent="0.25">
      <c r="B12885"/>
    </row>
    <row r="12886" spans="2:2" x14ac:dyDescent="0.25">
      <c r="B12886"/>
    </row>
    <row r="12887" spans="2:2" x14ac:dyDescent="0.25">
      <c r="B12887"/>
    </row>
    <row r="12888" spans="2:2" x14ac:dyDescent="0.25">
      <c r="B12888"/>
    </row>
    <row r="12889" spans="2:2" x14ac:dyDescent="0.25">
      <c r="B12889"/>
    </row>
    <row r="12890" spans="2:2" x14ac:dyDescent="0.25">
      <c r="B12890"/>
    </row>
    <row r="12891" spans="2:2" x14ac:dyDescent="0.25">
      <c r="B12891"/>
    </row>
    <row r="12892" spans="2:2" x14ac:dyDescent="0.25">
      <c r="B12892"/>
    </row>
    <row r="12893" spans="2:2" x14ac:dyDescent="0.25">
      <c r="B12893"/>
    </row>
    <row r="12894" spans="2:2" x14ac:dyDescent="0.25">
      <c r="B12894"/>
    </row>
    <row r="12895" spans="2:2" x14ac:dyDescent="0.25">
      <c r="B12895"/>
    </row>
    <row r="12896" spans="2:2" x14ac:dyDescent="0.25">
      <c r="B12896"/>
    </row>
    <row r="12897" spans="2:2" x14ac:dyDescent="0.25">
      <c r="B12897"/>
    </row>
    <row r="12898" spans="2:2" x14ac:dyDescent="0.25">
      <c r="B12898"/>
    </row>
    <row r="12899" spans="2:2" x14ac:dyDescent="0.25">
      <c r="B12899"/>
    </row>
    <row r="12900" spans="2:2" x14ac:dyDescent="0.25">
      <c r="B12900"/>
    </row>
    <row r="12901" spans="2:2" x14ac:dyDescent="0.25">
      <c r="B12901"/>
    </row>
    <row r="12902" spans="2:2" x14ac:dyDescent="0.25">
      <c r="B12902"/>
    </row>
    <row r="12903" spans="2:2" x14ac:dyDescent="0.25">
      <c r="B12903"/>
    </row>
    <row r="12904" spans="2:2" x14ac:dyDescent="0.25">
      <c r="B12904"/>
    </row>
    <row r="12905" spans="2:2" x14ac:dyDescent="0.25">
      <c r="B12905"/>
    </row>
    <row r="12906" spans="2:2" x14ac:dyDescent="0.25">
      <c r="B12906"/>
    </row>
    <row r="12907" spans="2:2" x14ac:dyDescent="0.25">
      <c r="B12907"/>
    </row>
    <row r="12908" spans="2:2" x14ac:dyDescent="0.25">
      <c r="B12908"/>
    </row>
    <row r="12909" spans="2:2" x14ac:dyDescent="0.25">
      <c r="B12909"/>
    </row>
    <row r="12910" spans="2:2" x14ac:dyDescent="0.25">
      <c r="B12910"/>
    </row>
    <row r="12911" spans="2:2" x14ac:dyDescent="0.25">
      <c r="B12911"/>
    </row>
    <row r="12912" spans="2:2" x14ac:dyDescent="0.25">
      <c r="B12912"/>
    </row>
    <row r="12913" spans="2:2" x14ac:dyDescent="0.25">
      <c r="B12913"/>
    </row>
    <row r="12914" spans="2:2" x14ac:dyDescent="0.25">
      <c r="B12914"/>
    </row>
    <row r="12915" spans="2:2" x14ac:dyDescent="0.25">
      <c r="B12915"/>
    </row>
    <row r="12916" spans="2:2" x14ac:dyDescent="0.25">
      <c r="B12916"/>
    </row>
    <row r="12917" spans="2:2" x14ac:dyDescent="0.25">
      <c r="B12917"/>
    </row>
    <row r="12918" spans="2:2" x14ac:dyDescent="0.25">
      <c r="B12918"/>
    </row>
    <row r="12919" spans="2:2" x14ac:dyDescent="0.25">
      <c r="B12919"/>
    </row>
    <row r="12920" spans="2:2" x14ac:dyDescent="0.25">
      <c r="B12920"/>
    </row>
    <row r="12921" spans="2:2" x14ac:dyDescent="0.25">
      <c r="B12921"/>
    </row>
    <row r="12922" spans="2:2" x14ac:dyDescent="0.25">
      <c r="B12922"/>
    </row>
    <row r="12923" spans="2:2" x14ac:dyDescent="0.25">
      <c r="B12923"/>
    </row>
    <row r="12924" spans="2:2" x14ac:dyDescent="0.25">
      <c r="B12924"/>
    </row>
    <row r="12925" spans="2:2" x14ac:dyDescent="0.25">
      <c r="B12925"/>
    </row>
    <row r="12926" spans="2:2" x14ac:dyDescent="0.25">
      <c r="B12926"/>
    </row>
    <row r="12927" spans="2:2" x14ac:dyDescent="0.25">
      <c r="B12927"/>
    </row>
    <row r="12928" spans="2:2" x14ac:dyDescent="0.25">
      <c r="B12928"/>
    </row>
    <row r="12929" spans="2:2" x14ac:dyDescent="0.25">
      <c r="B12929"/>
    </row>
    <row r="12930" spans="2:2" x14ac:dyDescent="0.25">
      <c r="B12930"/>
    </row>
    <row r="12931" spans="2:2" x14ac:dyDescent="0.25">
      <c r="B12931"/>
    </row>
    <row r="12932" spans="2:2" x14ac:dyDescent="0.25">
      <c r="B12932"/>
    </row>
    <row r="12933" spans="2:2" x14ac:dyDescent="0.25">
      <c r="B12933"/>
    </row>
    <row r="12934" spans="2:2" x14ac:dyDescent="0.25">
      <c r="B12934"/>
    </row>
    <row r="12935" spans="2:2" x14ac:dyDescent="0.25">
      <c r="B12935"/>
    </row>
    <row r="12936" spans="2:2" x14ac:dyDescent="0.25">
      <c r="B12936"/>
    </row>
    <row r="12937" spans="2:2" x14ac:dyDescent="0.25">
      <c r="B12937"/>
    </row>
    <row r="12938" spans="2:2" x14ac:dyDescent="0.25">
      <c r="B12938"/>
    </row>
    <row r="12939" spans="2:2" x14ac:dyDescent="0.25">
      <c r="B12939"/>
    </row>
    <row r="12940" spans="2:2" x14ac:dyDescent="0.25">
      <c r="B12940"/>
    </row>
    <row r="12941" spans="2:2" x14ac:dyDescent="0.25">
      <c r="B12941"/>
    </row>
    <row r="12942" spans="2:2" x14ac:dyDescent="0.25">
      <c r="B12942"/>
    </row>
    <row r="12943" spans="2:2" x14ac:dyDescent="0.25">
      <c r="B12943"/>
    </row>
    <row r="12944" spans="2:2" x14ac:dyDescent="0.25">
      <c r="B12944"/>
    </row>
    <row r="12945" spans="2:2" x14ac:dyDescent="0.25">
      <c r="B12945"/>
    </row>
    <row r="12946" spans="2:2" x14ac:dyDescent="0.25">
      <c r="B12946"/>
    </row>
    <row r="12947" spans="2:2" x14ac:dyDescent="0.25">
      <c r="B12947"/>
    </row>
    <row r="12948" spans="2:2" x14ac:dyDescent="0.25">
      <c r="B12948"/>
    </row>
    <row r="12949" spans="2:2" x14ac:dyDescent="0.25">
      <c r="B12949"/>
    </row>
    <row r="12950" spans="2:2" x14ac:dyDescent="0.25">
      <c r="B12950"/>
    </row>
    <row r="12951" spans="2:2" x14ac:dyDescent="0.25">
      <c r="B12951"/>
    </row>
    <row r="12952" spans="2:2" x14ac:dyDescent="0.25">
      <c r="B12952"/>
    </row>
    <row r="12953" spans="2:2" x14ac:dyDescent="0.25">
      <c r="B12953"/>
    </row>
    <row r="12954" spans="2:2" x14ac:dyDescent="0.25">
      <c r="B12954"/>
    </row>
    <row r="12955" spans="2:2" x14ac:dyDescent="0.25">
      <c r="B12955"/>
    </row>
    <row r="12956" spans="2:2" x14ac:dyDescent="0.25">
      <c r="B12956"/>
    </row>
    <row r="12957" spans="2:2" x14ac:dyDescent="0.25">
      <c r="B12957"/>
    </row>
    <row r="12958" spans="2:2" x14ac:dyDescent="0.25">
      <c r="B12958"/>
    </row>
    <row r="12959" spans="2:2" x14ac:dyDescent="0.25">
      <c r="B12959"/>
    </row>
    <row r="12960" spans="2:2" x14ac:dyDescent="0.25">
      <c r="B12960"/>
    </row>
    <row r="12961" spans="2:2" x14ac:dyDescent="0.25">
      <c r="B12961"/>
    </row>
    <row r="12962" spans="2:2" x14ac:dyDescent="0.25">
      <c r="B12962"/>
    </row>
    <row r="12963" spans="2:2" x14ac:dyDescent="0.25">
      <c r="B12963"/>
    </row>
    <row r="12964" spans="2:2" x14ac:dyDescent="0.25">
      <c r="B12964"/>
    </row>
    <row r="12965" spans="2:2" x14ac:dyDescent="0.25">
      <c r="B12965"/>
    </row>
    <row r="12966" spans="2:2" x14ac:dyDescent="0.25">
      <c r="B12966"/>
    </row>
    <row r="12967" spans="2:2" x14ac:dyDescent="0.25">
      <c r="B12967"/>
    </row>
    <row r="12968" spans="2:2" x14ac:dyDescent="0.25">
      <c r="B12968"/>
    </row>
    <row r="12969" spans="2:2" x14ac:dyDescent="0.25">
      <c r="B12969"/>
    </row>
    <row r="12970" spans="2:2" x14ac:dyDescent="0.25">
      <c r="B12970"/>
    </row>
    <row r="12971" spans="2:2" x14ac:dyDescent="0.25">
      <c r="B12971"/>
    </row>
    <row r="12972" spans="2:2" x14ac:dyDescent="0.25">
      <c r="B12972"/>
    </row>
    <row r="12973" spans="2:2" x14ac:dyDescent="0.25">
      <c r="B12973"/>
    </row>
    <row r="12974" spans="2:2" x14ac:dyDescent="0.25">
      <c r="B12974"/>
    </row>
    <row r="12975" spans="2:2" x14ac:dyDescent="0.25">
      <c r="B12975"/>
    </row>
    <row r="12976" spans="2:2" x14ac:dyDescent="0.25">
      <c r="B12976"/>
    </row>
    <row r="12977" spans="2:2" x14ac:dyDescent="0.25">
      <c r="B12977"/>
    </row>
    <row r="12978" spans="2:2" x14ac:dyDescent="0.25">
      <c r="B12978"/>
    </row>
    <row r="12979" spans="2:2" x14ac:dyDescent="0.25">
      <c r="B12979"/>
    </row>
    <row r="12980" spans="2:2" x14ac:dyDescent="0.25">
      <c r="B12980"/>
    </row>
    <row r="12981" spans="2:2" x14ac:dyDescent="0.25">
      <c r="B12981"/>
    </row>
    <row r="12982" spans="2:2" x14ac:dyDescent="0.25">
      <c r="B12982"/>
    </row>
    <row r="12983" spans="2:2" x14ac:dyDescent="0.25">
      <c r="B12983"/>
    </row>
    <row r="12984" spans="2:2" x14ac:dyDescent="0.25">
      <c r="B12984"/>
    </row>
    <row r="12985" spans="2:2" x14ac:dyDescent="0.25">
      <c r="B12985"/>
    </row>
    <row r="12986" spans="2:2" x14ac:dyDescent="0.25">
      <c r="B12986"/>
    </row>
    <row r="12987" spans="2:2" x14ac:dyDescent="0.25">
      <c r="B12987"/>
    </row>
    <row r="12988" spans="2:2" x14ac:dyDescent="0.25">
      <c r="B12988"/>
    </row>
    <row r="12989" spans="2:2" x14ac:dyDescent="0.25">
      <c r="B12989"/>
    </row>
    <row r="12990" spans="2:2" x14ac:dyDescent="0.25">
      <c r="B12990"/>
    </row>
    <row r="12991" spans="2:2" x14ac:dyDescent="0.25">
      <c r="B12991"/>
    </row>
    <row r="12992" spans="2:2" x14ac:dyDescent="0.25">
      <c r="B12992"/>
    </row>
    <row r="12993" spans="2:2" x14ac:dyDescent="0.25">
      <c r="B12993"/>
    </row>
    <row r="12994" spans="2:2" x14ac:dyDescent="0.25">
      <c r="B12994"/>
    </row>
    <row r="12995" spans="2:2" x14ac:dyDescent="0.25">
      <c r="B12995"/>
    </row>
    <row r="12996" spans="2:2" x14ac:dyDescent="0.25">
      <c r="B12996"/>
    </row>
    <row r="12997" spans="2:2" x14ac:dyDescent="0.25">
      <c r="B12997"/>
    </row>
    <row r="12998" spans="2:2" x14ac:dyDescent="0.25">
      <c r="B12998"/>
    </row>
    <row r="12999" spans="2:2" x14ac:dyDescent="0.25">
      <c r="B12999"/>
    </row>
    <row r="13000" spans="2:2" x14ac:dyDescent="0.25">
      <c r="B13000"/>
    </row>
    <row r="13001" spans="2:2" x14ac:dyDescent="0.25">
      <c r="B13001"/>
    </row>
    <row r="13002" spans="2:2" x14ac:dyDescent="0.25">
      <c r="B13002"/>
    </row>
    <row r="13003" spans="2:2" x14ac:dyDescent="0.25">
      <c r="B13003"/>
    </row>
    <row r="13004" spans="2:2" x14ac:dyDescent="0.25">
      <c r="B13004"/>
    </row>
    <row r="13005" spans="2:2" x14ac:dyDescent="0.25">
      <c r="B13005"/>
    </row>
    <row r="13006" spans="2:2" x14ac:dyDescent="0.25">
      <c r="B13006"/>
    </row>
    <row r="13007" spans="2:2" x14ac:dyDescent="0.25">
      <c r="B13007"/>
    </row>
    <row r="13008" spans="2:2" x14ac:dyDescent="0.25">
      <c r="B13008"/>
    </row>
    <row r="13009" spans="2:2" x14ac:dyDescent="0.25">
      <c r="B13009"/>
    </row>
    <row r="13010" spans="2:2" x14ac:dyDescent="0.25">
      <c r="B13010"/>
    </row>
    <row r="13011" spans="2:2" x14ac:dyDescent="0.25">
      <c r="B13011"/>
    </row>
    <row r="13012" spans="2:2" x14ac:dyDescent="0.25">
      <c r="B13012"/>
    </row>
    <row r="13013" spans="2:2" x14ac:dyDescent="0.25">
      <c r="B13013"/>
    </row>
    <row r="13014" spans="2:2" x14ac:dyDescent="0.25">
      <c r="B13014"/>
    </row>
    <row r="13015" spans="2:2" x14ac:dyDescent="0.25">
      <c r="B13015"/>
    </row>
    <row r="13016" spans="2:2" x14ac:dyDescent="0.25">
      <c r="B13016"/>
    </row>
    <row r="13017" spans="2:2" x14ac:dyDescent="0.25">
      <c r="B13017"/>
    </row>
    <row r="13018" spans="2:2" x14ac:dyDescent="0.25">
      <c r="B13018"/>
    </row>
    <row r="13019" spans="2:2" x14ac:dyDescent="0.25">
      <c r="B13019"/>
    </row>
    <row r="13020" spans="2:2" x14ac:dyDescent="0.25">
      <c r="B13020"/>
    </row>
    <row r="13021" spans="2:2" x14ac:dyDescent="0.25">
      <c r="B13021"/>
    </row>
    <row r="13022" spans="2:2" x14ac:dyDescent="0.25">
      <c r="B13022"/>
    </row>
    <row r="13023" spans="2:2" x14ac:dyDescent="0.25">
      <c r="B13023"/>
    </row>
    <row r="13024" spans="2:2" x14ac:dyDescent="0.25">
      <c r="B13024"/>
    </row>
    <row r="13025" spans="2:2" x14ac:dyDescent="0.25">
      <c r="B13025"/>
    </row>
    <row r="13026" spans="2:2" x14ac:dyDescent="0.25">
      <c r="B13026"/>
    </row>
    <row r="13027" spans="2:2" x14ac:dyDescent="0.25">
      <c r="B13027"/>
    </row>
    <row r="13028" spans="2:2" x14ac:dyDescent="0.25">
      <c r="B13028"/>
    </row>
    <row r="13029" spans="2:2" x14ac:dyDescent="0.25">
      <c r="B13029"/>
    </row>
    <row r="13030" spans="2:2" x14ac:dyDescent="0.25">
      <c r="B13030"/>
    </row>
    <row r="13031" spans="2:2" x14ac:dyDescent="0.25">
      <c r="B13031"/>
    </row>
    <row r="13032" spans="2:2" x14ac:dyDescent="0.25">
      <c r="B13032"/>
    </row>
    <row r="13033" spans="2:2" x14ac:dyDescent="0.25">
      <c r="B13033"/>
    </row>
    <row r="13034" spans="2:2" x14ac:dyDescent="0.25">
      <c r="B13034"/>
    </row>
    <row r="13035" spans="2:2" x14ac:dyDescent="0.25">
      <c r="B13035"/>
    </row>
    <row r="13036" spans="2:2" x14ac:dyDescent="0.25">
      <c r="B13036"/>
    </row>
    <row r="13037" spans="2:2" x14ac:dyDescent="0.25">
      <c r="B13037"/>
    </row>
    <row r="13038" spans="2:2" x14ac:dyDescent="0.25">
      <c r="B13038"/>
    </row>
    <row r="13039" spans="2:2" x14ac:dyDescent="0.25">
      <c r="B13039"/>
    </row>
    <row r="13040" spans="2:2" x14ac:dyDescent="0.25">
      <c r="B13040"/>
    </row>
    <row r="13041" spans="2:2" x14ac:dyDescent="0.25">
      <c r="B13041"/>
    </row>
    <row r="13042" spans="2:2" x14ac:dyDescent="0.25">
      <c r="B13042"/>
    </row>
    <row r="13043" spans="2:2" x14ac:dyDescent="0.25">
      <c r="B13043"/>
    </row>
    <row r="13044" spans="2:2" x14ac:dyDescent="0.25">
      <c r="B13044"/>
    </row>
    <row r="13045" spans="2:2" x14ac:dyDescent="0.25">
      <c r="B13045"/>
    </row>
    <row r="13046" spans="2:2" x14ac:dyDescent="0.25">
      <c r="B13046"/>
    </row>
    <row r="13047" spans="2:2" x14ac:dyDescent="0.25">
      <c r="B13047"/>
    </row>
    <row r="13048" spans="2:2" x14ac:dyDescent="0.25">
      <c r="B13048"/>
    </row>
    <row r="13049" spans="2:2" x14ac:dyDescent="0.25">
      <c r="B13049"/>
    </row>
    <row r="13050" spans="2:2" x14ac:dyDescent="0.25">
      <c r="B13050"/>
    </row>
    <row r="13051" spans="2:2" x14ac:dyDescent="0.25">
      <c r="B13051"/>
    </row>
    <row r="13052" spans="2:2" x14ac:dyDescent="0.25">
      <c r="B13052"/>
    </row>
    <row r="13053" spans="2:2" x14ac:dyDescent="0.25">
      <c r="B13053"/>
    </row>
    <row r="13054" spans="2:2" x14ac:dyDescent="0.25">
      <c r="B13054"/>
    </row>
    <row r="13055" spans="2:2" x14ac:dyDescent="0.25">
      <c r="B13055"/>
    </row>
    <row r="13056" spans="2:2" x14ac:dyDescent="0.25">
      <c r="B13056"/>
    </row>
    <row r="13057" spans="2:2" x14ac:dyDescent="0.25">
      <c r="B13057"/>
    </row>
    <row r="13058" spans="2:2" x14ac:dyDescent="0.25">
      <c r="B13058"/>
    </row>
    <row r="13059" spans="2:2" x14ac:dyDescent="0.25">
      <c r="B13059"/>
    </row>
    <row r="13060" spans="2:2" x14ac:dyDescent="0.25">
      <c r="B13060"/>
    </row>
    <row r="13061" spans="2:2" x14ac:dyDescent="0.25">
      <c r="B13061"/>
    </row>
    <row r="13062" spans="2:2" x14ac:dyDescent="0.25">
      <c r="B13062"/>
    </row>
    <row r="13063" spans="2:2" x14ac:dyDescent="0.25">
      <c r="B13063"/>
    </row>
    <row r="13064" spans="2:2" x14ac:dyDescent="0.25">
      <c r="B13064"/>
    </row>
    <row r="13065" spans="2:2" x14ac:dyDescent="0.25">
      <c r="B13065"/>
    </row>
    <row r="13066" spans="2:2" x14ac:dyDescent="0.25">
      <c r="B13066"/>
    </row>
    <row r="13067" spans="2:2" x14ac:dyDescent="0.25">
      <c r="B13067"/>
    </row>
    <row r="13068" spans="2:2" x14ac:dyDescent="0.25">
      <c r="B13068"/>
    </row>
    <row r="13069" spans="2:2" x14ac:dyDescent="0.25">
      <c r="B13069"/>
    </row>
    <row r="13070" spans="2:2" x14ac:dyDescent="0.25">
      <c r="B13070"/>
    </row>
    <row r="13071" spans="2:2" x14ac:dyDescent="0.25">
      <c r="B13071"/>
    </row>
    <row r="13072" spans="2:2" x14ac:dyDescent="0.25">
      <c r="B13072"/>
    </row>
    <row r="13073" spans="2:2" x14ac:dyDescent="0.25">
      <c r="B13073"/>
    </row>
    <row r="13074" spans="2:2" x14ac:dyDescent="0.25">
      <c r="B13074"/>
    </row>
    <row r="13075" spans="2:2" x14ac:dyDescent="0.25">
      <c r="B13075"/>
    </row>
    <row r="13076" spans="2:2" x14ac:dyDescent="0.25">
      <c r="B13076"/>
    </row>
    <row r="13077" spans="2:2" x14ac:dyDescent="0.25">
      <c r="B13077"/>
    </row>
    <row r="13078" spans="2:2" x14ac:dyDescent="0.25">
      <c r="B13078"/>
    </row>
    <row r="13079" spans="2:2" x14ac:dyDescent="0.25">
      <c r="B13079"/>
    </row>
    <row r="13080" spans="2:2" x14ac:dyDescent="0.25">
      <c r="B13080"/>
    </row>
    <row r="13081" spans="2:2" x14ac:dyDescent="0.25">
      <c r="B13081"/>
    </row>
    <row r="13082" spans="2:2" x14ac:dyDescent="0.25">
      <c r="B13082"/>
    </row>
    <row r="13083" spans="2:2" x14ac:dyDescent="0.25">
      <c r="B13083"/>
    </row>
    <row r="13084" spans="2:2" x14ac:dyDescent="0.25">
      <c r="B13084"/>
    </row>
    <row r="13085" spans="2:2" x14ac:dyDescent="0.25">
      <c r="B13085"/>
    </row>
    <row r="13086" spans="2:2" x14ac:dyDescent="0.25">
      <c r="B13086"/>
    </row>
    <row r="13087" spans="2:2" x14ac:dyDescent="0.25">
      <c r="B13087"/>
    </row>
    <row r="13088" spans="2:2" x14ac:dyDescent="0.25">
      <c r="B13088"/>
    </row>
    <row r="13089" spans="2:2" x14ac:dyDescent="0.25">
      <c r="B13089"/>
    </row>
    <row r="13090" spans="2:2" x14ac:dyDescent="0.25">
      <c r="B13090"/>
    </row>
    <row r="13091" spans="2:2" x14ac:dyDescent="0.25">
      <c r="B13091"/>
    </row>
    <row r="13092" spans="2:2" x14ac:dyDescent="0.25">
      <c r="B13092"/>
    </row>
    <row r="13093" spans="2:2" x14ac:dyDescent="0.25">
      <c r="B13093"/>
    </row>
    <row r="13094" spans="2:2" x14ac:dyDescent="0.25">
      <c r="B13094"/>
    </row>
    <row r="13095" spans="2:2" x14ac:dyDescent="0.25">
      <c r="B13095"/>
    </row>
    <row r="13096" spans="2:2" x14ac:dyDescent="0.25">
      <c r="B13096"/>
    </row>
    <row r="13097" spans="2:2" x14ac:dyDescent="0.25">
      <c r="B13097"/>
    </row>
    <row r="13098" spans="2:2" x14ac:dyDescent="0.25">
      <c r="B13098"/>
    </row>
    <row r="13099" spans="2:2" x14ac:dyDescent="0.25">
      <c r="B13099"/>
    </row>
    <row r="13100" spans="2:2" x14ac:dyDescent="0.25">
      <c r="B13100"/>
    </row>
    <row r="13101" spans="2:2" x14ac:dyDescent="0.25">
      <c r="B13101"/>
    </row>
    <row r="13102" spans="2:2" x14ac:dyDescent="0.25">
      <c r="B13102"/>
    </row>
    <row r="13103" spans="2:2" x14ac:dyDescent="0.25">
      <c r="B13103"/>
    </row>
    <row r="13104" spans="2:2" x14ac:dyDescent="0.25">
      <c r="B13104"/>
    </row>
    <row r="13105" spans="2:2" x14ac:dyDescent="0.25">
      <c r="B13105"/>
    </row>
    <row r="13106" spans="2:2" x14ac:dyDescent="0.25">
      <c r="B13106"/>
    </row>
    <row r="13107" spans="2:2" x14ac:dyDescent="0.25">
      <c r="B13107"/>
    </row>
    <row r="13108" spans="2:2" x14ac:dyDescent="0.25">
      <c r="B13108"/>
    </row>
    <row r="13109" spans="2:2" x14ac:dyDescent="0.25">
      <c r="B13109"/>
    </row>
    <row r="13110" spans="2:2" x14ac:dyDescent="0.25">
      <c r="B13110"/>
    </row>
    <row r="13111" spans="2:2" x14ac:dyDescent="0.25">
      <c r="B13111"/>
    </row>
    <row r="13112" spans="2:2" x14ac:dyDescent="0.25">
      <c r="B13112"/>
    </row>
    <row r="13113" spans="2:2" x14ac:dyDescent="0.25">
      <c r="B13113"/>
    </row>
    <row r="13114" spans="2:2" x14ac:dyDescent="0.25">
      <c r="B13114"/>
    </row>
    <row r="13115" spans="2:2" x14ac:dyDescent="0.25">
      <c r="B13115"/>
    </row>
    <row r="13116" spans="2:2" x14ac:dyDescent="0.25">
      <c r="B13116"/>
    </row>
    <row r="13117" spans="2:2" x14ac:dyDescent="0.25">
      <c r="B13117"/>
    </row>
    <row r="13118" spans="2:2" x14ac:dyDescent="0.25">
      <c r="B13118"/>
    </row>
    <row r="13119" spans="2:2" x14ac:dyDescent="0.25">
      <c r="B13119"/>
    </row>
    <row r="13120" spans="2:2" x14ac:dyDescent="0.25">
      <c r="B13120"/>
    </row>
    <row r="13121" spans="2:2" x14ac:dyDescent="0.25">
      <c r="B13121"/>
    </row>
    <row r="13122" spans="2:2" x14ac:dyDescent="0.25">
      <c r="B13122"/>
    </row>
    <row r="13123" spans="2:2" x14ac:dyDescent="0.25">
      <c r="B13123"/>
    </row>
    <row r="13124" spans="2:2" x14ac:dyDescent="0.25">
      <c r="B13124"/>
    </row>
    <row r="13125" spans="2:2" x14ac:dyDescent="0.25">
      <c r="B13125"/>
    </row>
    <row r="13126" spans="2:2" x14ac:dyDescent="0.25">
      <c r="B13126"/>
    </row>
    <row r="13127" spans="2:2" x14ac:dyDescent="0.25">
      <c r="B13127"/>
    </row>
    <row r="13128" spans="2:2" x14ac:dyDescent="0.25">
      <c r="B13128"/>
    </row>
    <row r="13129" spans="2:2" x14ac:dyDescent="0.25">
      <c r="B13129"/>
    </row>
    <row r="13130" spans="2:2" x14ac:dyDescent="0.25">
      <c r="B13130"/>
    </row>
    <row r="13131" spans="2:2" x14ac:dyDescent="0.25">
      <c r="B13131"/>
    </row>
    <row r="13132" spans="2:2" x14ac:dyDescent="0.25">
      <c r="B13132"/>
    </row>
    <row r="13133" spans="2:2" x14ac:dyDescent="0.25">
      <c r="B13133"/>
    </row>
    <row r="13134" spans="2:2" x14ac:dyDescent="0.25">
      <c r="B13134"/>
    </row>
    <row r="13135" spans="2:2" x14ac:dyDescent="0.25">
      <c r="B13135"/>
    </row>
    <row r="13136" spans="2:2" x14ac:dyDescent="0.25">
      <c r="B13136"/>
    </row>
    <row r="13137" spans="2:2" x14ac:dyDescent="0.25">
      <c r="B13137"/>
    </row>
    <row r="13138" spans="2:2" x14ac:dyDescent="0.25">
      <c r="B13138"/>
    </row>
    <row r="13139" spans="2:2" x14ac:dyDescent="0.25">
      <c r="B13139"/>
    </row>
    <row r="13140" spans="2:2" x14ac:dyDescent="0.25">
      <c r="B13140"/>
    </row>
    <row r="13141" spans="2:2" x14ac:dyDescent="0.25">
      <c r="B13141"/>
    </row>
    <row r="13142" spans="2:2" x14ac:dyDescent="0.25">
      <c r="B13142"/>
    </row>
    <row r="13143" spans="2:2" x14ac:dyDescent="0.25">
      <c r="B13143"/>
    </row>
    <row r="13144" spans="2:2" x14ac:dyDescent="0.25">
      <c r="B13144"/>
    </row>
    <row r="13145" spans="2:2" x14ac:dyDescent="0.25">
      <c r="B13145"/>
    </row>
    <row r="13146" spans="2:2" x14ac:dyDescent="0.25">
      <c r="B13146"/>
    </row>
    <row r="13147" spans="2:2" x14ac:dyDescent="0.25">
      <c r="B13147"/>
    </row>
    <row r="13148" spans="2:2" x14ac:dyDescent="0.25">
      <c r="B13148"/>
    </row>
    <row r="13149" spans="2:2" x14ac:dyDescent="0.25">
      <c r="B13149"/>
    </row>
    <row r="13150" spans="2:2" x14ac:dyDescent="0.25">
      <c r="B13150"/>
    </row>
    <row r="13151" spans="2:2" x14ac:dyDescent="0.25">
      <c r="B13151"/>
    </row>
    <row r="13152" spans="2:2" x14ac:dyDescent="0.25">
      <c r="B13152"/>
    </row>
    <row r="13153" spans="2:2" x14ac:dyDescent="0.25">
      <c r="B13153"/>
    </row>
    <row r="13154" spans="2:2" x14ac:dyDescent="0.25">
      <c r="B13154"/>
    </row>
    <row r="13155" spans="2:2" x14ac:dyDescent="0.25">
      <c r="B13155"/>
    </row>
    <row r="13156" spans="2:2" x14ac:dyDescent="0.25">
      <c r="B13156"/>
    </row>
    <row r="13157" spans="2:2" x14ac:dyDescent="0.25">
      <c r="B13157"/>
    </row>
    <row r="13158" spans="2:2" x14ac:dyDescent="0.25">
      <c r="B13158"/>
    </row>
    <row r="13159" spans="2:2" x14ac:dyDescent="0.25">
      <c r="B13159"/>
    </row>
    <row r="13160" spans="2:2" x14ac:dyDescent="0.25">
      <c r="B13160"/>
    </row>
    <row r="13161" spans="2:2" x14ac:dyDescent="0.25">
      <c r="B13161"/>
    </row>
    <row r="13162" spans="2:2" x14ac:dyDescent="0.25">
      <c r="B13162"/>
    </row>
    <row r="13163" spans="2:2" x14ac:dyDescent="0.25">
      <c r="B13163"/>
    </row>
    <row r="13164" spans="2:2" x14ac:dyDescent="0.25">
      <c r="B13164"/>
    </row>
    <row r="13165" spans="2:2" x14ac:dyDescent="0.25">
      <c r="B13165"/>
    </row>
    <row r="13166" spans="2:2" x14ac:dyDescent="0.25">
      <c r="B13166"/>
    </row>
    <row r="13167" spans="2:2" x14ac:dyDescent="0.25">
      <c r="B13167"/>
    </row>
    <row r="13168" spans="2:2" x14ac:dyDescent="0.25">
      <c r="B13168"/>
    </row>
    <row r="13169" spans="2:2" x14ac:dyDescent="0.25">
      <c r="B13169"/>
    </row>
    <row r="13170" spans="2:2" x14ac:dyDescent="0.25">
      <c r="B13170"/>
    </row>
    <row r="13171" spans="2:2" x14ac:dyDescent="0.25">
      <c r="B13171"/>
    </row>
    <row r="13172" spans="2:2" x14ac:dyDescent="0.25">
      <c r="B13172"/>
    </row>
    <row r="13173" spans="2:2" x14ac:dyDescent="0.25">
      <c r="B13173"/>
    </row>
    <row r="13174" spans="2:2" x14ac:dyDescent="0.25">
      <c r="B13174"/>
    </row>
    <row r="13175" spans="2:2" x14ac:dyDescent="0.25">
      <c r="B13175"/>
    </row>
    <row r="13176" spans="2:2" x14ac:dyDescent="0.25">
      <c r="B13176"/>
    </row>
    <row r="13177" spans="2:2" x14ac:dyDescent="0.25">
      <c r="B13177"/>
    </row>
    <row r="13178" spans="2:2" x14ac:dyDescent="0.25">
      <c r="B13178"/>
    </row>
    <row r="13179" spans="2:2" x14ac:dyDescent="0.25">
      <c r="B13179"/>
    </row>
    <row r="13180" spans="2:2" x14ac:dyDescent="0.25">
      <c r="B13180"/>
    </row>
    <row r="13181" spans="2:2" x14ac:dyDescent="0.25">
      <c r="B13181"/>
    </row>
    <row r="13182" spans="2:2" x14ac:dyDescent="0.25">
      <c r="B13182"/>
    </row>
    <row r="13183" spans="2:2" x14ac:dyDescent="0.25">
      <c r="B13183"/>
    </row>
    <row r="13184" spans="2:2" x14ac:dyDescent="0.25">
      <c r="B13184"/>
    </row>
    <row r="13185" spans="2:2" x14ac:dyDescent="0.25">
      <c r="B13185"/>
    </row>
    <row r="13186" spans="2:2" x14ac:dyDescent="0.25">
      <c r="B13186"/>
    </row>
    <row r="13187" spans="2:2" x14ac:dyDescent="0.25">
      <c r="B13187"/>
    </row>
    <row r="13188" spans="2:2" x14ac:dyDescent="0.25">
      <c r="B13188"/>
    </row>
    <row r="13189" spans="2:2" x14ac:dyDescent="0.25">
      <c r="B13189"/>
    </row>
    <row r="13190" spans="2:2" x14ac:dyDescent="0.25">
      <c r="B13190"/>
    </row>
    <row r="13191" spans="2:2" x14ac:dyDescent="0.25">
      <c r="B13191"/>
    </row>
    <row r="13192" spans="2:2" x14ac:dyDescent="0.25">
      <c r="B13192"/>
    </row>
    <row r="13193" spans="2:2" x14ac:dyDescent="0.25">
      <c r="B13193"/>
    </row>
    <row r="13194" spans="2:2" x14ac:dyDescent="0.25">
      <c r="B13194"/>
    </row>
    <row r="13195" spans="2:2" x14ac:dyDescent="0.25">
      <c r="B13195"/>
    </row>
    <row r="13196" spans="2:2" x14ac:dyDescent="0.25">
      <c r="B13196"/>
    </row>
    <row r="13197" spans="2:2" x14ac:dyDescent="0.25">
      <c r="B13197"/>
    </row>
    <row r="13198" spans="2:2" x14ac:dyDescent="0.25">
      <c r="B13198"/>
    </row>
    <row r="13199" spans="2:2" x14ac:dyDescent="0.25">
      <c r="B13199"/>
    </row>
    <row r="13200" spans="2:2" x14ac:dyDescent="0.25">
      <c r="B13200"/>
    </row>
    <row r="13201" spans="2:2" x14ac:dyDescent="0.25">
      <c r="B13201"/>
    </row>
    <row r="13202" spans="2:2" x14ac:dyDescent="0.25">
      <c r="B13202"/>
    </row>
    <row r="13203" spans="2:2" x14ac:dyDescent="0.25">
      <c r="B13203"/>
    </row>
    <row r="13204" spans="2:2" x14ac:dyDescent="0.25">
      <c r="B13204"/>
    </row>
    <row r="13205" spans="2:2" x14ac:dyDescent="0.25">
      <c r="B13205"/>
    </row>
    <row r="13206" spans="2:2" x14ac:dyDescent="0.25">
      <c r="B13206"/>
    </row>
    <row r="13207" spans="2:2" x14ac:dyDescent="0.25">
      <c r="B13207"/>
    </row>
    <row r="13208" spans="2:2" x14ac:dyDescent="0.25">
      <c r="B13208"/>
    </row>
    <row r="13209" spans="2:2" x14ac:dyDescent="0.25">
      <c r="B13209"/>
    </row>
    <row r="13210" spans="2:2" x14ac:dyDescent="0.25">
      <c r="B13210"/>
    </row>
    <row r="13211" spans="2:2" x14ac:dyDescent="0.25">
      <c r="B13211"/>
    </row>
    <row r="13212" spans="2:2" x14ac:dyDescent="0.25">
      <c r="B13212"/>
    </row>
    <row r="13213" spans="2:2" x14ac:dyDescent="0.25">
      <c r="B13213"/>
    </row>
    <row r="13214" spans="2:2" x14ac:dyDescent="0.25">
      <c r="B13214"/>
    </row>
    <row r="13215" spans="2:2" x14ac:dyDescent="0.25">
      <c r="B13215"/>
    </row>
    <row r="13216" spans="2:2" x14ac:dyDescent="0.25">
      <c r="B13216"/>
    </row>
    <row r="13217" spans="2:2" x14ac:dyDescent="0.25">
      <c r="B13217"/>
    </row>
    <row r="13218" spans="2:2" x14ac:dyDescent="0.25">
      <c r="B13218"/>
    </row>
    <row r="13219" spans="2:2" x14ac:dyDescent="0.25">
      <c r="B13219"/>
    </row>
    <row r="13220" spans="2:2" x14ac:dyDescent="0.25">
      <c r="B13220"/>
    </row>
    <row r="13221" spans="2:2" x14ac:dyDescent="0.25">
      <c r="B13221"/>
    </row>
    <row r="13222" spans="2:2" x14ac:dyDescent="0.25">
      <c r="B13222"/>
    </row>
    <row r="13223" spans="2:2" x14ac:dyDescent="0.25">
      <c r="B13223"/>
    </row>
    <row r="13224" spans="2:2" x14ac:dyDescent="0.25">
      <c r="B13224"/>
    </row>
    <row r="13225" spans="2:2" x14ac:dyDescent="0.25">
      <c r="B13225"/>
    </row>
    <row r="13226" spans="2:2" x14ac:dyDescent="0.25">
      <c r="B13226"/>
    </row>
    <row r="13227" spans="2:2" x14ac:dyDescent="0.25">
      <c r="B13227"/>
    </row>
    <row r="13228" spans="2:2" x14ac:dyDescent="0.25">
      <c r="B13228"/>
    </row>
    <row r="13229" spans="2:2" x14ac:dyDescent="0.25">
      <c r="B13229"/>
    </row>
    <row r="13230" spans="2:2" x14ac:dyDescent="0.25">
      <c r="B13230"/>
    </row>
    <row r="13231" spans="2:2" x14ac:dyDescent="0.25">
      <c r="B13231"/>
    </row>
    <row r="13232" spans="2:2" x14ac:dyDescent="0.25">
      <c r="B13232"/>
    </row>
    <row r="13233" spans="2:2" x14ac:dyDescent="0.25">
      <c r="B13233"/>
    </row>
    <row r="13234" spans="2:2" x14ac:dyDescent="0.25">
      <c r="B13234"/>
    </row>
    <row r="13235" spans="2:2" x14ac:dyDescent="0.25">
      <c r="B13235"/>
    </row>
    <row r="13236" spans="2:2" x14ac:dyDescent="0.25">
      <c r="B13236"/>
    </row>
    <row r="13237" spans="2:2" x14ac:dyDescent="0.25">
      <c r="B13237"/>
    </row>
    <row r="13238" spans="2:2" x14ac:dyDescent="0.25">
      <c r="B13238"/>
    </row>
    <row r="13239" spans="2:2" x14ac:dyDescent="0.25">
      <c r="B13239"/>
    </row>
    <row r="13240" spans="2:2" x14ac:dyDescent="0.25">
      <c r="B13240"/>
    </row>
    <row r="13241" spans="2:2" x14ac:dyDescent="0.25">
      <c r="B13241"/>
    </row>
    <row r="13242" spans="2:2" x14ac:dyDescent="0.25">
      <c r="B13242"/>
    </row>
    <row r="13243" spans="2:2" x14ac:dyDescent="0.25">
      <c r="B13243"/>
    </row>
    <row r="13244" spans="2:2" x14ac:dyDescent="0.25">
      <c r="B13244"/>
    </row>
    <row r="13245" spans="2:2" x14ac:dyDescent="0.25">
      <c r="B13245"/>
    </row>
    <row r="13246" spans="2:2" x14ac:dyDescent="0.25">
      <c r="B13246"/>
    </row>
    <row r="13247" spans="2:2" x14ac:dyDescent="0.25">
      <c r="B13247"/>
    </row>
    <row r="13248" spans="2:2" x14ac:dyDescent="0.25">
      <c r="B13248"/>
    </row>
    <row r="13249" spans="2:2" x14ac:dyDescent="0.25">
      <c r="B13249"/>
    </row>
    <row r="13250" spans="2:2" x14ac:dyDescent="0.25">
      <c r="B13250"/>
    </row>
    <row r="13251" spans="2:2" x14ac:dyDescent="0.25">
      <c r="B13251"/>
    </row>
    <row r="13252" spans="2:2" x14ac:dyDescent="0.25">
      <c r="B13252"/>
    </row>
    <row r="13253" spans="2:2" x14ac:dyDescent="0.25">
      <c r="B13253"/>
    </row>
    <row r="13254" spans="2:2" x14ac:dyDescent="0.25">
      <c r="B13254"/>
    </row>
    <row r="13255" spans="2:2" x14ac:dyDescent="0.25">
      <c r="B13255"/>
    </row>
    <row r="13256" spans="2:2" x14ac:dyDescent="0.25">
      <c r="B13256"/>
    </row>
    <row r="13257" spans="2:2" x14ac:dyDescent="0.25">
      <c r="B13257"/>
    </row>
    <row r="13258" spans="2:2" x14ac:dyDescent="0.25">
      <c r="B13258"/>
    </row>
    <row r="13259" spans="2:2" x14ac:dyDescent="0.25">
      <c r="B13259"/>
    </row>
    <row r="13260" spans="2:2" x14ac:dyDescent="0.25">
      <c r="B13260"/>
    </row>
    <row r="13261" spans="2:2" x14ac:dyDescent="0.25">
      <c r="B13261"/>
    </row>
    <row r="13262" spans="2:2" x14ac:dyDescent="0.25">
      <c r="B13262"/>
    </row>
    <row r="13263" spans="2:2" x14ac:dyDescent="0.25">
      <c r="B13263"/>
    </row>
    <row r="13264" spans="2:2" x14ac:dyDescent="0.25">
      <c r="B13264"/>
    </row>
    <row r="13265" spans="2:2" x14ac:dyDescent="0.25">
      <c r="B13265"/>
    </row>
    <row r="13266" spans="2:2" x14ac:dyDescent="0.25">
      <c r="B13266"/>
    </row>
    <row r="13267" spans="2:2" x14ac:dyDescent="0.25">
      <c r="B13267"/>
    </row>
    <row r="13268" spans="2:2" x14ac:dyDescent="0.25">
      <c r="B13268"/>
    </row>
    <row r="13269" spans="2:2" x14ac:dyDescent="0.25">
      <c r="B13269"/>
    </row>
    <row r="13270" spans="2:2" x14ac:dyDescent="0.25">
      <c r="B13270"/>
    </row>
    <row r="13271" spans="2:2" x14ac:dyDescent="0.25">
      <c r="B13271"/>
    </row>
    <row r="13272" spans="2:2" x14ac:dyDescent="0.25">
      <c r="B13272"/>
    </row>
    <row r="13273" spans="2:2" x14ac:dyDescent="0.25">
      <c r="B13273"/>
    </row>
    <row r="13274" spans="2:2" x14ac:dyDescent="0.25">
      <c r="B13274"/>
    </row>
    <row r="13275" spans="2:2" x14ac:dyDescent="0.25">
      <c r="B13275"/>
    </row>
    <row r="13276" spans="2:2" x14ac:dyDescent="0.25">
      <c r="B13276"/>
    </row>
    <row r="13277" spans="2:2" x14ac:dyDescent="0.25">
      <c r="B13277"/>
    </row>
    <row r="13278" spans="2:2" x14ac:dyDescent="0.25">
      <c r="B13278"/>
    </row>
    <row r="13279" spans="2:2" x14ac:dyDescent="0.25">
      <c r="B13279"/>
    </row>
    <row r="13280" spans="2:2" x14ac:dyDescent="0.25">
      <c r="B13280"/>
    </row>
    <row r="13281" spans="2:2" x14ac:dyDescent="0.25">
      <c r="B13281"/>
    </row>
    <row r="13282" spans="2:2" x14ac:dyDescent="0.25">
      <c r="B13282"/>
    </row>
    <row r="13283" spans="2:2" x14ac:dyDescent="0.25">
      <c r="B13283"/>
    </row>
    <row r="13284" spans="2:2" x14ac:dyDescent="0.25">
      <c r="B13284"/>
    </row>
    <row r="13285" spans="2:2" x14ac:dyDescent="0.25">
      <c r="B13285"/>
    </row>
    <row r="13286" spans="2:2" x14ac:dyDescent="0.25">
      <c r="B13286"/>
    </row>
    <row r="13287" spans="2:2" x14ac:dyDescent="0.25">
      <c r="B13287"/>
    </row>
    <row r="13288" spans="2:2" x14ac:dyDescent="0.25">
      <c r="B13288"/>
    </row>
    <row r="13289" spans="2:2" x14ac:dyDescent="0.25">
      <c r="B13289"/>
    </row>
    <row r="13290" spans="2:2" x14ac:dyDescent="0.25">
      <c r="B13290"/>
    </row>
    <row r="13291" spans="2:2" x14ac:dyDescent="0.25">
      <c r="B13291"/>
    </row>
    <row r="13292" spans="2:2" x14ac:dyDescent="0.25">
      <c r="B13292"/>
    </row>
    <row r="13293" spans="2:2" x14ac:dyDescent="0.25">
      <c r="B13293"/>
    </row>
    <row r="13294" spans="2:2" x14ac:dyDescent="0.25">
      <c r="B13294"/>
    </row>
    <row r="13295" spans="2:2" x14ac:dyDescent="0.25">
      <c r="B13295"/>
    </row>
    <row r="13296" spans="2:2" x14ac:dyDescent="0.25">
      <c r="B13296"/>
    </row>
    <row r="13297" spans="2:2" x14ac:dyDescent="0.25">
      <c r="B13297"/>
    </row>
    <row r="13298" spans="2:2" x14ac:dyDescent="0.25">
      <c r="B13298"/>
    </row>
    <row r="13299" spans="2:2" x14ac:dyDescent="0.25">
      <c r="B13299"/>
    </row>
    <row r="13300" spans="2:2" x14ac:dyDescent="0.25">
      <c r="B13300"/>
    </row>
    <row r="13301" spans="2:2" x14ac:dyDescent="0.25">
      <c r="B13301"/>
    </row>
    <row r="13302" spans="2:2" x14ac:dyDescent="0.25">
      <c r="B13302"/>
    </row>
    <row r="13303" spans="2:2" x14ac:dyDescent="0.25">
      <c r="B13303"/>
    </row>
    <row r="13304" spans="2:2" x14ac:dyDescent="0.25">
      <c r="B13304"/>
    </row>
    <row r="13305" spans="2:2" x14ac:dyDescent="0.25">
      <c r="B13305"/>
    </row>
    <row r="13306" spans="2:2" x14ac:dyDescent="0.25">
      <c r="B13306"/>
    </row>
    <row r="13307" spans="2:2" x14ac:dyDescent="0.25">
      <c r="B13307"/>
    </row>
    <row r="13308" spans="2:2" x14ac:dyDescent="0.25">
      <c r="B13308"/>
    </row>
    <row r="13309" spans="2:2" x14ac:dyDescent="0.25">
      <c r="B13309"/>
    </row>
    <row r="13310" spans="2:2" x14ac:dyDescent="0.25">
      <c r="B13310"/>
    </row>
    <row r="13311" spans="2:2" x14ac:dyDescent="0.25">
      <c r="B13311"/>
    </row>
    <row r="13312" spans="2:2" x14ac:dyDescent="0.25">
      <c r="B13312"/>
    </row>
    <row r="13313" spans="2:2" x14ac:dyDescent="0.25">
      <c r="B13313"/>
    </row>
    <row r="13314" spans="2:2" x14ac:dyDescent="0.25">
      <c r="B13314"/>
    </row>
    <row r="13315" spans="2:2" x14ac:dyDescent="0.25">
      <c r="B13315"/>
    </row>
    <row r="13316" spans="2:2" x14ac:dyDescent="0.25">
      <c r="B13316"/>
    </row>
    <row r="13317" spans="2:2" x14ac:dyDescent="0.25">
      <c r="B13317"/>
    </row>
    <row r="13318" spans="2:2" x14ac:dyDescent="0.25">
      <c r="B13318"/>
    </row>
    <row r="13319" spans="2:2" x14ac:dyDescent="0.25">
      <c r="B13319"/>
    </row>
    <row r="13320" spans="2:2" x14ac:dyDescent="0.25">
      <c r="B13320"/>
    </row>
    <row r="13321" spans="2:2" x14ac:dyDescent="0.25">
      <c r="B13321"/>
    </row>
    <row r="13322" spans="2:2" x14ac:dyDescent="0.25">
      <c r="B13322"/>
    </row>
    <row r="13323" spans="2:2" x14ac:dyDescent="0.25">
      <c r="B13323"/>
    </row>
    <row r="13324" spans="2:2" x14ac:dyDescent="0.25">
      <c r="B13324"/>
    </row>
    <row r="13325" spans="2:2" x14ac:dyDescent="0.25">
      <c r="B13325"/>
    </row>
    <row r="13326" spans="2:2" x14ac:dyDescent="0.25">
      <c r="B13326"/>
    </row>
    <row r="13327" spans="2:2" x14ac:dyDescent="0.25">
      <c r="B13327"/>
    </row>
    <row r="13328" spans="2:2" x14ac:dyDescent="0.25">
      <c r="B13328"/>
    </row>
    <row r="13329" spans="2:2" x14ac:dyDescent="0.25">
      <c r="B13329"/>
    </row>
    <row r="13330" spans="2:2" x14ac:dyDescent="0.25">
      <c r="B13330"/>
    </row>
    <row r="13331" spans="2:2" x14ac:dyDescent="0.25">
      <c r="B13331"/>
    </row>
    <row r="13332" spans="2:2" x14ac:dyDescent="0.25">
      <c r="B13332"/>
    </row>
    <row r="13333" spans="2:2" x14ac:dyDescent="0.25">
      <c r="B13333"/>
    </row>
    <row r="13334" spans="2:2" x14ac:dyDescent="0.25">
      <c r="B13334"/>
    </row>
    <row r="13335" spans="2:2" x14ac:dyDescent="0.25">
      <c r="B13335"/>
    </row>
    <row r="13336" spans="2:2" x14ac:dyDescent="0.25">
      <c r="B13336"/>
    </row>
    <row r="13337" spans="2:2" x14ac:dyDescent="0.25">
      <c r="B13337"/>
    </row>
    <row r="13338" spans="2:2" x14ac:dyDescent="0.25">
      <c r="B13338"/>
    </row>
    <row r="13339" spans="2:2" x14ac:dyDescent="0.25">
      <c r="B13339"/>
    </row>
    <row r="13340" spans="2:2" x14ac:dyDescent="0.25">
      <c r="B13340"/>
    </row>
    <row r="13341" spans="2:2" x14ac:dyDescent="0.25">
      <c r="B13341"/>
    </row>
    <row r="13342" spans="2:2" x14ac:dyDescent="0.25">
      <c r="B13342"/>
    </row>
    <row r="13343" spans="2:2" x14ac:dyDescent="0.25">
      <c r="B13343"/>
    </row>
    <row r="13344" spans="2:2" x14ac:dyDescent="0.25">
      <c r="B13344"/>
    </row>
    <row r="13345" spans="2:2" x14ac:dyDescent="0.25">
      <c r="B13345"/>
    </row>
    <row r="13346" spans="2:2" x14ac:dyDescent="0.25">
      <c r="B13346"/>
    </row>
    <row r="13347" spans="2:2" x14ac:dyDescent="0.25">
      <c r="B13347"/>
    </row>
    <row r="13348" spans="2:2" x14ac:dyDescent="0.25">
      <c r="B13348"/>
    </row>
    <row r="13349" spans="2:2" x14ac:dyDescent="0.25">
      <c r="B13349"/>
    </row>
    <row r="13350" spans="2:2" x14ac:dyDescent="0.25">
      <c r="B13350"/>
    </row>
    <row r="13351" spans="2:2" x14ac:dyDescent="0.25">
      <c r="B13351"/>
    </row>
    <row r="13352" spans="2:2" x14ac:dyDescent="0.25">
      <c r="B13352"/>
    </row>
    <row r="13353" spans="2:2" x14ac:dyDescent="0.25">
      <c r="B13353"/>
    </row>
    <row r="13354" spans="2:2" x14ac:dyDescent="0.25">
      <c r="B13354"/>
    </row>
    <row r="13355" spans="2:2" x14ac:dyDescent="0.25">
      <c r="B13355"/>
    </row>
    <row r="13356" spans="2:2" x14ac:dyDescent="0.25">
      <c r="B13356"/>
    </row>
    <row r="13357" spans="2:2" x14ac:dyDescent="0.25">
      <c r="B13357"/>
    </row>
    <row r="13358" spans="2:2" x14ac:dyDescent="0.25">
      <c r="B13358"/>
    </row>
    <row r="13359" spans="2:2" x14ac:dyDescent="0.25">
      <c r="B13359"/>
    </row>
    <row r="13360" spans="2:2" x14ac:dyDescent="0.25">
      <c r="B13360"/>
    </row>
    <row r="13361" spans="2:2" x14ac:dyDescent="0.25">
      <c r="B13361"/>
    </row>
    <row r="13362" spans="2:2" x14ac:dyDescent="0.25">
      <c r="B13362"/>
    </row>
    <row r="13363" spans="2:2" x14ac:dyDescent="0.25">
      <c r="B13363"/>
    </row>
    <row r="13364" spans="2:2" x14ac:dyDescent="0.25">
      <c r="B13364"/>
    </row>
    <row r="13365" spans="2:2" x14ac:dyDescent="0.25">
      <c r="B13365"/>
    </row>
    <row r="13366" spans="2:2" x14ac:dyDescent="0.25">
      <c r="B13366"/>
    </row>
    <row r="13367" spans="2:2" x14ac:dyDescent="0.25">
      <c r="B13367"/>
    </row>
    <row r="13368" spans="2:2" x14ac:dyDescent="0.25">
      <c r="B13368"/>
    </row>
    <row r="13369" spans="2:2" x14ac:dyDescent="0.25">
      <c r="B13369"/>
    </row>
    <row r="13370" spans="2:2" x14ac:dyDescent="0.25">
      <c r="B13370"/>
    </row>
    <row r="13371" spans="2:2" x14ac:dyDescent="0.25">
      <c r="B13371"/>
    </row>
    <row r="13372" spans="2:2" x14ac:dyDescent="0.25">
      <c r="B13372"/>
    </row>
    <row r="13373" spans="2:2" x14ac:dyDescent="0.25">
      <c r="B13373"/>
    </row>
    <row r="13374" spans="2:2" x14ac:dyDescent="0.25">
      <c r="B13374"/>
    </row>
    <row r="13375" spans="2:2" x14ac:dyDescent="0.25">
      <c r="B13375"/>
    </row>
    <row r="13376" spans="2:2" x14ac:dyDescent="0.25">
      <c r="B13376"/>
    </row>
    <row r="13377" spans="2:2" x14ac:dyDescent="0.25">
      <c r="B13377"/>
    </row>
    <row r="13378" spans="2:2" x14ac:dyDescent="0.25">
      <c r="B13378"/>
    </row>
    <row r="13379" spans="2:2" x14ac:dyDescent="0.25">
      <c r="B13379"/>
    </row>
    <row r="13380" spans="2:2" x14ac:dyDescent="0.25">
      <c r="B13380"/>
    </row>
    <row r="13381" spans="2:2" x14ac:dyDescent="0.25">
      <c r="B13381"/>
    </row>
    <row r="13382" spans="2:2" x14ac:dyDescent="0.25">
      <c r="B13382"/>
    </row>
    <row r="13383" spans="2:2" x14ac:dyDescent="0.25">
      <c r="B13383"/>
    </row>
    <row r="13384" spans="2:2" x14ac:dyDescent="0.25">
      <c r="B13384"/>
    </row>
    <row r="13385" spans="2:2" x14ac:dyDescent="0.25">
      <c r="B13385"/>
    </row>
    <row r="13386" spans="2:2" x14ac:dyDescent="0.25">
      <c r="B13386"/>
    </row>
    <row r="13387" spans="2:2" x14ac:dyDescent="0.25">
      <c r="B13387"/>
    </row>
    <row r="13388" spans="2:2" x14ac:dyDescent="0.25">
      <c r="B13388"/>
    </row>
    <row r="13389" spans="2:2" x14ac:dyDescent="0.25">
      <c r="B13389"/>
    </row>
    <row r="13390" spans="2:2" x14ac:dyDescent="0.25">
      <c r="B13390"/>
    </row>
    <row r="13391" spans="2:2" x14ac:dyDescent="0.25">
      <c r="B13391"/>
    </row>
    <row r="13392" spans="2:2" x14ac:dyDescent="0.25">
      <c r="B13392"/>
    </row>
    <row r="13393" spans="2:2" x14ac:dyDescent="0.25">
      <c r="B13393"/>
    </row>
    <row r="13394" spans="2:2" x14ac:dyDescent="0.25">
      <c r="B13394"/>
    </row>
    <row r="13395" spans="2:2" x14ac:dyDescent="0.25">
      <c r="B13395"/>
    </row>
    <row r="13396" spans="2:2" x14ac:dyDescent="0.25">
      <c r="B13396"/>
    </row>
    <row r="13397" spans="2:2" x14ac:dyDescent="0.25">
      <c r="B13397"/>
    </row>
    <row r="13398" spans="2:2" x14ac:dyDescent="0.25">
      <c r="B13398"/>
    </row>
    <row r="13399" spans="2:2" x14ac:dyDescent="0.25">
      <c r="B13399"/>
    </row>
    <row r="13400" spans="2:2" x14ac:dyDescent="0.25">
      <c r="B13400"/>
    </row>
    <row r="13401" spans="2:2" x14ac:dyDescent="0.25">
      <c r="B13401"/>
    </row>
    <row r="13402" spans="2:2" x14ac:dyDescent="0.25">
      <c r="B13402"/>
    </row>
    <row r="13403" spans="2:2" x14ac:dyDescent="0.25">
      <c r="B13403"/>
    </row>
    <row r="13404" spans="2:2" x14ac:dyDescent="0.25">
      <c r="B13404"/>
    </row>
    <row r="13405" spans="2:2" x14ac:dyDescent="0.25">
      <c r="B13405"/>
    </row>
    <row r="13406" spans="2:2" x14ac:dyDescent="0.25">
      <c r="B13406"/>
    </row>
    <row r="13407" spans="2:2" x14ac:dyDescent="0.25">
      <c r="B13407"/>
    </row>
    <row r="13408" spans="2:2" x14ac:dyDescent="0.25">
      <c r="B13408"/>
    </row>
    <row r="13409" spans="2:2" x14ac:dyDescent="0.25">
      <c r="B13409"/>
    </row>
    <row r="13410" spans="2:2" x14ac:dyDescent="0.25">
      <c r="B13410"/>
    </row>
    <row r="13411" spans="2:2" x14ac:dyDescent="0.25">
      <c r="B13411"/>
    </row>
    <row r="13412" spans="2:2" x14ac:dyDescent="0.25">
      <c r="B13412"/>
    </row>
    <row r="13413" spans="2:2" x14ac:dyDescent="0.25">
      <c r="B13413"/>
    </row>
    <row r="13414" spans="2:2" x14ac:dyDescent="0.25">
      <c r="B13414"/>
    </row>
    <row r="13415" spans="2:2" x14ac:dyDescent="0.25">
      <c r="B13415"/>
    </row>
    <row r="13416" spans="2:2" x14ac:dyDescent="0.25">
      <c r="B13416"/>
    </row>
    <row r="13417" spans="2:2" x14ac:dyDescent="0.25">
      <c r="B13417"/>
    </row>
    <row r="13418" spans="2:2" x14ac:dyDescent="0.25">
      <c r="B13418"/>
    </row>
    <row r="13419" spans="2:2" x14ac:dyDescent="0.25">
      <c r="B13419"/>
    </row>
    <row r="13420" spans="2:2" x14ac:dyDescent="0.25">
      <c r="B13420"/>
    </row>
    <row r="13421" spans="2:2" x14ac:dyDescent="0.25">
      <c r="B13421"/>
    </row>
    <row r="13422" spans="2:2" x14ac:dyDescent="0.25">
      <c r="B13422"/>
    </row>
    <row r="13423" spans="2:2" x14ac:dyDescent="0.25">
      <c r="B13423"/>
    </row>
    <row r="13424" spans="2:2" x14ac:dyDescent="0.25">
      <c r="B13424"/>
    </row>
    <row r="13425" spans="2:2" x14ac:dyDescent="0.25">
      <c r="B13425"/>
    </row>
    <row r="13426" spans="2:2" x14ac:dyDescent="0.25">
      <c r="B13426"/>
    </row>
    <row r="13427" spans="2:2" x14ac:dyDescent="0.25">
      <c r="B13427"/>
    </row>
    <row r="13428" spans="2:2" x14ac:dyDescent="0.25">
      <c r="B13428"/>
    </row>
    <row r="13429" spans="2:2" x14ac:dyDescent="0.25">
      <c r="B13429"/>
    </row>
    <row r="13430" spans="2:2" x14ac:dyDescent="0.25">
      <c r="B13430"/>
    </row>
    <row r="13431" spans="2:2" x14ac:dyDescent="0.25">
      <c r="B13431"/>
    </row>
    <row r="13432" spans="2:2" x14ac:dyDescent="0.25">
      <c r="B13432"/>
    </row>
    <row r="13433" spans="2:2" x14ac:dyDescent="0.25">
      <c r="B13433"/>
    </row>
    <row r="13434" spans="2:2" x14ac:dyDescent="0.25">
      <c r="B13434"/>
    </row>
    <row r="13435" spans="2:2" x14ac:dyDescent="0.25">
      <c r="B13435"/>
    </row>
    <row r="13436" spans="2:2" x14ac:dyDescent="0.25">
      <c r="B13436"/>
    </row>
    <row r="13437" spans="2:2" x14ac:dyDescent="0.25">
      <c r="B13437"/>
    </row>
    <row r="13438" spans="2:2" x14ac:dyDescent="0.25">
      <c r="B13438"/>
    </row>
    <row r="13439" spans="2:2" x14ac:dyDescent="0.25">
      <c r="B13439"/>
    </row>
    <row r="13440" spans="2:2" x14ac:dyDescent="0.25">
      <c r="B13440"/>
    </row>
    <row r="13441" spans="2:2" x14ac:dyDescent="0.25">
      <c r="B13441"/>
    </row>
    <row r="13442" spans="2:2" x14ac:dyDescent="0.25">
      <c r="B13442"/>
    </row>
    <row r="13443" spans="2:2" x14ac:dyDescent="0.25">
      <c r="B13443"/>
    </row>
    <row r="13444" spans="2:2" x14ac:dyDescent="0.25">
      <c r="B13444"/>
    </row>
    <row r="13445" spans="2:2" x14ac:dyDescent="0.25">
      <c r="B13445"/>
    </row>
    <row r="13446" spans="2:2" x14ac:dyDescent="0.25">
      <c r="B13446"/>
    </row>
    <row r="13447" spans="2:2" x14ac:dyDescent="0.25">
      <c r="B13447"/>
    </row>
    <row r="13448" spans="2:2" x14ac:dyDescent="0.25">
      <c r="B13448"/>
    </row>
    <row r="13449" spans="2:2" x14ac:dyDescent="0.25">
      <c r="B13449"/>
    </row>
    <row r="13450" spans="2:2" x14ac:dyDescent="0.25">
      <c r="B13450"/>
    </row>
    <row r="13451" spans="2:2" x14ac:dyDescent="0.25">
      <c r="B13451"/>
    </row>
    <row r="13452" spans="2:2" x14ac:dyDescent="0.25">
      <c r="B13452"/>
    </row>
    <row r="13453" spans="2:2" x14ac:dyDescent="0.25">
      <c r="B13453"/>
    </row>
    <row r="13454" spans="2:2" x14ac:dyDescent="0.25">
      <c r="B13454"/>
    </row>
    <row r="13455" spans="2:2" x14ac:dyDescent="0.25">
      <c r="B13455"/>
    </row>
    <row r="13456" spans="2:2" x14ac:dyDescent="0.25">
      <c r="B13456"/>
    </row>
    <row r="13457" spans="2:2" x14ac:dyDescent="0.25">
      <c r="B13457"/>
    </row>
    <row r="13458" spans="2:2" x14ac:dyDescent="0.25">
      <c r="B13458"/>
    </row>
    <row r="13459" spans="2:2" x14ac:dyDescent="0.25">
      <c r="B13459"/>
    </row>
    <row r="13460" spans="2:2" x14ac:dyDescent="0.25">
      <c r="B13460"/>
    </row>
    <row r="13461" spans="2:2" x14ac:dyDescent="0.25">
      <c r="B13461"/>
    </row>
    <row r="13462" spans="2:2" x14ac:dyDescent="0.25">
      <c r="B13462"/>
    </row>
    <row r="13463" spans="2:2" x14ac:dyDescent="0.25">
      <c r="B13463"/>
    </row>
    <row r="13464" spans="2:2" x14ac:dyDescent="0.25">
      <c r="B13464"/>
    </row>
    <row r="13465" spans="2:2" x14ac:dyDescent="0.25">
      <c r="B13465"/>
    </row>
    <row r="13466" spans="2:2" x14ac:dyDescent="0.25">
      <c r="B13466"/>
    </row>
    <row r="13467" spans="2:2" x14ac:dyDescent="0.25">
      <c r="B13467"/>
    </row>
    <row r="13468" spans="2:2" x14ac:dyDescent="0.25">
      <c r="B13468"/>
    </row>
    <row r="13469" spans="2:2" x14ac:dyDescent="0.25">
      <c r="B13469"/>
    </row>
    <row r="13470" spans="2:2" x14ac:dyDescent="0.25">
      <c r="B13470"/>
    </row>
    <row r="13471" spans="2:2" x14ac:dyDescent="0.25">
      <c r="B13471"/>
    </row>
    <row r="13472" spans="2:2" x14ac:dyDescent="0.25">
      <c r="B13472"/>
    </row>
    <row r="13473" spans="2:2" x14ac:dyDescent="0.25">
      <c r="B13473"/>
    </row>
    <row r="13474" spans="2:2" x14ac:dyDescent="0.25">
      <c r="B13474"/>
    </row>
    <row r="13475" spans="2:2" x14ac:dyDescent="0.25">
      <c r="B13475"/>
    </row>
    <row r="13476" spans="2:2" x14ac:dyDescent="0.25">
      <c r="B13476"/>
    </row>
    <row r="13477" spans="2:2" x14ac:dyDescent="0.25">
      <c r="B13477"/>
    </row>
    <row r="13478" spans="2:2" x14ac:dyDescent="0.25">
      <c r="B13478"/>
    </row>
    <row r="13479" spans="2:2" x14ac:dyDescent="0.25">
      <c r="B13479"/>
    </row>
    <row r="13480" spans="2:2" x14ac:dyDescent="0.25">
      <c r="B13480"/>
    </row>
    <row r="13481" spans="2:2" x14ac:dyDescent="0.25">
      <c r="B13481"/>
    </row>
    <row r="13482" spans="2:2" x14ac:dyDescent="0.25">
      <c r="B13482"/>
    </row>
    <row r="13483" spans="2:2" x14ac:dyDescent="0.25">
      <c r="B13483"/>
    </row>
    <row r="13484" spans="2:2" x14ac:dyDescent="0.25">
      <c r="B13484"/>
    </row>
    <row r="13485" spans="2:2" x14ac:dyDescent="0.25">
      <c r="B13485"/>
    </row>
    <row r="13486" spans="2:2" x14ac:dyDescent="0.25">
      <c r="B13486"/>
    </row>
    <row r="13487" spans="2:2" x14ac:dyDescent="0.25">
      <c r="B13487"/>
    </row>
    <row r="13488" spans="2:2" x14ac:dyDescent="0.25">
      <c r="B13488"/>
    </row>
    <row r="13489" spans="2:2" x14ac:dyDescent="0.25">
      <c r="B13489"/>
    </row>
    <row r="13490" spans="2:2" x14ac:dyDescent="0.25">
      <c r="B13490"/>
    </row>
    <row r="13491" spans="2:2" x14ac:dyDescent="0.25">
      <c r="B13491"/>
    </row>
    <row r="13492" spans="2:2" x14ac:dyDescent="0.25">
      <c r="B13492"/>
    </row>
    <row r="13493" spans="2:2" x14ac:dyDescent="0.25">
      <c r="B13493"/>
    </row>
    <row r="13494" spans="2:2" x14ac:dyDescent="0.25">
      <c r="B13494"/>
    </row>
    <row r="13495" spans="2:2" x14ac:dyDescent="0.25">
      <c r="B13495"/>
    </row>
    <row r="13496" spans="2:2" x14ac:dyDescent="0.25">
      <c r="B13496"/>
    </row>
    <row r="13497" spans="2:2" x14ac:dyDescent="0.25">
      <c r="B13497"/>
    </row>
    <row r="13498" spans="2:2" x14ac:dyDescent="0.25">
      <c r="B13498"/>
    </row>
    <row r="13499" spans="2:2" x14ac:dyDescent="0.25">
      <c r="B13499"/>
    </row>
    <row r="13500" spans="2:2" x14ac:dyDescent="0.25">
      <c r="B13500"/>
    </row>
    <row r="13501" spans="2:2" x14ac:dyDescent="0.25">
      <c r="B13501"/>
    </row>
    <row r="13502" spans="2:2" x14ac:dyDescent="0.25">
      <c r="B13502"/>
    </row>
    <row r="13503" spans="2:2" x14ac:dyDescent="0.25">
      <c r="B13503"/>
    </row>
    <row r="13504" spans="2:2" x14ac:dyDescent="0.25">
      <c r="B13504"/>
    </row>
    <row r="13505" spans="2:2" x14ac:dyDescent="0.25">
      <c r="B13505"/>
    </row>
    <row r="13506" spans="2:2" x14ac:dyDescent="0.25">
      <c r="B13506"/>
    </row>
    <row r="13507" spans="2:2" x14ac:dyDescent="0.25">
      <c r="B13507"/>
    </row>
    <row r="13508" spans="2:2" x14ac:dyDescent="0.25">
      <c r="B13508"/>
    </row>
    <row r="13509" spans="2:2" x14ac:dyDescent="0.25">
      <c r="B13509"/>
    </row>
    <row r="13510" spans="2:2" x14ac:dyDescent="0.25">
      <c r="B13510"/>
    </row>
    <row r="13511" spans="2:2" x14ac:dyDescent="0.25">
      <c r="B13511"/>
    </row>
    <row r="13512" spans="2:2" x14ac:dyDescent="0.25">
      <c r="B13512"/>
    </row>
    <row r="13513" spans="2:2" x14ac:dyDescent="0.25">
      <c r="B13513"/>
    </row>
    <row r="13514" spans="2:2" x14ac:dyDescent="0.25">
      <c r="B13514"/>
    </row>
    <row r="13515" spans="2:2" x14ac:dyDescent="0.25">
      <c r="B13515"/>
    </row>
    <row r="13516" spans="2:2" x14ac:dyDescent="0.25">
      <c r="B13516"/>
    </row>
    <row r="13517" spans="2:2" x14ac:dyDescent="0.25">
      <c r="B13517"/>
    </row>
    <row r="13518" spans="2:2" x14ac:dyDescent="0.25">
      <c r="B13518"/>
    </row>
    <row r="13519" spans="2:2" x14ac:dyDescent="0.25">
      <c r="B13519"/>
    </row>
    <row r="13520" spans="2:2" x14ac:dyDescent="0.25">
      <c r="B13520"/>
    </row>
    <row r="13521" spans="2:2" x14ac:dyDescent="0.25">
      <c r="B13521"/>
    </row>
    <row r="13522" spans="2:2" x14ac:dyDescent="0.25">
      <c r="B13522"/>
    </row>
    <row r="13523" spans="2:2" x14ac:dyDescent="0.25">
      <c r="B13523"/>
    </row>
    <row r="13524" spans="2:2" x14ac:dyDescent="0.25">
      <c r="B13524"/>
    </row>
    <row r="13525" spans="2:2" x14ac:dyDescent="0.25">
      <c r="B13525"/>
    </row>
    <row r="13526" spans="2:2" x14ac:dyDescent="0.25">
      <c r="B13526"/>
    </row>
    <row r="13527" spans="2:2" x14ac:dyDescent="0.25">
      <c r="B13527"/>
    </row>
    <row r="13528" spans="2:2" x14ac:dyDescent="0.25">
      <c r="B13528"/>
    </row>
    <row r="13529" spans="2:2" x14ac:dyDescent="0.25">
      <c r="B13529"/>
    </row>
    <row r="13530" spans="2:2" x14ac:dyDescent="0.25">
      <c r="B13530"/>
    </row>
    <row r="13531" spans="2:2" x14ac:dyDescent="0.25">
      <c r="B13531"/>
    </row>
    <row r="13532" spans="2:2" x14ac:dyDescent="0.25">
      <c r="B13532"/>
    </row>
    <row r="13533" spans="2:2" x14ac:dyDescent="0.25">
      <c r="B13533"/>
    </row>
    <row r="13534" spans="2:2" x14ac:dyDescent="0.25">
      <c r="B13534"/>
    </row>
    <row r="13535" spans="2:2" x14ac:dyDescent="0.25">
      <c r="B13535"/>
    </row>
    <row r="13536" spans="2:2" x14ac:dyDescent="0.25">
      <c r="B13536"/>
    </row>
    <row r="13537" spans="2:2" x14ac:dyDescent="0.25">
      <c r="B13537"/>
    </row>
    <row r="13538" spans="2:2" x14ac:dyDescent="0.25">
      <c r="B13538"/>
    </row>
    <row r="13539" spans="2:2" x14ac:dyDescent="0.25">
      <c r="B13539"/>
    </row>
    <row r="13540" spans="2:2" x14ac:dyDescent="0.25">
      <c r="B13540"/>
    </row>
    <row r="13541" spans="2:2" x14ac:dyDescent="0.25">
      <c r="B13541"/>
    </row>
    <row r="13542" spans="2:2" x14ac:dyDescent="0.25">
      <c r="B13542"/>
    </row>
    <row r="13543" spans="2:2" x14ac:dyDescent="0.25">
      <c r="B13543"/>
    </row>
    <row r="13544" spans="2:2" x14ac:dyDescent="0.25">
      <c r="B13544"/>
    </row>
    <row r="13545" spans="2:2" x14ac:dyDescent="0.25">
      <c r="B13545"/>
    </row>
    <row r="13546" spans="2:2" x14ac:dyDescent="0.25">
      <c r="B13546"/>
    </row>
    <row r="13547" spans="2:2" x14ac:dyDescent="0.25">
      <c r="B13547"/>
    </row>
    <row r="13548" spans="2:2" x14ac:dyDescent="0.25">
      <c r="B13548"/>
    </row>
    <row r="13549" spans="2:2" x14ac:dyDescent="0.25">
      <c r="B13549"/>
    </row>
    <row r="13550" spans="2:2" x14ac:dyDescent="0.25">
      <c r="B13550"/>
    </row>
    <row r="13551" spans="2:2" x14ac:dyDescent="0.25">
      <c r="B13551"/>
    </row>
    <row r="13552" spans="2:2" x14ac:dyDescent="0.25">
      <c r="B13552"/>
    </row>
    <row r="13553" spans="2:2" x14ac:dyDescent="0.25">
      <c r="B13553"/>
    </row>
    <row r="13554" spans="2:2" x14ac:dyDescent="0.25">
      <c r="B13554"/>
    </row>
    <row r="13555" spans="2:2" x14ac:dyDescent="0.25">
      <c r="B13555"/>
    </row>
    <row r="13556" spans="2:2" x14ac:dyDescent="0.25">
      <c r="B13556"/>
    </row>
    <row r="13557" spans="2:2" x14ac:dyDescent="0.25">
      <c r="B13557"/>
    </row>
    <row r="13558" spans="2:2" x14ac:dyDescent="0.25">
      <c r="B13558"/>
    </row>
    <row r="13559" spans="2:2" x14ac:dyDescent="0.25">
      <c r="B13559"/>
    </row>
    <row r="13560" spans="2:2" x14ac:dyDescent="0.25">
      <c r="B13560"/>
    </row>
    <row r="13561" spans="2:2" x14ac:dyDescent="0.25">
      <c r="B13561"/>
    </row>
    <row r="13562" spans="2:2" x14ac:dyDescent="0.25">
      <c r="B13562"/>
    </row>
    <row r="13563" spans="2:2" x14ac:dyDescent="0.25">
      <c r="B13563"/>
    </row>
    <row r="13564" spans="2:2" x14ac:dyDescent="0.25">
      <c r="B13564"/>
    </row>
    <row r="13565" spans="2:2" x14ac:dyDescent="0.25">
      <c r="B13565"/>
    </row>
    <row r="13566" spans="2:2" x14ac:dyDescent="0.25">
      <c r="B13566"/>
    </row>
    <row r="13567" spans="2:2" x14ac:dyDescent="0.25">
      <c r="B13567"/>
    </row>
    <row r="13568" spans="2:2" x14ac:dyDescent="0.25">
      <c r="B13568"/>
    </row>
    <row r="13569" spans="2:2" x14ac:dyDescent="0.25">
      <c r="B13569"/>
    </row>
    <row r="13570" spans="2:2" x14ac:dyDescent="0.25">
      <c r="B13570"/>
    </row>
    <row r="13571" spans="2:2" x14ac:dyDescent="0.25">
      <c r="B13571"/>
    </row>
    <row r="13572" spans="2:2" x14ac:dyDescent="0.25">
      <c r="B13572"/>
    </row>
    <row r="13573" spans="2:2" x14ac:dyDescent="0.25">
      <c r="B13573"/>
    </row>
    <row r="13574" spans="2:2" x14ac:dyDescent="0.25">
      <c r="B13574"/>
    </row>
    <row r="13575" spans="2:2" x14ac:dyDescent="0.25">
      <c r="B13575"/>
    </row>
    <row r="13576" spans="2:2" x14ac:dyDescent="0.25">
      <c r="B13576"/>
    </row>
    <row r="13577" spans="2:2" x14ac:dyDescent="0.25">
      <c r="B13577"/>
    </row>
    <row r="13578" spans="2:2" x14ac:dyDescent="0.25">
      <c r="B13578"/>
    </row>
    <row r="13579" spans="2:2" x14ac:dyDescent="0.25">
      <c r="B13579"/>
    </row>
    <row r="13580" spans="2:2" x14ac:dyDescent="0.25">
      <c r="B13580"/>
    </row>
    <row r="13581" spans="2:2" x14ac:dyDescent="0.25">
      <c r="B13581"/>
    </row>
    <row r="13582" spans="2:2" x14ac:dyDescent="0.25">
      <c r="B13582"/>
    </row>
    <row r="13583" spans="2:2" x14ac:dyDescent="0.25">
      <c r="B13583"/>
    </row>
    <row r="13584" spans="2:2" x14ac:dyDescent="0.25">
      <c r="B13584"/>
    </row>
    <row r="13585" spans="2:2" x14ac:dyDescent="0.25">
      <c r="B13585"/>
    </row>
    <row r="13586" spans="2:2" x14ac:dyDescent="0.25">
      <c r="B13586"/>
    </row>
    <row r="13587" spans="2:2" x14ac:dyDescent="0.25">
      <c r="B13587"/>
    </row>
    <row r="13588" spans="2:2" x14ac:dyDescent="0.25">
      <c r="B13588"/>
    </row>
    <row r="13589" spans="2:2" x14ac:dyDescent="0.25">
      <c r="B13589"/>
    </row>
    <row r="13590" spans="2:2" x14ac:dyDescent="0.25">
      <c r="B13590"/>
    </row>
    <row r="13591" spans="2:2" x14ac:dyDescent="0.25">
      <c r="B13591"/>
    </row>
    <row r="13592" spans="2:2" x14ac:dyDescent="0.25">
      <c r="B13592"/>
    </row>
    <row r="13593" spans="2:2" x14ac:dyDescent="0.25">
      <c r="B13593"/>
    </row>
    <row r="13594" spans="2:2" x14ac:dyDescent="0.25">
      <c r="B13594"/>
    </row>
    <row r="13595" spans="2:2" x14ac:dyDescent="0.25">
      <c r="B13595"/>
    </row>
    <row r="13596" spans="2:2" x14ac:dyDescent="0.25">
      <c r="B13596"/>
    </row>
    <row r="13597" spans="2:2" x14ac:dyDescent="0.25">
      <c r="B13597"/>
    </row>
    <row r="13598" spans="2:2" x14ac:dyDescent="0.25">
      <c r="B13598"/>
    </row>
    <row r="13599" spans="2:2" x14ac:dyDescent="0.25">
      <c r="B13599"/>
    </row>
    <row r="13600" spans="2:2" x14ac:dyDescent="0.25">
      <c r="B13600"/>
    </row>
    <row r="13601" spans="2:2" x14ac:dyDescent="0.25">
      <c r="B13601"/>
    </row>
    <row r="13602" spans="2:2" x14ac:dyDescent="0.25">
      <c r="B13602"/>
    </row>
    <row r="13603" spans="2:2" x14ac:dyDescent="0.25">
      <c r="B13603"/>
    </row>
    <row r="13604" spans="2:2" x14ac:dyDescent="0.25">
      <c r="B13604"/>
    </row>
    <row r="13605" spans="2:2" x14ac:dyDescent="0.25">
      <c r="B13605"/>
    </row>
    <row r="13606" spans="2:2" x14ac:dyDescent="0.25">
      <c r="B13606"/>
    </row>
    <row r="13607" spans="2:2" x14ac:dyDescent="0.25">
      <c r="B13607"/>
    </row>
    <row r="13608" spans="2:2" x14ac:dyDescent="0.25">
      <c r="B13608"/>
    </row>
    <row r="13609" spans="2:2" x14ac:dyDescent="0.25">
      <c r="B13609"/>
    </row>
    <row r="13610" spans="2:2" x14ac:dyDescent="0.25">
      <c r="B13610"/>
    </row>
    <row r="13611" spans="2:2" x14ac:dyDescent="0.25">
      <c r="B13611"/>
    </row>
    <row r="13612" spans="2:2" x14ac:dyDescent="0.25">
      <c r="B13612"/>
    </row>
    <row r="13613" spans="2:2" x14ac:dyDescent="0.25">
      <c r="B13613"/>
    </row>
    <row r="13614" spans="2:2" x14ac:dyDescent="0.25">
      <c r="B13614"/>
    </row>
    <row r="13615" spans="2:2" x14ac:dyDescent="0.25">
      <c r="B13615"/>
    </row>
    <row r="13616" spans="2:2" x14ac:dyDescent="0.25">
      <c r="B13616"/>
    </row>
    <row r="13617" spans="2:2" x14ac:dyDescent="0.25">
      <c r="B13617"/>
    </row>
    <row r="13618" spans="2:2" x14ac:dyDescent="0.25">
      <c r="B13618"/>
    </row>
    <row r="13619" spans="2:2" x14ac:dyDescent="0.25">
      <c r="B13619"/>
    </row>
    <row r="13620" spans="2:2" x14ac:dyDescent="0.25">
      <c r="B13620"/>
    </row>
    <row r="13621" spans="2:2" x14ac:dyDescent="0.25">
      <c r="B13621"/>
    </row>
    <row r="13622" spans="2:2" x14ac:dyDescent="0.25">
      <c r="B13622"/>
    </row>
    <row r="13623" spans="2:2" x14ac:dyDescent="0.25">
      <c r="B13623"/>
    </row>
    <row r="13624" spans="2:2" x14ac:dyDescent="0.25">
      <c r="B13624"/>
    </row>
    <row r="13625" spans="2:2" x14ac:dyDescent="0.25">
      <c r="B13625"/>
    </row>
    <row r="13626" spans="2:2" x14ac:dyDescent="0.25">
      <c r="B13626"/>
    </row>
    <row r="13627" spans="2:2" x14ac:dyDescent="0.25">
      <c r="B13627"/>
    </row>
    <row r="13628" spans="2:2" x14ac:dyDescent="0.25">
      <c r="B13628"/>
    </row>
    <row r="13629" spans="2:2" x14ac:dyDescent="0.25">
      <c r="B13629"/>
    </row>
    <row r="13630" spans="2:2" x14ac:dyDescent="0.25">
      <c r="B13630"/>
    </row>
    <row r="13631" spans="2:2" x14ac:dyDescent="0.25">
      <c r="B13631"/>
    </row>
    <row r="13632" spans="2:2" x14ac:dyDescent="0.25">
      <c r="B13632"/>
    </row>
    <row r="13633" spans="2:2" x14ac:dyDescent="0.25">
      <c r="B13633"/>
    </row>
    <row r="13634" spans="2:2" x14ac:dyDescent="0.25">
      <c r="B13634"/>
    </row>
    <row r="13635" spans="2:2" x14ac:dyDescent="0.25">
      <c r="B13635"/>
    </row>
    <row r="13636" spans="2:2" x14ac:dyDescent="0.25">
      <c r="B13636"/>
    </row>
    <row r="13637" spans="2:2" x14ac:dyDescent="0.25">
      <c r="B13637"/>
    </row>
    <row r="13638" spans="2:2" x14ac:dyDescent="0.25">
      <c r="B13638"/>
    </row>
    <row r="13639" spans="2:2" x14ac:dyDescent="0.25">
      <c r="B13639"/>
    </row>
    <row r="13640" spans="2:2" x14ac:dyDescent="0.25">
      <c r="B13640"/>
    </row>
    <row r="13641" spans="2:2" x14ac:dyDescent="0.25">
      <c r="B13641"/>
    </row>
    <row r="13642" spans="2:2" x14ac:dyDescent="0.25">
      <c r="B13642"/>
    </row>
    <row r="13643" spans="2:2" x14ac:dyDescent="0.25">
      <c r="B13643"/>
    </row>
    <row r="13644" spans="2:2" x14ac:dyDescent="0.25">
      <c r="B13644"/>
    </row>
    <row r="13645" spans="2:2" x14ac:dyDescent="0.25">
      <c r="B13645"/>
    </row>
    <row r="13646" spans="2:2" x14ac:dyDescent="0.25">
      <c r="B13646"/>
    </row>
    <row r="13647" spans="2:2" x14ac:dyDescent="0.25">
      <c r="B13647"/>
    </row>
    <row r="13648" spans="2:2" x14ac:dyDescent="0.25">
      <c r="B13648"/>
    </row>
    <row r="13649" spans="2:2" x14ac:dyDescent="0.25">
      <c r="B13649"/>
    </row>
    <row r="13650" spans="2:2" x14ac:dyDescent="0.25">
      <c r="B13650"/>
    </row>
    <row r="13651" spans="2:2" x14ac:dyDescent="0.25">
      <c r="B13651"/>
    </row>
    <row r="13652" spans="2:2" x14ac:dyDescent="0.25">
      <c r="B13652"/>
    </row>
    <row r="13653" spans="2:2" x14ac:dyDescent="0.25">
      <c r="B13653"/>
    </row>
    <row r="13654" spans="2:2" x14ac:dyDescent="0.25">
      <c r="B13654"/>
    </row>
    <row r="13655" spans="2:2" x14ac:dyDescent="0.25">
      <c r="B13655"/>
    </row>
    <row r="13656" spans="2:2" x14ac:dyDescent="0.25">
      <c r="B13656"/>
    </row>
    <row r="13657" spans="2:2" x14ac:dyDescent="0.25">
      <c r="B13657"/>
    </row>
    <row r="13658" spans="2:2" x14ac:dyDescent="0.25">
      <c r="B13658"/>
    </row>
    <row r="13659" spans="2:2" x14ac:dyDescent="0.25">
      <c r="B13659"/>
    </row>
    <row r="13660" spans="2:2" x14ac:dyDescent="0.25">
      <c r="B13660"/>
    </row>
    <row r="13661" spans="2:2" x14ac:dyDescent="0.25">
      <c r="B13661"/>
    </row>
    <row r="13662" spans="2:2" x14ac:dyDescent="0.25">
      <c r="B13662"/>
    </row>
    <row r="13663" spans="2:2" x14ac:dyDescent="0.25">
      <c r="B13663"/>
    </row>
    <row r="13664" spans="2:2" x14ac:dyDescent="0.25">
      <c r="B13664"/>
    </row>
    <row r="13665" spans="2:2" x14ac:dyDescent="0.25">
      <c r="B13665"/>
    </row>
    <row r="13666" spans="2:2" x14ac:dyDescent="0.25">
      <c r="B13666"/>
    </row>
    <row r="13667" spans="2:2" x14ac:dyDescent="0.25">
      <c r="B13667"/>
    </row>
    <row r="13668" spans="2:2" x14ac:dyDescent="0.25">
      <c r="B13668"/>
    </row>
    <row r="13669" spans="2:2" x14ac:dyDescent="0.25">
      <c r="B13669"/>
    </row>
    <row r="13670" spans="2:2" x14ac:dyDescent="0.25">
      <c r="B13670"/>
    </row>
    <row r="13671" spans="2:2" x14ac:dyDescent="0.25">
      <c r="B13671"/>
    </row>
    <row r="13672" spans="2:2" x14ac:dyDescent="0.25">
      <c r="B13672"/>
    </row>
    <row r="13673" spans="2:2" x14ac:dyDescent="0.25">
      <c r="B13673"/>
    </row>
    <row r="13674" spans="2:2" x14ac:dyDescent="0.25">
      <c r="B13674"/>
    </row>
    <row r="13675" spans="2:2" x14ac:dyDescent="0.25">
      <c r="B13675"/>
    </row>
    <row r="13676" spans="2:2" x14ac:dyDescent="0.25">
      <c r="B13676"/>
    </row>
    <row r="13677" spans="2:2" x14ac:dyDescent="0.25">
      <c r="B13677"/>
    </row>
    <row r="13678" spans="2:2" x14ac:dyDescent="0.25">
      <c r="B13678"/>
    </row>
    <row r="13679" spans="2:2" x14ac:dyDescent="0.25">
      <c r="B13679"/>
    </row>
    <row r="13680" spans="2:2" x14ac:dyDescent="0.25">
      <c r="B13680"/>
    </row>
    <row r="13681" spans="2:2" x14ac:dyDescent="0.25">
      <c r="B13681"/>
    </row>
    <row r="13682" spans="2:2" x14ac:dyDescent="0.25">
      <c r="B13682"/>
    </row>
    <row r="13683" spans="2:2" x14ac:dyDescent="0.25">
      <c r="B13683"/>
    </row>
    <row r="13684" spans="2:2" x14ac:dyDescent="0.25">
      <c r="B13684"/>
    </row>
    <row r="13685" spans="2:2" x14ac:dyDescent="0.25">
      <c r="B13685"/>
    </row>
    <row r="13686" spans="2:2" x14ac:dyDescent="0.25">
      <c r="B13686"/>
    </row>
    <row r="13687" spans="2:2" x14ac:dyDescent="0.25">
      <c r="B13687"/>
    </row>
    <row r="13688" spans="2:2" x14ac:dyDescent="0.25">
      <c r="B13688"/>
    </row>
    <row r="13689" spans="2:2" x14ac:dyDescent="0.25">
      <c r="B13689"/>
    </row>
    <row r="13690" spans="2:2" x14ac:dyDescent="0.25">
      <c r="B13690"/>
    </row>
    <row r="13691" spans="2:2" x14ac:dyDescent="0.25">
      <c r="B13691"/>
    </row>
    <row r="13692" spans="2:2" x14ac:dyDescent="0.25">
      <c r="B13692"/>
    </row>
    <row r="13693" spans="2:2" x14ac:dyDescent="0.25">
      <c r="B13693"/>
    </row>
    <row r="13694" spans="2:2" x14ac:dyDescent="0.25">
      <c r="B13694"/>
    </row>
    <row r="13695" spans="2:2" x14ac:dyDescent="0.25">
      <c r="B13695"/>
    </row>
    <row r="13696" spans="2:2" x14ac:dyDescent="0.25">
      <c r="B13696"/>
    </row>
    <row r="13697" spans="2:2" x14ac:dyDescent="0.25">
      <c r="B13697"/>
    </row>
    <row r="13698" spans="2:2" x14ac:dyDescent="0.25">
      <c r="B13698"/>
    </row>
    <row r="13699" spans="2:2" x14ac:dyDescent="0.25">
      <c r="B13699"/>
    </row>
    <row r="13700" spans="2:2" x14ac:dyDescent="0.25">
      <c r="B13700"/>
    </row>
    <row r="13701" spans="2:2" x14ac:dyDescent="0.25">
      <c r="B13701"/>
    </row>
    <row r="13702" spans="2:2" x14ac:dyDescent="0.25">
      <c r="B13702"/>
    </row>
    <row r="13703" spans="2:2" x14ac:dyDescent="0.25">
      <c r="B13703"/>
    </row>
    <row r="13704" spans="2:2" x14ac:dyDescent="0.25">
      <c r="B13704"/>
    </row>
    <row r="13705" spans="2:2" x14ac:dyDescent="0.25">
      <c r="B13705"/>
    </row>
    <row r="13706" spans="2:2" x14ac:dyDescent="0.25">
      <c r="B13706"/>
    </row>
    <row r="13707" spans="2:2" x14ac:dyDescent="0.25">
      <c r="B13707"/>
    </row>
    <row r="13708" spans="2:2" x14ac:dyDescent="0.25">
      <c r="B13708"/>
    </row>
    <row r="13709" spans="2:2" x14ac:dyDescent="0.25">
      <c r="B13709"/>
    </row>
    <row r="13710" spans="2:2" x14ac:dyDescent="0.25">
      <c r="B13710"/>
    </row>
    <row r="13711" spans="2:2" x14ac:dyDescent="0.25">
      <c r="B13711"/>
    </row>
    <row r="13712" spans="2:2" x14ac:dyDescent="0.25">
      <c r="B13712"/>
    </row>
    <row r="13713" spans="2:2" x14ac:dyDescent="0.25">
      <c r="B13713"/>
    </row>
    <row r="13714" spans="2:2" x14ac:dyDescent="0.25">
      <c r="B13714"/>
    </row>
    <row r="13715" spans="2:2" x14ac:dyDescent="0.25">
      <c r="B13715"/>
    </row>
    <row r="13716" spans="2:2" x14ac:dyDescent="0.25">
      <c r="B13716"/>
    </row>
    <row r="13717" spans="2:2" x14ac:dyDescent="0.25">
      <c r="B13717"/>
    </row>
    <row r="13718" spans="2:2" x14ac:dyDescent="0.25">
      <c r="B13718"/>
    </row>
    <row r="13719" spans="2:2" x14ac:dyDescent="0.25">
      <c r="B13719"/>
    </row>
    <row r="13720" spans="2:2" x14ac:dyDescent="0.25">
      <c r="B13720"/>
    </row>
    <row r="13721" spans="2:2" x14ac:dyDescent="0.25">
      <c r="B13721"/>
    </row>
    <row r="13722" spans="2:2" x14ac:dyDescent="0.25">
      <c r="B13722"/>
    </row>
    <row r="13723" spans="2:2" x14ac:dyDescent="0.25">
      <c r="B13723"/>
    </row>
    <row r="13724" spans="2:2" x14ac:dyDescent="0.25">
      <c r="B13724"/>
    </row>
    <row r="13725" spans="2:2" x14ac:dyDescent="0.25">
      <c r="B13725"/>
    </row>
    <row r="13726" spans="2:2" x14ac:dyDescent="0.25">
      <c r="B13726"/>
    </row>
    <row r="13727" spans="2:2" x14ac:dyDescent="0.25">
      <c r="B13727"/>
    </row>
    <row r="13728" spans="2:2" x14ac:dyDescent="0.25">
      <c r="B13728"/>
    </row>
    <row r="13729" spans="2:2" x14ac:dyDescent="0.25">
      <c r="B13729"/>
    </row>
    <row r="13730" spans="2:2" x14ac:dyDescent="0.25">
      <c r="B13730"/>
    </row>
    <row r="13731" spans="2:2" x14ac:dyDescent="0.25">
      <c r="B13731"/>
    </row>
    <row r="13732" spans="2:2" x14ac:dyDescent="0.25">
      <c r="B13732"/>
    </row>
    <row r="13733" spans="2:2" x14ac:dyDescent="0.25">
      <c r="B13733"/>
    </row>
    <row r="13734" spans="2:2" x14ac:dyDescent="0.25">
      <c r="B13734"/>
    </row>
    <row r="13735" spans="2:2" x14ac:dyDescent="0.25">
      <c r="B13735"/>
    </row>
    <row r="13736" spans="2:2" x14ac:dyDescent="0.25">
      <c r="B13736"/>
    </row>
    <row r="13737" spans="2:2" x14ac:dyDescent="0.25">
      <c r="B13737"/>
    </row>
    <row r="13738" spans="2:2" x14ac:dyDescent="0.25">
      <c r="B13738"/>
    </row>
    <row r="13739" spans="2:2" x14ac:dyDescent="0.25">
      <c r="B13739"/>
    </row>
    <row r="13740" spans="2:2" x14ac:dyDescent="0.25">
      <c r="B13740"/>
    </row>
    <row r="13741" spans="2:2" x14ac:dyDescent="0.25">
      <c r="B13741"/>
    </row>
    <row r="13742" spans="2:2" x14ac:dyDescent="0.25">
      <c r="B13742"/>
    </row>
    <row r="13743" spans="2:2" x14ac:dyDescent="0.25">
      <c r="B13743"/>
    </row>
    <row r="13744" spans="2:2" x14ac:dyDescent="0.25">
      <c r="B13744"/>
    </row>
    <row r="13745" spans="2:2" x14ac:dyDescent="0.25">
      <c r="B13745"/>
    </row>
    <row r="13746" spans="2:2" x14ac:dyDescent="0.25">
      <c r="B13746"/>
    </row>
    <row r="13747" spans="2:2" x14ac:dyDescent="0.25">
      <c r="B13747"/>
    </row>
    <row r="13748" spans="2:2" x14ac:dyDescent="0.25">
      <c r="B13748"/>
    </row>
    <row r="13749" spans="2:2" x14ac:dyDescent="0.25">
      <c r="B13749"/>
    </row>
    <row r="13750" spans="2:2" x14ac:dyDescent="0.25">
      <c r="B13750"/>
    </row>
    <row r="13751" spans="2:2" x14ac:dyDescent="0.25">
      <c r="B13751"/>
    </row>
    <row r="13752" spans="2:2" x14ac:dyDescent="0.25">
      <c r="B13752"/>
    </row>
    <row r="13753" spans="2:2" x14ac:dyDescent="0.25">
      <c r="B13753"/>
    </row>
    <row r="13754" spans="2:2" x14ac:dyDescent="0.25">
      <c r="B13754"/>
    </row>
    <row r="13755" spans="2:2" x14ac:dyDescent="0.25">
      <c r="B13755"/>
    </row>
    <row r="13756" spans="2:2" x14ac:dyDescent="0.25">
      <c r="B13756"/>
    </row>
    <row r="13757" spans="2:2" x14ac:dyDescent="0.25">
      <c r="B13757"/>
    </row>
    <row r="13758" spans="2:2" x14ac:dyDescent="0.25">
      <c r="B13758"/>
    </row>
    <row r="13759" spans="2:2" x14ac:dyDescent="0.25">
      <c r="B13759"/>
    </row>
    <row r="13760" spans="2:2" x14ac:dyDescent="0.25">
      <c r="B13760"/>
    </row>
    <row r="13761" spans="2:2" x14ac:dyDescent="0.25">
      <c r="B13761"/>
    </row>
    <row r="13762" spans="2:2" x14ac:dyDescent="0.25">
      <c r="B13762"/>
    </row>
    <row r="13763" spans="2:2" x14ac:dyDescent="0.25">
      <c r="B13763"/>
    </row>
    <row r="13764" spans="2:2" x14ac:dyDescent="0.25">
      <c r="B13764"/>
    </row>
    <row r="13765" spans="2:2" x14ac:dyDescent="0.25">
      <c r="B13765"/>
    </row>
    <row r="13766" spans="2:2" x14ac:dyDescent="0.25">
      <c r="B13766"/>
    </row>
    <row r="13767" spans="2:2" x14ac:dyDescent="0.25">
      <c r="B13767"/>
    </row>
    <row r="13768" spans="2:2" x14ac:dyDescent="0.25">
      <c r="B13768"/>
    </row>
    <row r="13769" spans="2:2" x14ac:dyDescent="0.25">
      <c r="B13769"/>
    </row>
    <row r="13770" spans="2:2" x14ac:dyDescent="0.25">
      <c r="B13770"/>
    </row>
    <row r="13771" spans="2:2" x14ac:dyDescent="0.25">
      <c r="B13771"/>
    </row>
    <row r="13772" spans="2:2" x14ac:dyDescent="0.25">
      <c r="B13772"/>
    </row>
    <row r="13773" spans="2:2" x14ac:dyDescent="0.25">
      <c r="B13773"/>
    </row>
    <row r="13774" spans="2:2" x14ac:dyDescent="0.25">
      <c r="B13774"/>
    </row>
    <row r="13775" spans="2:2" x14ac:dyDescent="0.25">
      <c r="B13775"/>
    </row>
    <row r="13776" spans="2:2" x14ac:dyDescent="0.25">
      <c r="B13776"/>
    </row>
    <row r="13777" spans="2:2" x14ac:dyDescent="0.25">
      <c r="B13777"/>
    </row>
    <row r="13778" spans="2:2" x14ac:dyDescent="0.25">
      <c r="B13778"/>
    </row>
    <row r="13779" spans="2:2" x14ac:dyDescent="0.25">
      <c r="B13779"/>
    </row>
    <row r="13780" spans="2:2" x14ac:dyDescent="0.25">
      <c r="B13780"/>
    </row>
    <row r="13781" spans="2:2" x14ac:dyDescent="0.25">
      <c r="B13781"/>
    </row>
    <row r="13782" spans="2:2" x14ac:dyDescent="0.25">
      <c r="B13782"/>
    </row>
    <row r="13783" spans="2:2" x14ac:dyDescent="0.25">
      <c r="B13783"/>
    </row>
    <row r="13784" spans="2:2" x14ac:dyDescent="0.25">
      <c r="B13784"/>
    </row>
    <row r="13785" spans="2:2" x14ac:dyDescent="0.25">
      <c r="B13785"/>
    </row>
    <row r="13786" spans="2:2" x14ac:dyDescent="0.25">
      <c r="B13786"/>
    </row>
    <row r="13787" spans="2:2" x14ac:dyDescent="0.25">
      <c r="B13787"/>
    </row>
    <row r="13788" spans="2:2" x14ac:dyDescent="0.25">
      <c r="B13788"/>
    </row>
    <row r="13789" spans="2:2" x14ac:dyDescent="0.25">
      <c r="B13789"/>
    </row>
    <row r="13790" spans="2:2" x14ac:dyDescent="0.25">
      <c r="B13790"/>
    </row>
    <row r="13791" spans="2:2" x14ac:dyDescent="0.25">
      <c r="B13791"/>
    </row>
    <row r="13792" spans="2:2" x14ac:dyDescent="0.25">
      <c r="B13792"/>
    </row>
    <row r="13793" spans="2:2" x14ac:dyDescent="0.25">
      <c r="B13793"/>
    </row>
    <row r="13794" spans="2:2" x14ac:dyDescent="0.25">
      <c r="B13794"/>
    </row>
    <row r="13795" spans="2:2" x14ac:dyDescent="0.25">
      <c r="B13795"/>
    </row>
    <row r="13796" spans="2:2" x14ac:dyDescent="0.25">
      <c r="B13796"/>
    </row>
    <row r="13797" spans="2:2" x14ac:dyDescent="0.25">
      <c r="B13797"/>
    </row>
    <row r="13798" spans="2:2" x14ac:dyDescent="0.25">
      <c r="B13798"/>
    </row>
    <row r="13799" spans="2:2" x14ac:dyDescent="0.25">
      <c r="B13799"/>
    </row>
    <row r="13800" spans="2:2" x14ac:dyDescent="0.25">
      <c r="B13800"/>
    </row>
    <row r="13801" spans="2:2" x14ac:dyDescent="0.25">
      <c r="B13801"/>
    </row>
    <row r="13802" spans="2:2" x14ac:dyDescent="0.25">
      <c r="B13802"/>
    </row>
    <row r="13803" spans="2:2" x14ac:dyDescent="0.25">
      <c r="B13803"/>
    </row>
    <row r="13804" spans="2:2" x14ac:dyDescent="0.25">
      <c r="B13804"/>
    </row>
    <row r="13805" spans="2:2" x14ac:dyDescent="0.25">
      <c r="B13805"/>
    </row>
    <row r="13806" spans="2:2" x14ac:dyDescent="0.25">
      <c r="B13806"/>
    </row>
    <row r="13807" spans="2:2" x14ac:dyDescent="0.25">
      <c r="B13807"/>
    </row>
    <row r="13808" spans="2:2" x14ac:dyDescent="0.25">
      <c r="B13808"/>
    </row>
    <row r="13809" spans="2:2" x14ac:dyDescent="0.25">
      <c r="B13809"/>
    </row>
    <row r="13810" spans="2:2" x14ac:dyDescent="0.25">
      <c r="B13810"/>
    </row>
    <row r="13811" spans="2:2" x14ac:dyDescent="0.25">
      <c r="B13811"/>
    </row>
    <row r="13812" spans="2:2" x14ac:dyDescent="0.25">
      <c r="B13812"/>
    </row>
    <row r="13813" spans="2:2" x14ac:dyDescent="0.25">
      <c r="B13813"/>
    </row>
    <row r="13814" spans="2:2" x14ac:dyDescent="0.25">
      <c r="B13814"/>
    </row>
    <row r="13815" spans="2:2" x14ac:dyDescent="0.25">
      <c r="B13815"/>
    </row>
    <row r="13816" spans="2:2" x14ac:dyDescent="0.25">
      <c r="B13816"/>
    </row>
    <row r="13817" spans="2:2" x14ac:dyDescent="0.25">
      <c r="B13817"/>
    </row>
    <row r="13818" spans="2:2" x14ac:dyDescent="0.25">
      <c r="B13818"/>
    </row>
    <row r="13819" spans="2:2" x14ac:dyDescent="0.25">
      <c r="B13819"/>
    </row>
    <row r="13820" spans="2:2" x14ac:dyDescent="0.25">
      <c r="B13820"/>
    </row>
    <row r="13821" spans="2:2" x14ac:dyDescent="0.25">
      <c r="B13821"/>
    </row>
    <row r="13822" spans="2:2" x14ac:dyDescent="0.25">
      <c r="B13822"/>
    </row>
    <row r="13823" spans="2:2" x14ac:dyDescent="0.25">
      <c r="B13823"/>
    </row>
    <row r="13824" spans="2:2" x14ac:dyDescent="0.25">
      <c r="B13824"/>
    </row>
    <row r="13825" spans="2:2" x14ac:dyDescent="0.25">
      <c r="B13825"/>
    </row>
    <row r="13826" spans="2:2" x14ac:dyDescent="0.25">
      <c r="B13826"/>
    </row>
    <row r="13827" spans="2:2" x14ac:dyDescent="0.25">
      <c r="B13827"/>
    </row>
    <row r="13828" spans="2:2" x14ac:dyDescent="0.25">
      <c r="B13828"/>
    </row>
    <row r="13829" spans="2:2" x14ac:dyDescent="0.25">
      <c r="B13829"/>
    </row>
    <row r="13830" spans="2:2" x14ac:dyDescent="0.25">
      <c r="B13830"/>
    </row>
    <row r="13831" spans="2:2" x14ac:dyDescent="0.25">
      <c r="B13831"/>
    </row>
    <row r="13832" spans="2:2" x14ac:dyDescent="0.25">
      <c r="B13832"/>
    </row>
    <row r="13833" spans="2:2" x14ac:dyDescent="0.25">
      <c r="B13833"/>
    </row>
    <row r="13834" spans="2:2" x14ac:dyDescent="0.25">
      <c r="B13834"/>
    </row>
    <row r="13835" spans="2:2" x14ac:dyDescent="0.25">
      <c r="B13835"/>
    </row>
    <row r="13836" spans="2:2" x14ac:dyDescent="0.25">
      <c r="B13836"/>
    </row>
    <row r="13837" spans="2:2" x14ac:dyDescent="0.25">
      <c r="B13837"/>
    </row>
    <row r="13838" spans="2:2" x14ac:dyDescent="0.25">
      <c r="B13838"/>
    </row>
    <row r="13839" spans="2:2" x14ac:dyDescent="0.25">
      <c r="B13839"/>
    </row>
    <row r="13840" spans="2:2" x14ac:dyDescent="0.25">
      <c r="B13840"/>
    </row>
    <row r="13841" spans="2:2" x14ac:dyDescent="0.25">
      <c r="B13841"/>
    </row>
    <row r="13842" spans="2:2" x14ac:dyDescent="0.25">
      <c r="B13842"/>
    </row>
    <row r="13843" spans="2:2" x14ac:dyDescent="0.25">
      <c r="B13843"/>
    </row>
    <row r="13844" spans="2:2" x14ac:dyDescent="0.25">
      <c r="B13844"/>
    </row>
    <row r="13845" spans="2:2" x14ac:dyDescent="0.25">
      <c r="B13845"/>
    </row>
    <row r="13846" spans="2:2" x14ac:dyDescent="0.25">
      <c r="B13846"/>
    </row>
    <row r="13847" spans="2:2" x14ac:dyDescent="0.25">
      <c r="B13847"/>
    </row>
    <row r="13848" spans="2:2" x14ac:dyDescent="0.25">
      <c r="B13848"/>
    </row>
    <row r="13849" spans="2:2" x14ac:dyDescent="0.25">
      <c r="B13849"/>
    </row>
    <row r="13850" spans="2:2" x14ac:dyDescent="0.25">
      <c r="B13850"/>
    </row>
    <row r="13851" spans="2:2" x14ac:dyDescent="0.25">
      <c r="B13851"/>
    </row>
    <row r="13852" spans="2:2" x14ac:dyDescent="0.25">
      <c r="B13852"/>
    </row>
    <row r="13853" spans="2:2" x14ac:dyDescent="0.25">
      <c r="B13853"/>
    </row>
    <row r="13854" spans="2:2" x14ac:dyDescent="0.25">
      <c r="B13854"/>
    </row>
    <row r="13855" spans="2:2" x14ac:dyDescent="0.25">
      <c r="B13855"/>
    </row>
    <row r="13856" spans="2:2" x14ac:dyDescent="0.25">
      <c r="B13856"/>
    </row>
    <row r="13857" spans="2:2" x14ac:dyDescent="0.25">
      <c r="B13857"/>
    </row>
    <row r="13858" spans="2:2" x14ac:dyDescent="0.25">
      <c r="B13858"/>
    </row>
    <row r="13859" spans="2:2" x14ac:dyDescent="0.25">
      <c r="B13859"/>
    </row>
    <row r="13860" spans="2:2" x14ac:dyDescent="0.25">
      <c r="B13860"/>
    </row>
    <row r="13861" spans="2:2" x14ac:dyDescent="0.25">
      <c r="B13861"/>
    </row>
    <row r="13862" spans="2:2" x14ac:dyDescent="0.25">
      <c r="B13862"/>
    </row>
    <row r="13863" spans="2:2" x14ac:dyDescent="0.25">
      <c r="B13863"/>
    </row>
    <row r="13864" spans="2:2" x14ac:dyDescent="0.25">
      <c r="B13864"/>
    </row>
    <row r="13865" spans="2:2" x14ac:dyDescent="0.25">
      <c r="B13865"/>
    </row>
    <row r="13866" spans="2:2" x14ac:dyDescent="0.25">
      <c r="B13866"/>
    </row>
    <row r="13867" spans="2:2" x14ac:dyDescent="0.25">
      <c r="B13867"/>
    </row>
    <row r="13868" spans="2:2" x14ac:dyDescent="0.25">
      <c r="B13868"/>
    </row>
    <row r="13869" spans="2:2" x14ac:dyDescent="0.25">
      <c r="B13869"/>
    </row>
    <row r="13870" spans="2:2" x14ac:dyDescent="0.25">
      <c r="B13870"/>
    </row>
    <row r="13871" spans="2:2" x14ac:dyDescent="0.25">
      <c r="B13871"/>
    </row>
    <row r="13872" spans="2:2" x14ac:dyDescent="0.25">
      <c r="B13872"/>
    </row>
    <row r="13873" spans="2:2" x14ac:dyDescent="0.25">
      <c r="B13873"/>
    </row>
    <row r="13874" spans="2:2" x14ac:dyDescent="0.25">
      <c r="B13874"/>
    </row>
    <row r="13875" spans="2:2" x14ac:dyDescent="0.25">
      <c r="B13875"/>
    </row>
    <row r="13876" spans="2:2" x14ac:dyDescent="0.25">
      <c r="B13876"/>
    </row>
    <row r="13877" spans="2:2" x14ac:dyDescent="0.25">
      <c r="B13877"/>
    </row>
    <row r="13878" spans="2:2" x14ac:dyDescent="0.25">
      <c r="B13878"/>
    </row>
    <row r="13879" spans="2:2" x14ac:dyDescent="0.25">
      <c r="B13879"/>
    </row>
    <row r="13880" spans="2:2" x14ac:dyDescent="0.25">
      <c r="B13880"/>
    </row>
    <row r="13881" spans="2:2" x14ac:dyDescent="0.25">
      <c r="B13881"/>
    </row>
    <row r="13882" spans="2:2" x14ac:dyDescent="0.25">
      <c r="B13882"/>
    </row>
    <row r="13883" spans="2:2" x14ac:dyDescent="0.25">
      <c r="B13883"/>
    </row>
    <row r="13884" spans="2:2" x14ac:dyDescent="0.25">
      <c r="B13884"/>
    </row>
    <row r="13885" spans="2:2" x14ac:dyDescent="0.25">
      <c r="B13885"/>
    </row>
    <row r="13886" spans="2:2" x14ac:dyDescent="0.25">
      <c r="B13886"/>
    </row>
    <row r="13887" spans="2:2" x14ac:dyDescent="0.25">
      <c r="B13887"/>
    </row>
    <row r="13888" spans="2:2" x14ac:dyDescent="0.25">
      <c r="B13888"/>
    </row>
    <row r="13889" spans="2:2" x14ac:dyDescent="0.25">
      <c r="B13889"/>
    </row>
    <row r="13890" spans="2:2" x14ac:dyDescent="0.25">
      <c r="B13890"/>
    </row>
    <row r="13891" spans="2:2" x14ac:dyDescent="0.25">
      <c r="B13891"/>
    </row>
    <row r="13892" spans="2:2" x14ac:dyDescent="0.25">
      <c r="B13892"/>
    </row>
    <row r="13893" spans="2:2" x14ac:dyDescent="0.25">
      <c r="B13893"/>
    </row>
    <row r="13894" spans="2:2" x14ac:dyDescent="0.25">
      <c r="B13894"/>
    </row>
    <row r="13895" spans="2:2" x14ac:dyDescent="0.25">
      <c r="B13895"/>
    </row>
    <row r="13896" spans="2:2" x14ac:dyDescent="0.25">
      <c r="B13896"/>
    </row>
    <row r="13897" spans="2:2" x14ac:dyDescent="0.25">
      <c r="B13897"/>
    </row>
    <row r="13898" spans="2:2" x14ac:dyDescent="0.25">
      <c r="B13898"/>
    </row>
    <row r="13899" spans="2:2" x14ac:dyDescent="0.25">
      <c r="B13899"/>
    </row>
    <row r="13900" spans="2:2" x14ac:dyDescent="0.25">
      <c r="B13900"/>
    </row>
    <row r="13901" spans="2:2" x14ac:dyDescent="0.25">
      <c r="B13901"/>
    </row>
    <row r="13902" spans="2:2" x14ac:dyDescent="0.25">
      <c r="B13902"/>
    </row>
    <row r="13903" spans="2:2" x14ac:dyDescent="0.25">
      <c r="B13903"/>
    </row>
    <row r="13904" spans="2:2" x14ac:dyDescent="0.25">
      <c r="B13904"/>
    </row>
    <row r="13905" spans="2:2" x14ac:dyDescent="0.25">
      <c r="B13905"/>
    </row>
    <row r="13906" spans="2:2" x14ac:dyDescent="0.25">
      <c r="B13906"/>
    </row>
    <row r="13907" spans="2:2" x14ac:dyDescent="0.25">
      <c r="B13907"/>
    </row>
    <row r="13908" spans="2:2" x14ac:dyDescent="0.25">
      <c r="B13908"/>
    </row>
    <row r="13909" spans="2:2" x14ac:dyDescent="0.25">
      <c r="B13909"/>
    </row>
    <row r="13910" spans="2:2" x14ac:dyDescent="0.25">
      <c r="B13910"/>
    </row>
    <row r="13911" spans="2:2" x14ac:dyDescent="0.25">
      <c r="B13911"/>
    </row>
    <row r="13912" spans="2:2" x14ac:dyDescent="0.25">
      <c r="B13912"/>
    </row>
    <row r="13913" spans="2:2" x14ac:dyDescent="0.25">
      <c r="B13913"/>
    </row>
    <row r="13914" spans="2:2" x14ac:dyDescent="0.25">
      <c r="B13914"/>
    </row>
    <row r="13915" spans="2:2" x14ac:dyDescent="0.25">
      <c r="B13915"/>
    </row>
    <row r="13916" spans="2:2" x14ac:dyDescent="0.25">
      <c r="B13916"/>
    </row>
    <row r="13917" spans="2:2" x14ac:dyDescent="0.25">
      <c r="B13917"/>
    </row>
    <row r="13918" spans="2:2" x14ac:dyDescent="0.25">
      <c r="B13918"/>
    </row>
    <row r="13919" spans="2:2" x14ac:dyDescent="0.25">
      <c r="B13919"/>
    </row>
    <row r="13920" spans="2:2" x14ac:dyDescent="0.25">
      <c r="B13920"/>
    </row>
    <row r="13921" spans="2:2" x14ac:dyDescent="0.25">
      <c r="B13921"/>
    </row>
    <row r="13922" spans="2:2" x14ac:dyDescent="0.25">
      <c r="B13922"/>
    </row>
    <row r="13923" spans="2:2" x14ac:dyDescent="0.25">
      <c r="B13923"/>
    </row>
    <row r="13924" spans="2:2" x14ac:dyDescent="0.25">
      <c r="B13924"/>
    </row>
    <row r="13925" spans="2:2" x14ac:dyDescent="0.25">
      <c r="B13925"/>
    </row>
    <row r="13926" spans="2:2" x14ac:dyDescent="0.25">
      <c r="B13926"/>
    </row>
    <row r="13927" spans="2:2" x14ac:dyDescent="0.25">
      <c r="B13927"/>
    </row>
    <row r="13928" spans="2:2" x14ac:dyDescent="0.25">
      <c r="B13928"/>
    </row>
    <row r="13929" spans="2:2" x14ac:dyDescent="0.25">
      <c r="B13929"/>
    </row>
    <row r="13930" spans="2:2" x14ac:dyDescent="0.25">
      <c r="B13930"/>
    </row>
    <row r="13931" spans="2:2" x14ac:dyDescent="0.25">
      <c r="B13931"/>
    </row>
    <row r="13932" spans="2:2" x14ac:dyDescent="0.25">
      <c r="B13932"/>
    </row>
    <row r="13933" spans="2:2" x14ac:dyDescent="0.25">
      <c r="B13933"/>
    </row>
    <row r="13934" spans="2:2" x14ac:dyDescent="0.25">
      <c r="B13934"/>
    </row>
    <row r="13935" spans="2:2" x14ac:dyDescent="0.25">
      <c r="B13935"/>
    </row>
    <row r="13936" spans="2:2" x14ac:dyDescent="0.25">
      <c r="B13936"/>
    </row>
    <row r="13937" spans="2:2" x14ac:dyDescent="0.25">
      <c r="B13937"/>
    </row>
    <row r="13938" spans="2:2" x14ac:dyDescent="0.25">
      <c r="B13938"/>
    </row>
    <row r="13939" spans="2:2" x14ac:dyDescent="0.25">
      <c r="B13939"/>
    </row>
    <row r="13940" spans="2:2" x14ac:dyDescent="0.25">
      <c r="B13940"/>
    </row>
    <row r="13941" spans="2:2" x14ac:dyDescent="0.25">
      <c r="B13941"/>
    </row>
    <row r="13942" spans="2:2" x14ac:dyDescent="0.25">
      <c r="B13942"/>
    </row>
    <row r="13943" spans="2:2" x14ac:dyDescent="0.25">
      <c r="B13943"/>
    </row>
    <row r="13944" spans="2:2" x14ac:dyDescent="0.25">
      <c r="B13944"/>
    </row>
    <row r="13945" spans="2:2" x14ac:dyDescent="0.25">
      <c r="B13945"/>
    </row>
    <row r="13946" spans="2:2" x14ac:dyDescent="0.25">
      <c r="B13946"/>
    </row>
    <row r="13947" spans="2:2" x14ac:dyDescent="0.25">
      <c r="B13947"/>
    </row>
    <row r="13948" spans="2:2" x14ac:dyDescent="0.25">
      <c r="B13948"/>
    </row>
    <row r="13949" spans="2:2" x14ac:dyDescent="0.25">
      <c r="B13949"/>
    </row>
    <row r="13950" spans="2:2" x14ac:dyDescent="0.25">
      <c r="B13950"/>
    </row>
    <row r="13951" spans="2:2" x14ac:dyDescent="0.25">
      <c r="B13951"/>
    </row>
    <row r="13952" spans="2:2" x14ac:dyDescent="0.25">
      <c r="B13952"/>
    </row>
    <row r="13953" spans="2:2" x14ac:dyDescent="0.25">
      <c r="B13953"/>
    </row>
    <row r="13954" spans="2:2" x14ac:dyDescent="0.25">
      <c r="B13954"/>
    </row>
    <row r="13955" spans="2:2" x14ac:dyDescent="0.25">
      <c r="B13955"/>
    </row>
    <row r="13956" spans="2:2" x14ac:dyDescent="0.25">
      <c r="B13956"/>
    </row>
    <row r="13957" spans="2:2" x14ac:dyDescent="0.25">
      <c r="B13957"/>
    </row>
    <row r="13958" spans="2:2" x14ac:dyDescent="0.25">
      <c r="B13958"/>
    </row>
    <row r="13959" spans="2:2" x14ac:dyDescent="0.25">
      <c r="B13959"/>
    </row>
    <row r="13960" spans="2:2" x14ac:dyDescent="0.25">
      <c r="B13960"/>
    </row>
    <row r="13961" spans="2:2" x14ac:dyDescent="0.25">
      <c r="B13961"/>
    </row>
    <row r="13962" spans="2:2" x14ac:dyDescent="0.25">
      <c r="B13962"/>
    </row>
    <row r="13963" spans="2:2" x14ac:dyDescent="0.25">
      <c r="B13963"/>
    </row>
    <row r="13964" spans="2:2" x14ac:dyDescent="0.25">
      <c r="B13964"/>
    </row>
    <row r="13965" spans="2:2" x14ac:dyDescent="0.25">
      <c r="B13965"/>
    </row>
    <row r="13966" spans="2:2" x14ac:dyDescent="0.25">
      <c r="B13966"/>
    </row>
    <row r="13967" spans="2:2" x14ac:dyDescent="0.25">
      <c r="B13967"/>
    </row>
    <row r="13968" spans="2:2" x14ac:dyDescent="0.25">
      <c r="B13968"/>
    </row>
    <row r="13969" spans="2:2" x14ac:dyDescent="0.25">
      <c r="B13969"/>
    </row>
    <row r="13970" spans="2:2" x14ac:dyDescent="0.25">
      <c r="B13970"/>
    </row>
    <row r="13971" spans="2:2" x14ac:dyDescent="0.25">
      <c r="B13971"/>
    </row>
    <row r="13972" spans="2:2" x14ac:dyDescent="0.25">
      <c r="B13972"/>
    </row>
    <row r="13973" spans="2:2" x14ac:dyDescent="0.25">
      <c r="B13973"/>
    </row>
    <row r="13974" spans="2:2" x14ac:dyDescent="0.25">
      <c r="B13974"/>
    </row>
    <row r="13975" spans="2:2" x14ac:dyDescent="0.25">
      <c r="B13975"/>
    </row>
    <row r="13976" spans="2:2" x14ac:dyDescent="0.25">
      <c r="B13976"/>
    </row>
    <row r="13977" spans="2:2" x14ac:dyDescent="0.25">
      <c r="B13977"/>
    </row>
    <row r="13978" spans="2:2" x14ac:dyDescent="0.25">
      <c r="B13978"/>
    </row>
    <row r="13979" spans="2:2" x14ac:dyDescent="0.25">
      <c r="B13979"/>
    </row>
    <row r="13980" spans="2:2" x14ac:dyDescent="0.25">
      <c r="B13980"/>
    </row>
    <row r="13981" spans="2:2" x14ac:dyDescent="0.25">
      <c r="B13981"/>
    </row>
    <row r="13982" spans="2:2" x14ac:dyDescent="0.25">
      <c r="B13982"/>
    </row>
    <row r="13983" spans="2:2" x14ac:dyDescent="0.25">
      <c r="B13983"/>
    </row>
    <row r="13984" spans="2:2" x14ac:dyDescent="0.25">
      <c r="B13984"/>
    </row>
    <row r="13985" spans="2:2" x14ac:dyDescent="0.25">
      <c r="B13985"/>
    </row>
    <row r="13986" spans="2:2" x14ac:dyDescent="0.25">
      <c r="B13986"/>
    </row>
    <row r="13987" spans="2:2" x14ac:dyDescent="0.25">
      <c r="B13987"/>
    </row>
    <row r="13988" spans="2:2" x14ac:dyDescent="0.25">
      <c r="B13988"/>
    </row>
    <row r="13989" spans="2:2" x14ac:dyDescent="0.25">
      <c r="B13989"/>
    </row>
    <row r="13990" spans="2:2" x14ac:dyDescent="0.25">
      <c r="B13990"/>
    </row>
    <row r="13991" spans="2:2" x14ac:dyDescent="0.25">
      <c r="B13991"/>
    </row>
    <row r="13992" spans="2:2" x14ac:dyDescent="0.25">
      <c r="B13992"/>
    </row>
    <row r="13993" spans="2:2" x14ac:dyDescent="0.25">
      <c r="B13993"/>
    </row>
    <row r="13994" spans="2:2" x14ac:dyDescent="0.25">
      <c r="B13994"/>
    </row>
    <row r="13995" spans="2:2" x14ac:dyDescent="0.25">
      <c r="B13995"/>
    </row>
    <row r="13996" spans="2:2" x14ac:dyDescent="0.25">
      <c r="B13996"/>
    </row>
    <row r="13997" spans="2:2" x14ac:dyDescent="0.25">
      <c r="B13997"/>
    </row>
    <row r="13998" spans="2:2" x14ac:dyDescent="0.25">
      <c r="B13998"/>
    </row>
    <row r="13999" spans="2:2" x14ac:dyDescent="0.25">
      <c r="B13999"/>
    </row>
    <row r="14000" spans="2:2" x14ac:dyDescent="0.25">
      <c r="B14000"/>
    </row>
    <row r="14001" spans="2:2" x14ac:dyDescent="0.25">
      <c r="B14001"/>
    </row>
    <row r="14002" spans="2:2" x14ac:dyDescent="0.25">
      <c r="B14002"/>
    </row>
    <row r="14003" spans="2:2" x14ac:dyDescent="0.25">
      <c r="B14003"/>
    </row>
    <row r="14004" spans="2:2" x14ac:dyDescent="0.25">
      <c r="B14004"/>
    </row>
    <row r="14005" spans="2:2" x14ac:dyDescent="0.25">
      <c r="B14005"/>
    </row>
    <row r="14006" spans="2:2" x14ac:dyDescent="0.25">
      <c r="B14006"/>
    </row>
    <row r="14007" spans="2:2" x14ac:dyDescent="0.25">
      <c r="B14007"/>
    </row>
    <row r="14008" spans="2:2" x14ac:dyDescent="0.25">
      <c r="B14008"/>
    </row>
    <row r="14009" spans="2:2" x14ac:dyDescent="0.25">
      <c r="B14009"/>
    </row>
    <row r="14010" spans="2:2" x14ac:dyDescent="0.25">
      <c r="B14010"/>
    </row>
    <row r="14011" spans="2:2" x14ac:dyDescent="0.25">
      <c r="B14011"/>
    </row>
    <row r="14012" spans="2:2" x14ac:dyDescent="0.25">
      <c r="B14012"/>
    </row>
    <row r="14013" spans="2:2" x14ac:dyDescent="0.25">
      <c r="B14013"/>
    </row>
    <row r="14014" spans="2:2" x14ac:dyDescent="0.25">
      <c r="B14014"/>
    </row>
    <row r="14015" spans="2:2" x14ac:dyDescent="0.25">
      <c r="B14015"/>
    </row>
    <row r="14016" spans="2:2" x14ac:dyDescent="0.25">
      <c r="B14016"/>
    </row>
    <row r="14017" spans="2:2" x14ac:dyDescent="0.25">
      <c r="B14017"/>
    </row>
    <row r="14018" spans="2:2" x14ac:dyDescent="0.25">
      <c r="B14018"/>
    </row>
    <row r="14019" spans="2:2" x14ac:dyDescent="0.25">
      <c r="B14019"/>
    </row>
    <row r="14020" spans="2:2" x14ac:dyDescent="0.25">
      <c r="B14020"/>
    </row>
    <row r="14021" spans="2:2" x14ac:dyDescent="0.25">
      <c r="B14021"/>
    </row>
    <row r="14022" spans="2:2" x14ac:dyDescent="0.25">
      <c r="B14022"/>
    </row>
    <row r="14023" spans="2:2" x14ac:dyDescent="0.25">
      <c r="B14023"/>
    </row>
    <row r="14024" spans="2:2" x14ac:dyDescent="0.25">
      <c r="B14024"/>
    </row>
    <row r="14025" spans="2:2" x14ac:dyDescent="0.25">
      <c r="B14025"/>
    </row>
    <row r="14026" spans="2:2" x14ac:dyDescent="0.25">
      <c r="B14026"/>
    </row>
    <row r="14027" spans="2:2" x14ac:dyDescent="0.25">
      <c r="B14027"/>
    </row>
    <row r="14028" spans="2:2" x14ac:dyDescent="0.25">
      <c r="B14028"/>
    </row>
    <row r="14029" spans="2:2" x14ac:dyDescent="0.25">
      <c r="B14029"/>
    </row>
    <row r="14030" spans="2:2" x14ac:dyDescent="0.25">
      <c r="B14030"/>
    </row>
    <row r="14031" spans="2:2" x14ac:dyDescent="0.25">
      <c r="B14031"/>
    </row>
    <row r="14032" spans="2:2" x14ac:dyDescent="0.25">
      <c r="B14032"/>
    </row>
    <row r="14033" spans="2:2" x14ac:dyDescent="0.25">
      <c r="B14033"/>
    </row>
    <row r="14034" spans="2:2" x14ac:dyDescent="0.25">
      <c r="B14034"/>
    </row>
    <row r="14035" spans="2:2" x14ac:dyDescent="0.25">
      <c r="B14035"/>
    </row>
    <row r="14036" spans="2:2" x14ac:dyDescent="0.25">
      <c r="B14036"/>
    </row>
    <row r="14037" spans="2:2" x14ac:dyDescent="0.25">
      <c r="B14037"/>
    </row>
    <row r="14038" spans="2:2" x14ac:dyDescent="0.25">
      <c r="B14038"/>
    </row>
    <row r="14039" spans="2:2" x14ac:dyDescent="0.25">
      <c r="B14039"/>
    </row>
    <row r="14040" spans="2:2" x14ac:dyDescent="0.25">
      <c r="B14040"/>
    </row>
    <row r="14041" spans="2:2" x14ac:dyDescent="0.25">
      <c r="B14041"/>
    </row>
    <row r="14042" spans="2:2" x14ac:dyDescent="0.25">
      <c r="B14042"/>
    </row>
    <row r="14043" spans="2:2" x14ac:dyDescent="0.25">
      <c r="B14043"/>
    </row>
    <row r="14044" spans="2:2" x14ac:dyDescent="0.25">
      <c r="B14044"/>
    </row>
    <row r="14045" spans="2:2" x14ac:dyDescent="0.25">
      <c r="B14045"/>
    </row>
    <row r="14046" spans="2:2" x14ac:dyDescent="0.25">
      <c r="B14046"/>
    </row>
    <row r="14047" spans="2:2" x14ac:dyDescent="0.25">
      <c r="B14047"/>
    </row>
    <row r="14048" spans="2:2" x14ac:dyDescent="0.25">
      <c r="B14048"/>
    </row>
    <row r="14049" spans="2:2" x14ac:dyDescent="0.25">
      <c r="B14049"/>
    </row>
    <row r="14050" spans="2:2" x14ac:dyDescent="0.25">
      <c r="B14050"/>
    </row>
    <row r="14051" spans="2:2" x14ac:dyDescent="0.25">
      <c r="B14051"/>
    </row>
    <row r="14052" spans="2:2" x14ac:dyDescent="0.25">
      <c r="B14052"/>
    </row>
    <row r="14053" spans="2:2" x14ac:dyDescent="0.25">
      <c r="B14053"/>
    </row>
    <row r="14054" spans="2:2" x14ac:dyDescent="0.25">
      <c r="B14054"/>
    </row>
    <row r="14055" spans="2:2" x14ac:dyDescent="0.25">
      <c r="B14055"/>
    </row>
    <row r="14056" spans="2:2" x14ac:dyDescent="0.25">
      <c r="B14056"/>
    </row>
    <row r="14057" spans="2:2" x14ac:dyDescent="0.25">
      <c r="B14057"/>
    </row>
    <row r="14058" spans="2:2" x14ac:dyDescent="0.25">
      <c r="B14058"/>
    </row>
    <row r="14059" spans="2:2" x14ac:dyDescent="0.25">
      <c r="B14059"/>
    </row>
    <row r="14060" spans="2:2" x14ac:dyDescent="0.25">
      <c r="B14060"/>
    </row>
    <row r="14061" spans="2:2" x14ac:dyDescent="0.25">
      <c r="B14061"/>
    </row>
    <row r="14062" spans="2:2" x14ac:dyDescent="0.25">
      <c r="B14062"/>
    </row>
    <row r="14063" spans="2:2" x14ac:dyDescent="0.25">
      <c r="B14063"/>
    </row>
    <row r="14064" spans="2:2" x14ac:dyDescent="0.25">
      <c r="B14064"/>
    </row>
    <row r="14065" spans="2:2" x14ac:dyDescent="0.25">
      <c r="B14065"/>
    </row>
    <row r="14066" spans="2:2" x14ac:dyDescent="0.25">
      <c r="B14066"/>
    </row>
    <row r="14067" spans="2:2" x14ac:dyDescent="0.25">
      <c r="B14067"/>
    </row>
    <row r="14068" spans="2:2" x14ac:dyDescent="0.25">
      <c r="B14068"/>
    </row>
    <row r="14069" spans="2:2" x14ac:dyDescent="0.25">
      <c r="B14069"/>
    </row>
    <row r="14070" spans="2:2" x14ac:dyDescent="0.25">
      <c r="B14070"/>
    </row>
    <row r="14071" spans="2:2" x14ac:dyDescent="0.25">
      <c r="B14071"/>
    </row>
    <row r="14072" spans="2:2" x14ac:dyDescent="0.25">
      <c r="B14072"/>
    </row>
    <row r="14073" spans="2:2" x14ac:dyDescent="0.25">
      <c r="B14073"/>
    </row>
    <row r="14074" spans="2:2" x14ac:dyDescent="0.25">
      <c r="B14074"/>
    </row>
    <row r="14075" spans="2:2" x14ac:dyDescent="0.25">
      <c r="B14075"/>
    </row>
    <row r="14076" spans="2:2" x14ac:dyDescent="0.25">
      <c r="B14076"/>
    </row>
    <row r="14077" spans="2:2" x14ac:dyDescent="0.25">
      <c r="B14077"/>
    </row>
    <row r="14078" spans="2:2" x14ac:dyDescent="0.25">
      <c r="B14078"/>
    </row>
    <row r="14079" spans="2:2" x14ac:dyDescent="0.25">
      <c r="B14079"/>
    </row>
    <row r="14080" spans="2:2" x14ac:dyDescent="0.25">
      <c r="B14080"/>
    </row>
    <row r="14081" spans="2:2" x14ac:dyDescent="0.25">
      <c r="B14081"/>
    </row>
    <row r="14082" spans="2:2" x14ac:dyDescent="0.25">
      <c r="B14082"/>
    </row>
    <row r="14083" spans="2:2" x14ac:dyDescent="0.25">
      <c r="B14083"/>
    </row>
    <row r="14084" spans="2:2" x14ac:dyDescent="0.25">
      <c r="B14084"/>
    </row>
    <row r="14085" spans="2:2" x14ac:dyDescent="0.25">
      <c r="B14085"/>
    </row>
    <row r="14086" spans="2:2" x14ac:dyDescent="0.25">
      <c r="B14086"/>
    </row>
    <row r="14087" spans="2:2" x14ac:dyDescent="0.25">
      <c r="B14087"/>
    </row>
    <row r="14088" spans="2:2" x14ac:dyDescent="0.25">
      <c r="B14088"/>
    </row>
    <row r="14089" spans="2:2" x14ac:dyDescent="0.25">
      <c r="B14089"/>
    </row>
    <row r="14090" spans="2:2" x14ac:dyDescent="0.25">
      <c r="B14090"/>
    </row>
    <row r="14091" spans="2:2" x14ac:dyDescent="0.25">
      <c r="B14091"/>
    </row>
    <row r="14092" spans="2:2" x14ac:dyDescent="0.25">
      <c r="B14092"/>
    </row>
    <row r="14093" spans="2:2" x14ac:dyDescent="0.25">
      <c r="B14093"/>
    </row>
    <row r="14094" spans="2:2" x14ac:dyDescent="0.25">
      <c r="B14094"/>
    </row>
    <row r="14095" spans="2:2" x14ac:dyDescent="0.25">
      <c r="B14095"/>
    </row>
    <row r="14096" spans="2:2" x14ac:dyDescent="0.25">
      <c r="B14096"/>
    </row>
    <row r="14097" spans="2:2" x14ac:dyDescent="0.25">
      <c r="B14097"/>
    </row>
    <row r="14098" spans="2:2" x14ac:dyDescent="0.25">
      <c r="B14098"/>
    </row>
    <row r="14099" spans="2:2" x14ac:dyDescent="0.25">
      <c r="B14099"/>
    </row>
    <row r="14100" spans="2:2" x14ac:dyDescent="0.25">
      <c r="B14100"/>
    </row>
    <row r="14101" spans="2:2" x14ac:dyDescent="0.25">
      <c r="B14101"/>
    </row>
    <row r="14102" spans="2:2" x14ac:dyDescent="0.25">
      <c r="B14102"/>
    </row>
    <row r="14103" spans="2:2" x14ac:dyDescent="0.25">
      <c r="B14103"/>
    </row>
    <row r="14104" spans="2:2" x14ac:dyDescent="0.25">
      <c r="B14104"/>
    </row>
    <row r="14105" spans="2:2" x14ac:dyDescent="0.25">
      <c r="B14105"/>
    </row>
    <row r="14106" spans="2:2" x14ac:dyDescent="0.25">
      <c r="B14106"/>
    </row>
    <row r="14107" spans="2:2" x14ac:dyDescent="0.25">
      <c r="B14107"/>
    </row>
    <row r="14108" spans="2:2" x14ac:dyDescent="0.25">
      <c r="B14108"/>
    </row>
    <row r="14109" spans="2:2" x14ac:dyDescent="0.25">
      <c r="B14109"/>
    </row>
    <row r="14110" spans="2:2" x14ac:dyDescent="0.25">
      <c r="B14110"/>
    </row>
    <row r="14111" spans="2:2" x14ac:dyDescent="0.25">
      <c r="B14111"/>
    </row>
    <row r="14112" spans="2:2" x14ac:dyDescent="0.25">
      <c r="B14112"/>
    </row>
    <row r="14113" spans="2:2" x14ac:dyDescent="0.25">
      <c r="B14113"/>
    </row>
    <row r="14114" spans="2:2" x14ac:dyDescent="0.25">
      <c r="B14114"/>
    </row>
    <row r="14115" spans="2:2" x14ac:dyDescent="0.25">
      <c r="B14115"/>
    </row>
    <row r="14116" spans="2:2" x14ac:dyDescent="0.25">
      <c r="B14116"/>
    </row>
    <row r="14117" spans="2:2" x14ac:dyDescent="0.25">
      <c r="B14117"/>
    </row>
    <row r="14118" spans="2:2" x14ac:dyDescent="0.25">
      <c r="B14118"/>
    </row>
    <row r="14119" spans="2:2" x14ac:dyDescent="0.25">
      <c r="B14119"/>
    </row>
    <row r="14120" spans="2:2" x14ac:dyDescent="0.25">
      <c r="B14120"/>
    </row>
    <row r="14121" spans="2:2" x14ac:dyDescent="0.25">
      <c r="B14121"/>
    </row>
    <row r="14122" spans="2:2" x14ac:dyDescent="0.25">
      <c r="B14122"/>
    </row>
    <row r="14123" spans="2:2" x14ac:dyDescent="0.25">
      <c r="B14123"/>
    </row>
    <row r="14124" spans="2:2" x14ac:dyDescent="0.25">
      <c r="B14124"/>
    </row>
    <row r="14125" spans="2:2" x14ac:dyDescent="0.25">
      <c r="B14125"/>
    </row>
    <row r="14126" spans="2:2" x14ac:dyDescent="0.25">
      <c r="B14126"/>
    </row>
    <row r="14127" spans="2:2" x14ac:dyDescent="0.25">
      <c r="B14127"/>
    </row>
    <row r="14128" spans="2:2" x14ac:dyDescent="0.25">
      <c r="B14128"/>
    </row>
    <row r="14129" spans="2:2" x14ac:dyDescent="0.25">
      <c r="B14129"/>
    </row>
    <row r="14130" spans="2:2" x14ac:dyDescent="0.25">
      <c r="B14130"/>
    </row>
    <row r="14131" spans="2:2" x14ac:dyDescent="0.25">
      <c r="B14131"/>
    </row>
    <row r="14132" spans="2:2" x14ac:dyDescent="0.25">
      <c r="B14132"/>
    </row>
    <row r="14133" spans="2:2" x14ac:dyDescent="0.25">
      <c r="B14133"/>
    </row>
    <row r="14134" spans="2:2" x14ac:dyDescent="0.25">
      <c r="B14134"/>
    </row>
    <row r="14135" spans="2:2" x14ac:dyDescent="0.25">
      <c r="B14135"/>
    </row>
    <row r="14136" spans="2:2" x14ac:dyDescent="0.25">
      <c r="B14136"/>
    </row>
    <row r="14137" spans="2:2" x14ac:dyDescent="0.25">
      <c r="B14137"/>
    </row>
    <row r="14138" spans="2:2" x14ac:dyDescent="0.25">
      <c r="B14138"/>
    </row>
    <row r="14139" spans="2:2" x14ac:dyDescent="0.25">
      <c r="B14139"/>
    </row>
    <row r="14140" spans="2:2" x14ac:dyDescent="0.25">
      <c r="B14140"/>
    </row>
    <row r="14141" spans="2:2" x14ac:dyDescent="0.25">
      <c r="B14141"/>
    </row>
    <row r="14142" spans="2:2" x14ac:dyDescent="0.25">
      <c r="B14142"/>
    </row>
    <row r="14143" spans="2:2" x14ac:dyDescent="0.25">
      <c r="B14143"/>
    </row>
    <row r="14144" spans="2:2" x14ac:dyDescent="0.25">
      <c r="B14144"/>
    </row>
    <row r="14145" spans="2:2" x14ac:dyDescent="0.25">
      <c r="B14145"/>
    </row>
    <row r="14146" spans="2:2" x14ac:dyDescent="0.25">
      <c r="B14146"/>
    </row>
    <row r="14147" spans="2:2" x14ac:dyDescent="0.25">
      <c r="B14147"/>
    </row>
    <row r="14148" spans="2:2" x14ac:dyDescent="0.25">
      <c r="B14148"/>
    </row>
    <row r="14149" spans="2:2" x14ac:dyDescent="0.25">
      <c r="B14149"/>
    </row>
    <row r="14150" spans="2:2" x14ac:dyDescent="0.25">
      <c r="B14150"/>
    </row>
    <row r="14151" spans="2:2" x14ac:dyDescent="0.25">
      <c r="B14151"/>
    </row>
    <row r="14152" spans="2:2" x14ac:dyDescent="0.25">
      <c r="B14152"/>
    </row>
    <row r="14153" spans="2:2" x14ac:dyDescent="0.25">
      <c r="B14153"/>
    </row>
    <row r="14154" spans="2:2" x14ac:dyDescent="0.25">
      <c r="B14154"/>
    </row>
    <row r="14155" spans="2:2" x14ac:dyDescent="0.25">
      <c r="B14155"/>
    </row>
    <row r="14156" spans="2:2" x14ac:dyDescent="0.25">
      <c r="B14156"/>
    </row>
    <row r="14157" spans="2:2" x14ac:dyDescent="0.25">
      <c r="B14157"/>
    </row>
    <row r="14158" spans="2:2" x14ac:dyDescent="0.25">
      <c r="B14158"/>
    </row>
    <row r="14159" spans="2:2" x14ac:dyDescent="0.25">
      <c r="B14159"/>
    </row>
    <row r="14160" spans="2:2" x14ac:dyDescent="0.25">
      <c r="B14160"/>
    </row>
    <row r="14161" spans="2:2" x14ac:dyDescent="0.25">
      <c r="B14161"/>
    </row>
    <row r="14162" spans="2:2" x14ac:dyDescent="0.25">
      <c r="B14162"/>
    </row>
    <row r="14163" spans="2:2" x14ac:dyDescent="0.25">
      <c r="B14163"/>
    </row>
    <row r="14164" spans="2:2" x14ac:dyDescent="0.25">
      <c r="B14164"/>
    </row>
    <row r="14165" spans="2:2" x14ac:dyDescent="0.25">
      <c r="B14165"/>
    </row>
    <row r="14166" spans="2:2" x14ac:dyDescent="0.25">
      <c r="B14166"/>
    </row>
    <row r="14167" spans="2:2" x14ac:dyDescent="0.25">
      <c r="B14167"/>
    </row>
    <row r="14168" spans="2:2" x14ac:dyDescent="0.25">
      <c r="B14168"/>
    </row>
    <row r="14169" spans="2:2" x14ac:dyDescent="0.25">
      <c r="B14169"/>
    </row>
    <row r="14170" spans="2:2" x14ac:dyDescent="0.25">
      <c r="B14170"/>
    </row>
    <row r="14171" spans="2:2" x14ac:dyDescent="0.25">
      <c r="B14171"/>
    </row>
    <row r="14172" spans="2:2" x14ac:dyDescent="0.25">
      <c r="B14172"/>
    </row>
    <row r="14173" spans="2:2" x14ac:dyDescent="0.25">
      <c r="B14173"/>
    </row>
    <row r="14174" spans="2:2" x14ac:dyDescent="0.25">
      <c r="B14174"/>
    </row>
    <row r="14175" spans="2:2" x14ac:dyDescent="0.25">
      <c r="B14175"/>
    </row>
    <row r="14176" spans="2:2" x14ac:dyDescent="0.25">
      <c r="B14176"/>
    </row>
    <row r="14177" spans="2:2" x14ac:dyDescent="0.25">
      <c r="B14177"/>
    </row>
    <row r="14178" spans="2:2" x14ac:dyDescent="0.25">
      <c r="B14178"/>
    </row>
    <row r="14179" spans="2:2" x14ac:dyDescent="0.25">
      <c r="B14179"/>
    </row>
    <row r="14180" spans="2:2" x14ac:dyDescent="0.25">
      <c r="B14180"/>
    </row>
    <row r="14181" spans="2:2" x14ac:dyDescent="0.25">
      <c r="B14181"/>
    </row>
    <row r="14182" spans="2:2" x14ac:dyDescent="0.25">
      <c r="B14182"/>
    </row>
    <row r="14183" spans="2:2" x14ac:dyDescent="0.25">
      <c r="B14183"/>
    </row>
    <row r="14184" spans="2:2" x14ac:dyDescent="0.25">
      <c r="B14184"/>
    </row>
    <row r="14185" spans="2:2" x14ac:dyDescent="0.25">
      <c r="B14185"/>
    </row>
    <row r="14186" spans="2:2" x14ac:dyDescent="0.25">
      <c r="B14186"/>
    </row>
    <row r="14187" spans="2:2" x14ac:dyDescent="0.25">
      <c r="B14187"/>
    </row>
    <row r="14188" spans="2:2" x14ac:dyDescent="0.25">
      <c r="B14188"/>
    </row>
    <row r="14189" spans="2:2" x14ac:dyDescent="0.25">
      <c r="B14189"/>
    </row>
    <row r="14190" spans="2:2" x14ac:dyDescent="0.25">
      <c r="B14190"/>
    </row>
    <row r="14191" spans="2:2" x14ac:dyDescent="0.25">
      <c r="B14191"/>
    </row>
    <row r="14192" spans="2:2" x14ac:dyDescent="0.25">
      <c r="B14192"/>
    </row>
    <row r="14193" spans="2:2" x14ac:dyDescent="0.25">
      <c r="B14193"/>
    </row>
    <row r="14194" spans="2:2" x14ac:dyDescent="0.25">
      <c r="B14194"/>
    </row>
    <row r="14195" spans="2:2" x14ac:dyDescent="0.25">
      <c r="B14195"/>
    </row>
    <row r="14196" spans="2:2" x14ac:dyDescent="0.25">
      <c r="B14196"/>
    </row>
    <row r="14197" spans="2:2" x14ac:dyDescent="0.25">
      <c r="B14197"/>
    </row>
    <row r="14198" spans="2:2" x14ac:dyDescent="0.25">
      <c r="B14198"/>
    </row>
    <row r="14199" spans="2:2" x14ac:dyDescent="0.25">
      <c r="B14199"/>
    </row>
    <row r="14200" spans="2:2" x14ac:dyDescent="0.25">
      <c r="B14200"/>
    </row>
    <row r="14201" spans="2:2" x14ac:dyDescent="0.25">
      <c r="B14201"/>
    </row>
    <row r="14202" spans="2:2" x14ac:dyDescent="0.25">
      <c r="B14202"/>
    </row>
    <row r="14203" spans="2:2" x14ac:dyDescent="0.25">
      <c r="B14203"/>
    </row>
    <row r="14204" spans="2:2" x14ac:dyDescent="0.25">
      <c r="B14204"/>
    </row>
    <row r="14205" spans="2:2" x14ac:dyDescent="0.25">
      <c r="B14205"/>
    </row>
    <row r="14206" spans="2:2" x14ac:dyDescent="0.25">
      <c r="B14206"/>
    </row>
    <row r="14207" spans="2:2" x14ac:dyDescent="0.25">
      <c r="B14207"/>
    </row>
    <row r="14208" spans="2:2" x14ac:dyDescent="0.25">
      <c r="B14208"/>
    </row>
    <row r="14209" spans="2:2" x14ac:dyDescent="0.25">
      <c r="B14209"/>
    </row>
    <row r="14210" spans="2:2" x14ac:dyDescent="0.25">
      <c r="B14210"/>
    </row>
    <row r="14211" spans="2:2" x14ac:dyDescent="0.25">
      <c r="B14211"/>
    </row>
    <row r="14212" spans="2:2" x14ac:dyDescent="0.25">
      <c r="B14212"/>
    </row>
    <row r="14213" spans="2:2" x14ac:dyDescent="0.25">
      <c r="B14213"/>
    </row>
    <row r="14214" spans="2:2" x14ac:dyDescent="0.25">
      <c r="B14214"/>
    </row>
    <row r="14215" spans="2:2" x14ac:dyDescent="0.25">
      <c r="B14215"/>
    </row>
    <row r="14216" spans="2:2" x14ac:dyDescent="0.25">
      <c r="B14216"/>
    </row>
    <row r="14217" spans="2:2" x14ac:dyDescent="0.25">
      <c r="B14217"/>
    </row>
    <row r="14218" spans="2:2" x14ac:dyDescent="0.25">
      <c r="B14218"/>
    </row>
    <row r="14219" spans="2:2" x14ac:dyDescent="0.25">
      <c r="B14219"/>
    </row>
    <row r="14220" spans="2:2" x14ac:dyDescent="0.25">
      <c r="B14220"/>
    </row>
    <row r="14221" spans="2:2" x14ac:dyDescent="0.25">
      <c r="B14221"/>
    </row>
    <row r="14222" spans="2:2" x14ac:dyDescent="0.25">
      <c r="B14222"/>
    </row>
    <row r="14223" spans="2:2" x14ac:dyDescent="0.25">
      <c r="B14223"/>
    </row>
    <row r="14224" spans="2:2" x14ac:dyDescent="0.25">
      <c r="B14224"/>
    </row>
    <row r="14225" spans="2:2" x14ac:dyDescent="0.25">
      <c r="B14225"/>
    </row>
    <row r="14226" spans="2:2" x14ac:dyDescent="0.25">
      <c r="B14226"/>
    </row>
    <row r="14227" spans="2:2" x14ac:dyDescent="0.25">
      <c r="B14227"/>
    </row>
    <row r="14228" spans="2:2" x14ac:dyDescent="0.25">
      <c r="B14228"/>
    </row>
    <row r="14229" spans="2:2" x14ac:dyDescent="0.25">
      <c r="B14229"/>
    </row>
    <row r="14230" spans="2:2" x14ac:dyDescent="0.25">
      <c r="B14230"/>
    </row>
    <row r="14231" spans="2:2" x14ac:dyDescent="0.25">
      <c r="B14231"/>
    </row>
    <row r="14232" spans="2:2" x14ac:dyDescent="0.25">
      <c r="B14232"/>
    </row>
    <row r="14233" spans="2:2" x14ac:dyDescent="0.25">
      <c r="B14233"/>
    </row>
    <row r="14234" spans="2:2" x14ac:dyDescent="0.25">
      <c r="B14234"/>
    </row>
    <row r="14235" spans="2:2" x14ac:dyDescent="0.25">
      <c r="B14235"/>
    </row>
    <row r="14236" spans="2:2" x14ac:dyDescent="0.25">
      <c r="B14236"/>
    </row>
    <row r="14237" spans="2:2" x14ac:dyDescent="0.25">
      <c r="B14237"/>
    </row>
    <row r="14238" spans="2:2" x14ac:dyDescent="0.25">
      <c r="B14238"/>
    </row>
    <row r="14239" spans="2:2" x14ac:dyDescent="0.25">
      <c r="B14239"/>
    </row>
    <row r="14240" spans="2:2" x14ac:dyDescent="0.25">
      <c r="B14240"/>
    </row>
    <row r="14241" spans="2:2" x14ac:dyDescent="0.25">
      <c r="B14241"/>
    </row>
    <row r="14242" spans="2:2" x14ac:dyDescent="0.25">
      <c r="B14242"/>
    </row>
    <row r="14243" spans="2:2" x14ac:dyDescent="0.25">
      <c r="B14243"/>
    </row>
    <row r="14244" spans="2:2" x14ac:dyDescent="0.25">
      <c r="B14244"/>
    </row>
    <row r="14245" spans="2:2" x14ac:dyDescent="0.25">
      <c r="B14245"/>
    </row>
    <row r="14246" spans="2:2" x14ac:dyDescent="0.25">
      <c r="B14246"/>
    </row>
    <row r="14247" spans="2:2" x14ac:dyDescent="0.25">
      <c r="B14247"/>
    </row>
    <row r="14248" spans="2:2" x14ac:dyDescent="0.25">
      <c r="B14248"/>
    </row>
    <row r="14249" spans="2:2" x14ac:dyDescent="0.25">
      <c r="B14249"/>
    </row>
    <row r="14250" spans="2:2" x14ac:dyDescent="0.25">
      <c r="B14250"/>
    </row>
    <row r="14251" spans="2:2" x14ac:dyDescent="0.25">
      <c r="B14251"/>
    </row>
    <row r="14252" spans="2:2" x14ac:dyDescent="0.25">
      <c r="B14252"/>
    </row>
    <row r="14253" spans="2:2" x14ac:dyDescent="0.25">
      <c r="B14253"/>
    </row>
    <row r="14254" spans="2:2" x14ac:dyDescent="0.25">
      <c r="B14254"/>
    </row>
    <row r="14255" spans="2:2" x14ac:dyDescent="0.25">
      <c r="B14255"/>
    </row>
    <row r="14256" spans="2:2" x14ac:dyDescent="0.25">
      <c r="B14256"/>
    </row>
    <row r="14257" spans="2:2" x14ac:dyDescent="0.25">
      <c r="B14257"/>
    </row>
    <row r="14258" spans="2:2" x14ac:dyDescent="0.25">
      <c r="B14258"/>
    </row>
    <row r="14259" spans="2:2" x14ac:dyDescent="0.25">
      <c r="B14259"/>
    </row>
    <row r="14260" spans="2:2" x14ac:dyDescent="0.25">
      <c r="B14260"/>
    </row>
    <row r="14261" spans="2:2" x14ac:dyDescent="0.25">
      <c r="B14261"/>
    </row>
    <row r="14262" spans="2:2" x14ac:dyDescent="0.25">
      <c r="B14262"/>
    </row>
    <row r="14263" spans="2:2" x14ac:dyDescent="0.25">
      <c r="B14263"/>
    </row>
    <row r="14264" spans="2:2" x14ac:dyDescent="0.25">
      <c r="B14264"/>
    </row>
    <row r="14265" spans="2:2" x14ac:dyDescent="0.25">
      <c r="B14265"/>
    </row>
    <row r="14266" spans="2:2" x14ac:dyDescent="0.25">
      <c r="B14266"/>
    </row>
    <row r="14267" spans="2:2" x14ac:dyDescent="0.25">
      <c r="B14267"/>
    </row>
    <row r="14268" spans="2:2" x14ac:dyDescent="0.25">
      <c r="B14268"/>
    </row>
    <row r="14269" spans="2:2" x14ac:dyDescent="0.25">
      <c r="B14269"/>
    </row>
    <row r="14270" spans="2:2" x14ac:dyDescent="0.25">
      <c r="B14270"/>
    </row>
    <row r="14271" spans="2:2" x14ac:dyDescent="0.25">
      <c r="B14271"/>
    </row>
    <row r="14272" spans="2:2" x14ac:dyDescent="0.25">
      <c r="B14272"/>
    </row>
    <row r="14273" spans="2:2" x14ac:dyDescent="0.25">
      <c r="B14273"/>
    </row>
    <row r="14274" spans="2:2" x14ac:dyDescent="0.25">
      <c r="B14274"/>
    </row>
    <row r="14275" spans="2:2" x14ac:dyDescent="0.25">
      <c r="B14275"/>
    </row>
    <row r="14276" spans="2:2" x14ac:dyDescent="0.25">
      <c r="B14276"/>
    </row>
    <row r="14277" spans="2:2" x14ac:dyDescent="0.25">
      <c r="B14277"/>
    </row>
    <row r="14278" spans="2:2" x14ac:dyDescent="0.25">
      <c r="B14278"/>
    </row>
    <row r="14279" spans="2:2" x14ac:dyDescent="0.25">
      <c r="B14279"/>
    </row>
    <row r="14280" spans="2:2" x14ac:dyDescent="0.25">
      <c r="B14280"/>
    </row>
    <row r="14281" spans="2:2" x14ac:dyDescent="0.25">
      <c r="B14281"/>
    </row>
    <row r="14282" spans="2:2" x14ac:dyDescent="0.25">
      <c r="B14282"/>
    </row>
    <row r="14283" spans="2:2" x14ac:dyDescent="0.25">
      <c r="B14283"/>
    </row>
    <row r="14284" spans="2:2" x14ac:dyDescent="0.25">
      <c r="B14284"/>
    </row>
    <row r="14285" spans="2:2" x14ac:dyDescent="0.25">
      <c r="B14285"/>
    </row>
    <row r="14286" spans="2:2" x14ac:dyDescent="0.25">
      <c r="B14286"/>
    </row>
    <row r="14287" spans="2:2" x14ac:dyDescent="0.25">
      <c r="B14287"/>
    </row>
    <row r="14288" spans="2:2" x14ac:dyDescent="0.25">
      <c r="B14288"/>
    </row>
    <row r="14289" spans="2:2" x14ac:dyDescent="0.25">
      <c r="B14289"/>
    </row>
    <row r="14290" spans="2:2" x14ac:dyDescent="0.25">
      <c r="B14290"/>
    </row>
    <row r="14291" spans="2:2" x14ac:dyDescent="0.25">
      <c r="B14291"/>
    </row>
    <row r="14292" spans="2:2" x14ac:dyDescent="0.25">
      <c r="B14292"/>
    </row>
    <row r="14293" spans="2:2" x14ac:dyDescent="0.25">
      <c r="B14293"/>
    </row>
    <row r="14294" spans="2:2" x14ac:dyDescent="0.25">
      <c r="B14294"/>
    </row>
    <row r="14295" spans="2:2" x14ac:dyDescent="0.25">
      <c r="B14295"/>
    </row>
    <row r="14296" spans="2:2" x14ac:dyDescent="0.25">
      <c r="B14296"/>
    </row>
    <row r="14297" spans="2:2" x14ac:dyDescent="0.25">
      <c r="B14297"/>
    </row>
    <row r="14298" spans="2:2" x14ac:dyDescent="0.25">
      <c r="B14298"/>
    </row>
    <row r="14299" spans="2:2" x14ac:dyDescent="0.25">
      <c r="B14299"/>
    </row>
    <row r="14300" spans="2:2" x14ac:dyDescent="0.25">
      <c r="B14300"/>
    </row>
    <row r="14301" spans="2:2" x14ac:dyDescent="0.25">
      <c r="B14301"/>
    </row>
    <row r="14302" spans="2:2" x14ac:dyDescent="0.25">
      <c r="B14302"/>
    </row>
    <row r="14303" spans="2:2" x14ac:dyDescent="0.25">
      <c r="B14303"/>
    </row>
    <row r="14304" spans="2:2" x14ac:dyDescent="0.25">
      <c r="B14304"/>
    </row>
    <row r="14305" spans="2:2" x14ac:dyDescent="0.25">
      <c r="B14305"/>
    </row>
    <row r="14306" spans="2:2" x14ac:dyDescent="0.25">
      <c r="B14306"/>
    </row>
    <row r="14307" spans="2:2" x14ac:dyDescent="0.25">
      <c r="B14307"/>
    </row>
    <row r="14308" spans="2:2" x14ac:dyDescent="0.25">
      <c r="B14308"/>
    </row>
    <row r="14309" spans="2:2" x14ac:dyDescent="0.25">
      <c r="B14309"/>
    </row>
    <row r="14310" spans="2:2" x14ac:dyDescent="0.25">
      <c r="B14310"/>
    </row>
    <row r="14311" spans="2:2" x14ac:dyDescent="0.25">
      <c r="B14311"/>
    </row>
    <row r="14312" spans="2:2" x14ac:dyDescent="0.25">
      <c r="B14312"/>
    </row>
    <row r="14313" spans="2:2" x14ac:dyDescent="0.25">
      <c r="B14313"/>
    </row>
    <row r="14314" spans="2:2" x14ac:dyDescent="0.25">
      <c r="B14314"/>
    </row>
    <row r="14315" spans="2:2" x14ac:dyDescent="0.25">
      <c r="B14315"/>
    </row>
    <row r="14316" spans="2:2" x14ac:dyDescent="0.25">
      <c r="B14316"/>
    </row>
    <row r="14317" spans="2:2" x14ac:dyDescent="0.25">
      <c r="B14317"/>
    </row>
    <row r="14318" spans="2:2" x14ac:dyDescent="0.25">
      <c r="B14318"/>
    </row>
    <row r="14319" spans="2:2" x14ac:dyDescent="0.25">
      <c r="B14319"/>
    </row>
    <row r="14320" spans="2:2" x14ac:dyDescent="0.25">
      <c r="B14320"/>
    </row>
    <row r="14321" spans="2:2" x14ac:dyDescent="0.25">
      <c r="B14321"/>
    </row>
    <row r="14322" spans="2:2" x14ac:dyDescent="0.25">
      <c r="B14322"/>
    </row>
    <row r="14323" spans="2:2" x14ac:dyDescent="0.25">
      <c r="B14323"/>
    </row>
    <row r="14324" spans="2:2" x14ac:dyDescent="0.25">
      <c r="B14324"/>
    </row>
    <row r="14325" spans="2:2" x14ac:dyDescent="0.25">
      <c r="B14325"/>
    </row>
    <row r="14326" spans="2:2" x14ac:dyDescent="0.25">
      <c r="B14326"/>
    </row>
    <row r="14327" spans="2:2" x14ac:dyDescent="0.25">
      <c r="B14327"/>
    </row>
    <row r="14328" spans="2:2" x14ac:dyDescent="0.25">
      <c r="B14328"/>
    </row>
    <row r="14329" spans="2:2" x14ac:dyDescent="0.25">
      <c r="B14329"/>
    </row>
    <row r="14330" spans="2:2" x14ac:dyDescent="0.25">
      <c r="B14330"/>
    </row>
    <row r="14331" spans="2:2" x14ac:dyDescent="0.25">
      <c r="B14331"/>
    </row>
    <row r="14332" spans="2:2" x14ac:dyDescent="0.25">
      <c r="B14332"/>
    </row>
    <row r="14333" spans="2:2" x14ac:dyDescent="0.25">
      <c r="B14333"/>
    </row>
    <row r="14334" spans="2:2" x14ac:dyDescent="0.25">
      <c r="B14334"/>
    </row>
    <row r="14335" spans="2:2" x14ac:dyDescent="0.25">
      <c r="B14335"/>
    </row>
    <row r="14336" spans="2:2" x14ac:dyDescent="0.25">
      <c r="B14336"/>
    </row>
    <row r="14337" spans="2:2" x14ac:dyDescent="0.25">
      <c r="B14337"/>
    </row>
    <row r="14338" spans="2:2" x14ac:dyDescent="0.25">
      <c r="B14338"/>
    </row>
    <row r="14339" spans="2:2" x14ac:dyDescent="0.25">
      <c r="B14339"/>
    </row>
    <row r="14340" spans="2:2" x14ac:dyDescent="0.25">
      <c r="B14340"/>
    </row>
    <row r="14341" spans="2:2" x14ac:dyDescent="0.25">
      <c r="B14341"/>
    </row>
    <row r="14342" spans="2:2" x14ac:dyDescent="0.25">
      <c r="B14342"/>
    </row>
    <row r="14343" spans="2:2" x14ac:dyDescent="0.25">
      <c r="B14343"/>
    </row>
    <row r="14344" spans="2:2" x14ac:dyDescent="0.25">
      <c r="B14344"/>
    </row>
    <row r="14345" spans="2:2" x14ac:dyDescent="0.25">
      <c r="B14345"/>
    </row>
    <row r="14346" spans="2:2" x14ac:dyDescent="0.25">
      <c r="B14346"/>
    </row>
    <row r="14347" spans="2:2" x14ac:dyDescent="0.25">
      <c r="B14347"/>
    </row>
    <row r="14348" spans="2:2" x14ac:dyDescent="0.25">
      <c r="B14348"/>
    </row>
    <row r="14349" spans="2:2" x14ac:dyDescent="0.25">
      <c r="B14349"/>
    </row>
    <row r="14350" spans="2:2" x14ac:dyDescent="0.25">
      <c r="B14350"/>
    </row>
    <row r="14351" spans="2:2" x14ac:dyDescent="0.25">
      <c r="B14351"/>
    </row>
    <row r="14352" spans="2:2" x14ac:dyDescent="0.25">
      <c r="B14352"/>
    </row>
    <row r="14353" spans="2:2" x14ac:dyDescent="0.25">
      <c r="B14353"/>
    </row>
    <row r="14354" spans="2:2" x14ac:dyDescent="0.25">
      <c r="B14354"/>
    </row>
    <row r="14355" spans="2:2" x14ac:dyDescent="0.25">
      <c r="B14355"/>
    </row>
    <row r="14356" spans="2:2" x14ac:dyDescent="0.25">
      <c r="B14356"/>
    </row>
    <row r="14357" spans="2:2" x14ac:dyDescent="0.25">
      <c r="B14357"/>
    </row>
    <row r="14358" spans="2:2" x14ac:dyDescent="0.25">
      <c r="B14358"/>
    </row>
    <row r="14359" spans="2:2" x14ac:dyDescent="0.25">
      <c r="B14359"/>
    </row>
    <row r="14360" spans="2:2" x14ac:dyDescent="0.25">
      <c r="B14360"/>
    </row>
    <row r="14361" spans="2:2" x14ac:dyDescent="0.25">
      <c r="B14361"/>
    </row>
    <row r="14362" spans="2:2" x14ac:dyDescent="0.25">
      <c r="B14362"/>
    </row>
    <row r="14363" spans="2:2" x14ac:dyDescent="0.25">
      <c r="B14363"/>
    </row>
    <row r="14364" spans="2:2" x14ac:dyDescent="0.25">
      <c r="B14364"/>
    </row>
    <row r="14365" spans="2:2" x14ac:dyDescent="0.25">
      <c r="B14365"/>
    </row>
    <row r="14366" spans="2:2" x14ac:dyDescent="0.25">
      <c r="B14366"/>
    </row>
    <row r="14367" spans="2:2" x14ac:dyDescent="0.25">
      <c r="B14367"/>
    </row>
    <row r="14368" spans="2:2" x14ac:dyDescent="0.25">
      <c r="B14368"/>
    </row>
    <row r="14369" spans="2:2" x14ac:dyDescent="0.25">
      <c r="B14369"/>
    </row>
    <row r="14370" spans="2:2" x14ac:dyDescent="0.25">
      <c r="B14370"/>
    </row>
    <row r="14371" spans="2:2" x14ac:dyDescent="0.25">
      <c r="B14371"/>
    </row>
    <row r="14372" spans="2:2" x14ac:dyDescent="0.25">
      <c r="B14372"/>
    </row>
    <row r="14373" spans="2:2" x14ac:dyDescent="0.25">
      <c r="B14373"/>
    </row>
    <row r="14374" spans="2:2" x14ac:dyDescent="0.25">
      <c r="B14374"/>
    </row>
    <row r="14375" spans="2:2" x14ac:dyDescent="0.25">
      <c r="B14375"/>
    </row>
    <row r="14376" spans="2:2" x14ac:dyDescent="0.25">
      <c r="B14376"/>
    </row>
    <row r="14377" spans="2:2" x14ac:dyDescent="0.25">
      <c r="B14377"/>
    </row>
    <row r="14378" spans="2:2" x14ac:dyDescent="0.25">
      <c r="B14378"/>
    </row>
    <row r="14379" spans="2:2" x14ac:dyDescent="0.25">
      <c r="B14379"/>
    </row>
    <row r="14380" spans="2:2" x14ac:dyDescent="0.25">
      <c r="B14380"/>
    </row>
    <row r="14381" spans="2:2" x14ac:dyDescent="0.25">
      <c r="B14381"/>
    </row>
    <row r="14382" spans="2:2" x14ac:dyDescent="0.25">
      <c r="B14382"/>
    </row>
    <row r="14383" spans="2:2" x14ac:dyDescent="0.25">
      <c r="B14383"/>
    </row>
    <row r="14384" spans="2:2" x14ac:dyDescent="0.25">
      <c r="B14384"/>
    </row>
    <row r="14385" spans="2:2" x14ac:dyDescent="0.25">
      <c r="B14385"/>
    </row>
    <row r="14386" spans="2:2" x14ac:dyDescent="0.25">
      <c r="B14386"/>
    </row>
    <row r="14387" spans="2:2" x14ac:dyDescent="0.25">
      <c r="B14387"/>
    </row>
    <row r="14388" spans="2:2" x14ac:dyDescent="0.25">
      <c r="B14388"/>
    </row>
    <row r="14389" spans="2:2" x14ac:dyDescent="0.25">
      <c r="B14389"/>
    </row>
    <row r="14390" spans="2:2" x14ac:dyDescent="0.25">
      <c r="B14390"/>
    </row>
    <row r="14391" spans="2:2" x14ac:dyDescent="0.25">
      <c r="B14391"/>
    </row>
    <row r="14392" spans="2:2" x14ac:dyDescent="0.25">
      <c r="B14392"/>
    </row>
    <row r="14393" spans="2:2" x14ac:dyDescent="0.25">
      <c r="B14393"/>
    </row>
    <row r="14394" spans="2:2" x14ac:dyDescent="0.25">
      <c r="B14394"/>
    </row>
    <row r="14395" spans="2:2" x14ac:dyDescent="0.25">
      <c r="B14395"/>
    </row>
    <row r="14396" spans="2:2" x14ac:dyDescent="0.25">
      <c r="B14396"/>
    </row>
    <row r="14397" spans="2:2" x14ac:dyDescent="0.25">
      <c r="B14397"/>
    </row>
    <row r="14398" spans="2:2" x14ac:dyDescent="0.25">
      <c r="B14398"/>
    </row>
    <row r="14399" spans="2:2" x14ac:dyDescent="0.25">
      <c r="B14399"/>
    </row>
    <row r="14400" spans="2:2" x14ac:dyDescent="0.25">
      <c r="B14400"/>
    </row>
    <row r="14401" spans="2:2" x14ac:dyDescent="0.25">
      <c r="B14401"/>
    </row>
    <row r="14402" spans="2:2" x14ac:dyDescent="0.25">
      <c r="B14402"/>
    </row>
    <row r="14403" spans="2:2" x14ac:dyDescent="0.25">
      <c r="B14403"/>
    </row>
    <row r="14404" spans="2:2" x14ac:dyDescent="0.25">
      <c r="B14404"/>
    </row>
    <row r="14405" spans="2:2" x14ac:dyDescent="0.25">
      <c r="B14405"/>
    </row>
    <row r="14406" spans="2:2" x14ac:dyDescent="0.25">
      <c r="B14406"/>
    </row>
    <row r="14407" spans="2:2" x14ac:dyDescent="0.25">
      <c r="B14407"/>
    </row>
    <row r="14408" spans="2:2" x14ac:dyDescent="0.25">
      <c r="B14408"/>
    </row>
    <row r="14409" spans="2:2" x14ac:dyDescent="0.25">
      <c r="B14409"/>
    </row>
    <row r="14410" spans="2:2" x14ac:dyDescent="0.25">
      <c r="B14410"/>
    </row>
    <row r="14411" spans="2:2" x14ac:dyDescent="0.25">
      <c r="B14411"/>
    </row>
    <row r="14412" spans="2:2" x14ac:dyDescent="0.25">
      <c r="B14412"/>
    </row>
    <row r="14413" spans="2:2" x14ac:dyDescent="0.25">
      <c r="B14413"/>
    </row>
    <row r="14414" spans="2:2" x14ac:dyDescent="0.25">
      <c r="B14414"/>
    </row>
    <row r="14415" spans="2:2" x14ac:dyDescent="0.25">
      <c r="B14415"/>
    </row>
    <row r="14416" spans="2:2" x14ac:dyDescent="0.25">
      <c r="B14416"/>
    </row>
    <row r="14417" spans="2:2" x14ac:dyDescent="0.25">
      <c r="B14417"/>
    </row>
    <row r="14418" spans="2:2" x14ac:dyDescent="0.25">
      <c r="B14418"/>
    </row>
    <row r="14419" spans="2:2" x14ac:dyDescent="0.25">
      <c r="B14419"/>
    </row>
    <row r="14420" spans="2:2" x14ac:dyDescent="0.25">
      <c r="B14420"/>
    </row>
    <row r="14421" spans="2:2" x14ac:dyDescent="0.25">
      <c r="B14421"/>
    </row>
    <row r="14422" spans="2:2" x14ac:dyDescent="0.25">
      <c r="B14422"/>
    </row>
    <row r="14423" spans="2:2" x14ac:dyDescent="0.25">
      <c r="B14423"/>
    </row>
    <row r="14424" spans="2:2" x14ac:dyDescent="0.25">
      <c r="B14424"/>
    </row>
    <row r="14425" spans="2:2" x14ac:dyDescent="0.25">
      <c r="B14425"/>
    </row>
    <row r="14426" spans="2:2" x14ac:dyDescent="0.25">
      <c r="B14426"/>
    </row>
    <row r="14427" spans="2:2" x14ac:dyDescent="0.25">
      <c r="B14427"/>
    </row>
    <row r="14428" spans="2:2" x14ac:dyDescent="0.25">
      <c r="B14428"/>
    </row>
    <row r="14429" spans="2:2" x14ac:dyDescent="0.25">
      <c r="B14429"/>
    </row>
    <row r="14430" spans="2:2" x14ac:dyDescent="0.25">
      <c r="B14430"/>
    </row>
    <row r="14431" spans="2:2" x14ac:dyDescent="0.25">
      <c r="B14431"/>
    </row>
    <row r="14432" spans="2:2" x14ac:dyDescent="0.25">
      <c r="B14432"/>
    </row>
    <row r="14433" spans="2:2" x14ac:dyDescent="0.25">
      <c r="B14433"/>
    </row>
    <row r="14434" spans="2:2" x14ac:dyDescent="0.25">
      <c r="B14434"/>
    </row>
    <row r="14435" spans="2:2" x14ac:dyDescent="0.25">
      <c r="B14435"/>
    </row>
    <row r="14436" spans="2:2" x14ac:dyDescent="0.25">
      <c r="B14436"/>
    </row>
    <row r="14437" spans="2:2" x14ac:dyDescent="0.25">
      <c r="B14437"/>
    </row>
    <row r="14438" spans="2:2" x14ac:dyDescent="0.25">
      <c r="B14438"/>
    </row>
    <row r="14439" spans="2:2" x14ac:dyDescent="0.25">
      <c r="B14439"/>
    </row>
    <row r="14440" spans="2:2" x14ac:dyDescent="0.25">
      <c r="B14440"/>
    </row>
    <row r="14441" spans="2:2" x14ac:dyDescent="0.25">
      <c r="B14441"/>
    </row>
    <row r="14442" spans="2:2" x14ac:dyDescent="0.25">
      <c r="B14442"/>
    </row>
    <row r="14443" spans="2:2" x14ac:dyDescent="0.25">
      <c r="B14443"/>
    </row>
    <row r="14444" spans="2:2" x14ac:dyDescent="0.25">
      <c r="B14444"/>
    </row>
    <row r="14445" spans="2:2" x14ac:dyDescent="0.25">
      <c r="B14445"/>
    </row>
    <row r="14446" spans="2:2" x14ac:dyDescent="0.25">
      <c r="B14446"/>
    </row>
    <row r="14447" spans="2:2" x14ac:dyDescent="0.25">
      <c r="B14447"/>
    </row>
    <row r="14448" spans="2:2" x14ac:dyDescent="0.25">
      <c r="B14448"/>
    </row>
    <row r="14449" spans="2:2" x14ac:dyDescent="0.25">
      <c r="B14449"/>
    </row>
    <row r="14450" spans="2:2" x14ac:dyDescent="0.25">
      <c r="B14450"/>
    </row>
    <row r="14451" spans="2:2" x14ac:dyDescent="0.25">
      <c r="B14451"/>
    </row>
    <row r="14452" spans="2:2" x14ac:dyDescent="0.25">
      <c r="B14452"/>
    </row>
    <row r="14453" spans="2:2" x14ac:dyDescent="0.25">
      <c r="B14453"/>
    </row>
    <row r="14454" spans="2:2" x14ac:dyDescent="0.25">
      <c r="B14454"/>
    </row>
    <row r="14455" spans="2:2" x14ac:dyDescent="0.25">
      <c r="B14455"/>
    </row>
    <row r="14456" spans="2:2" x14ac:dyDescent="0.25">
      <c r="B14456"/>
    </row>
    <row r="14457" spans="2:2" x14ac:dyDescent="0.25">
      <c r="B14457"/>
    </row>
    <row r="14458" spans="2:2" x14ac:dyDescent="0.25">
      <c r="B14458"/>
    </row>
    <row r="14459" spans="2:2" x14ac:dyDescent="0.25">
      <c r="B14459"/>
    </row>
    <row r="14460" spans="2:2" x14ac:dyDescent="0.25">
      <c r="B14460"/>
    </row>
    <row r="14461" spans="2:2" x14ac:dyDescent="0.25">
      <c r="B14461"/>
    </row>
    <row r="14462" spans="2:2" x14ac:dyDescent="0.25">
      <c r="B14462"/>
    </row>
    <row r="14463" spans="2:2" x14ac:dyDescent="0.25">
      <c r="B14463"/>
    </row>
    <row r="14464" spans="2:2" x14ac:dyDescent="0.25">
      <c r="B14464"/>
    </row>
    <row r="14465" spans="2:2" x14ac:dyDescent="0.25">
      <c r="B14465"/>
    </row>
    <row r="14466" spans="2:2" x14ac:dyDescent="0.25">
      <c r="B14466"/>
    </row>
    <row r="14467" spans="2:2" x14ac:dyDescent="0.25">
      <c r="B14467"/>
    </row>
    <row r="14468" spans="2:2" x14ac:dyDescent="0.25">
      <c r="B14468"/>
    </row>
    <row r="14469" spans="2:2" x14ac:dyDescent="0.25">
      <c r="B14469"/>
    </row>
    <row r="14470" spans="2:2" x14ac:dyDescent="0.25">
      <c r="B14470"/>
    </row>
    <row r="14471" spans="2:2" x14ac:dyDescent="0.25">
      <c r="B14471"/>
    </row>
    <row r="14472" spans="2:2" x14ac:dyDescent="0.25">
      <c r="B14472"/>
    </row>
    <row r="14473" spans="2:2" x14ac:dyDescent="0.25">
      <c r="B14473"/>
    </row>
    <row r="14474" spans="2:2" x14ac:dyDescent="0.25">
      <c r="B14474"/>
    </row>
    <row r="14475" spans="2:2" x14ac:dyDescent="0.25">
      <c r="B14475"/>
    </row>
    <row r="14476" spans="2:2" x14ac:dyDescent="0.25">
      <c r="B14476"/>
    </row>
    <row r="14477" spans="2:2" x14ac:dyDescent="0.25">
      <c r="B14477"/>
    </row>
    <row r="14478" spans="2:2" x14ac:dyDescent="0.25">
      <c r="B14478"/>
    </row>
    <row r="14479" spans="2:2" x14ac:dyDescent="0.25">
      <c r="B14479"/>
    </row>
    <row r="14480" spans="2:2" x14ac:dyDescent="0.25">
      <c r="B14480"/>
    </row>
    <row r="14481" spans="2:2" x14ac:dyDescent="0.25">
      <c r="B14481"/>
    </row>
    <row r="14482" spans="2:2" x14ac:dyDescent="0.25">
      <c r="B14482"/>
    </row>
    <row r="14483" spans="2:2" x14ac:dyDescent="0.25">
      <c r="B14483"/>
    </row>
    <row r="14484" spans="2:2" x14ac:dyDescent="0.25">
      <c r="B14484"/>
    </row>
    <row r="14485" spans="2:2" x14ac:dyDescent="0.25">
      <c r="B14485"/>
    </row>
    <row r="14486" spans="2:2" x14ac:dyDescent="0.25">
      <c r="B14486"/>
    </row>
    <row r="14487" spans="2:2" x14ac:dyDescent="0.25">
      <c r="B14487"/>
    </row>
    <row r="14488" spans="2:2" x14ac:dyDescent="0.25">
      <c r="B14488"/>
    </row>
    <row r="14489" spans="2:2" x14ac:dyDescent="0.25">
      <c r="B14489"/>
    </row>
    <row r="14490" spans="2:2" x14ac:dyDescent="0.25">
      <c r="B14490"/>
    </row>
    <row r="14491" spans="2:2" x14ac:dyDescent="0.25">
      <c r="B14491"/>
    </row>
    <row r="14492" spans="2:2" x14ac:dyDescent="0.25">
      <c r="B14492"/>
    </row>
    <row r="14493" spans="2:2" x14ac:dyDescent="0.25">
      <c r="B14493"/>
    </row>
    <row r="14494" spans="2:2" x14ac:dyDescent="0.25">
      <c r="B14494"/>
    </row>
    <row r="14495" spans="2:2" x14ac:dyDescent="0.25">
      <c r="B14495"/>
    </row>
    <row r="14496" spans="2:2" x14ac:dyDescent="0.25">
      <c r="B14496"/>
    </row>
    <row r="14497" spans="2:2" x14ac:dyDescent="0.25">
      <c r="B14497"/>
    </row>
    <row r="14498" spans="2:2" x14ac:dyDescent="0.25">
      <c r="B14498"/>
    </row>
    <row r="14499" spans="2:2" x14ac:dyDescent="0.25">
      <c r="B14499"/>
    </row>
    <row r="14500" spans="2:2" x14ac:dyDescent="0.25">
      <c r="B14500"/>
    </row>
    <row r="14501" spans="2:2" x14ac:dyDescent="0.25">
      <c r="B14501"/>
    </row>
    <row r="14502" spans="2:2" x14ac:dyDescent="0.25">
      <c r="B14502"/>
    </row>
    <row r="14503" spans="2:2" x14ac:dyDescent="0.25">
      <c r="B14503"/>
    </row>
    <row r="14504" spans="2:2" x14ac:dyDescent="0.25">
      <c r="B14504"/>
    </row>
    <row r="14505" spans="2:2" x14ac:dyDescent="0.25">
      <c r="B14505"/>
    </row>
    <row r="14506" spans="2:2" x14ac:dyDescent="0.25">
      <c r="B14506"/>
    </row>
    <row r="14507" spans="2:2" x14ac:dyDescent="0.25">
      <c r="B14507"/>
    </row>
    <row r="14508" spans="2:2" x14ac:dyDescent="0.25">
      <c r="B14508"/>
    </row>
    <row r="14509" spans="2:2" x14ac:dyDescent="0.25">
      <c r="B14509"/>
    </row>
    <row r="14510" spans="2:2" x14ac:dyDescent="0.25">
      <c r="B14510"/>
    </row>
    <row r="14511" spans="2:2" x14ac:dyDescent="0.25">
      <c r="B14511"/>
    </row>
    <row r="14512" spans="2:2" x14ac:dyDescent="0.25">
      <c r="B14512"/>
    </row>
    <row r="14513" spans="2:2" x14ac:dyDescent="0.25">
      <c r="B14513"/>
    </row>
    <row r="14514" spans="2:2" x14ac:dyDescent="0.25">
      <c r="B14514"/>
    </row>
    <row r="14515" spans="2:2" x14ac:dyDescent="0.25">
      <c r="B14515"/>
    </row>
    <row r="14516" spans="2:2" x14ac:dyDescent="0.25">
      <c r="B14516"/>
    </row>
    <row r="14517" spans="2:2" x14ac:dyDescent="0.25">
      <c r="B14517"/>
    </row>
    <row r="14518" spans="2:2" x14ac:dyDescent="0.25">
      <c r="B14518"/>
    </row>
    <row r="14519" spans="2:2" x14ac:dyDescent="0.25">
      <c r="B14519"/>
    </row>
    <row r="14520" spans="2:2" x14ac:dyDescent="0.25">
      <c r="B14520"/>
    </row>
    <row r="14521" spans="2:2" x14ac:dyDescent="0.25">
      <c r="B14521"/>
    </row>
    <row r="14522" spans="2:2" x14ac:dyDescent="0.25">
      <c r="B14522"/>
    </row>
    <row r="14523" spans="2:2" x14ac:dyDescent="0.25">
      <c r="B14523"/>
    </row>
    <row r="14524" spans="2:2" x14ac:dyDescent="0.25">
      <c r="B14524"/>
    </row>
    <row r="14525" spans="2:2" x14ac:dyDescent="0.25">
      <c r="B14525"/>
    </row>
    <row r="14526" spans="2:2" x14ac:dyDescent="0.25">
      <c r="B14526"/>
    </row>
    <row r="14527" spans="2:2" x14ac:dyDescent="0.25">
      <c r="B14527"/>
    </row>
    <row r="14528" spans="2:2" x14ac:dyDescent="0.25">
      <c r="B14528"/>
    </row>
    <row r="14529" spans="2:2" x14ac:dyDescent="0.25">
      <c r="B14529"/>
    </row>
    <row r="14530" spans="2:2" x14ac:dyDescent="0.25">
      <c r="B14530"/>
    </row>
    <row r="14531" spans="2:2" x14ac:dyDescent="0.25">
      <c r="B14531"/>
    </row>
    <row r="14532" spans="2:2" x14ac:dyDescent="0.25">
      <c r="B14532"/>
    </row>
    <row r="14533" spans="2:2" x14ac:dyDescent="0.25">
      <c r="B14533"/>
    </row>
    <row r="14534" spans="2:2" x14ac:dyDescent="0.25">
      <c r="B14534"/>
    </row>
    <row r="14535" spans="2:2" x14ac:dyDescent="0.25">
      <c r="B14535"/>
    </row>
    <row r="14536" spans="2:2" x14ac:dyDescent="0.25">
      <c r="B14536"/>
    </row>
    <row r="14537" spans="2:2" x14ac:dyDescent="0.25">
      <c r="B14537"/>
    </row>
    <row r="14538" spans="2:2" x14ac:dyDescent="0.25">
      <c r="B14538"/>
    </row>
    <row r="14539" spans="2:2" x14ac:dyDescent="0.25">
      <c r="B14539"/>
    </row>
    <row r="14540" spans="2:2" x14ac:dyDescent="0.25">
      <c r="B14540"/>
    </row>
    <row r="14541" spans="2:2" x14ac:dyDescent="0.25">
      <c r="B14541"/>
    </row>
    <row r="14542" spans="2:2" x14ac:dyDescent="0.25">
      <c r="B14542"/>
    </row>
    <row r="14543" spans="2:2" x14ac:dyDescent="0.25">
      <c r="B14543"/>
    </row>
    <row r="14544" spans="2:2" x14ac:dyDescent="0.25">
      <c r="B14544"/>
    </row>
    <row r="14545" spans="2:2" x14ac:dyDescent="0.25">
      <c r="B14545"/>
    </row>
    <row r="14546" spans="2:2" x14ac:dyDescent="0.25">
      <c r="B14546"/>
    </row>
    <row r="14547" spans="2:2" x14ac:dyDescent="0.25">
      <c r="B14547"/>
    </row>
    <row r="14548" spans="2:2" x14ac:dyDescent="0.25">
      <c r="B14548"/>
    </row>
    <row r="14549" spans="2:2" x14ac:dyDescent="0.25">
      <c r="B14549"/>
    </row>
    <row r="14550" spans="2:2" x14ac:dyDescent="0.25">
      <c r="B14550"/>
    </row>
    <row r="14551" spans="2:2" x14ac:dyDescent="0.25">
      <c r="B14551"/>
    </row>
    <row r="14552" spans="2:2" x14ac:dyDescent="0.25">
      <c r="B14552"/>
    </row>
    <row r="14553" spans="2:2" x14ac:dyDescent="0.25">
      <c r="B14553"/>
    </row>
    <row r="14554" spans="2:2" x14ac:dyDescent="0.25">
      <c r="B14554"/>
    </row>
    <row r="14555" spans="2:2" x14ac:dyDescent="0.25">
      <c r="B14555"/>
    </row>
    <row r="14556" spans="2:2" x14ac:dyDescent="0.25">
      <c r="B14556"/>
    </row>
    <row r="14557" spans="2:2" x14ac:dyDescent="0.25">
      <c r="B14557"/>
    </row>
    <row r="14558" spans="2:2" x14ac:dyDescent="0.25">
      <c r="B14558"/>
    </row>
    <row r="14559" spans="2:2" x14ac:dyDescent="0.25">
      <c r="B14559"/>
    </row>
    <row r="14560" spans="2:2" x14ac:dyDescent="0.25">
      <c r="B14560"/>
    </row>
    <row r="14561" spans="2:2" x14ac:dyDescent="0.25">
      <c r="B14561"/>
    </row>
    <row r="14562" spans="2:2" x14ac:dyDescent="0.25">
      <c r="B14562"/>
    </row>
    <row r="14563" spans="2:2" x14ac:dyDescent="0.25">
      <c r="B14563"/>
    </row>
    <row r="14564" spans="2:2" x14ac:dyDescent="0.25">
      <c r="B14564"/>
    </row>
    <row r="14565" spans="2:2" x14ac:dyDescent="0.25">
      <c r="B14565"/>
    </row>
    <row r="14566" spans="2:2" x14ac:dyDescent="0.25">
      <c r="B14566"/>
    </row>
    <row r="14567" spans="2:2" x14ac:dyDescent="0.25">
      <c r="B14567"/>
    </row>
    <row r="14568" spans="2:2" x14ac:dyDescent="0.25">
      <c r="B14568"/>
    </row>
    <row r="14569" spans="2:2" x14ac:dyDescent="0.25">
      <c r="B14569"/>
    </row>
    <row r="14570" spans="2:2" x14ac:dyDescent="0.25">
      <c r="B14570"/>
    </row>
    <row r="14571" spans="2:2" x14ac:dyDescent="0.25">
      <c r="B14571"/>
    </row>
    <row r="14572" spans="2:2" x14ac:dyDescent="0.25">
      <c r="B14572"/>
    </row>
    <row r="14573" spans="2:2" x14ac:dyDescent="0.25">
      <c r="B14573"/>
    </row>
    <row r="14574" spans="2:2" x14ac:dyDescent="0.25">
      <c r="B14574"/>
    </row>
    <row r="14575" spans="2:2" x14ac:dyDescent="0.25">
      <c r="B14575"/>
    </row>
    <row r="14576" spans="2:2" x14ac:dyDescent="0.25">
      <c r="B14576"/>
    </row>
    <row r="14577" spans="2:2" x14ac:dyDescent="0.25">
      <c r="B14577"/>
    </row>
    <row r="14578" spans="2:2" x14ac:dyDescent="0.25">
      <c r="B14578"/>
    </row>
    <row r="14579" spans="2:2" x14ac:dyDescent="0.25">
      <c r="B14579"/>
    </row>
    <row r="14580" spans="2:2" x14ac:dyDescent="0.25">
      <c r="B14580"/>
    </row>
    <row r="14581" spans="2:2" x14ac:dyDescent="0.25">
      <c r="B14581"/>
    </row>
    <row r="14582" spans="2:2" x14ac:dyDescent="0.25">
      <c r="B14582"/>
    </row>
    <row r="14583" spans="2:2" x14ac:dyDescent="0.25">
      <c r="B14583"/>
    </row>
    <row r="14584" spans="2:2" x14ac:dyDescent="0.25">
      <c r="B14584"/>
    </row>
    <row r="14585" spans="2:2" x14ac:dyDescent="0.25">
      <c r="B14585"/>
    </row>
    <row r="14586" spans="2:2" x14ac:dyDescent="0.25">
      <c r="B14586"/>
    </row>
    <row r="14587" spans="2:2" x14ac:dyDescent="0.25">
      <c r="B14587"/>
    </row>
    <row r="14588" spans="2:2" x14ac:dyDescent="0.25">
      <c r="B14588"/>
    </row>
    <row r="14589" spans="2:2" x14ac:dyDescent="0.25">
      <c r="B14589"/>
    </row>
    <row r="14590" spans="2:2" x14ac:dyDescent="0.25">
      <c r="B14590"/>
    </row>
    <row r="14591" spans="2:2" x14ac:dyDescent="0.25">
      <c r="B14591"/>
    </row>
    <row r="14592" spans="2:2" x14ac:dyDescent="0.25">
      <c r="B14592"/>
    </row>
    <row r="14593" spans="2:2" x14ac:dyDescent="0.25">
      <c r="B14593"/>
    </row>
    <row r="14594" spans="2:2" x14ac:dyDescent="0.25">
      <c r="B14594"/>
    </row>
    <row r="14595" spans="2:2" x14ac:dyDescent="0.25">
      <c r="B14595"/>
    </row>
    <row r="14596" spans="2:2" x14ac:dyDescent="0.25">
      <c r="B14596"/>
    </row>
    <row r="14597" spans="2:2" x14ac:dyDescent="0.25">
      <c r="B14597"/>
    </row>
    <row r="14598" spans="2:2" x14ac:dyDescent="0.25">
      <c r="B14598"/>
    </row>
    <row r="14599" spans="2:2" x14ac:dyDescent="0.25">
      <c r="B14599"/>
    </row>
    <row r="14600" spans="2:2" x14ac:dyDescent="0.25">
      <c r="B14600"/>
    </row>
    <row r="14601" spans="2:2" x14ac:dyDescent="0.25">
      <c r="B14601"/>
    </row>
    <row r="14602" spans="2:2" x14ac:dyDescent="0.25">
      <c r="B14602"/>
    </row>
    <row r="14603" spans="2:2" x14ac:dyDescent="0.25">
      <c r="B14603"/>
    </row>
    <row r="14604" spans="2:2" x14ac:dyDescent="0.25">
      <c r="B14604"/>
    </row>
    <row r="14605" spans="2:2" x14ac:dyDescent="0.25">
      <c r="B14605"/>
    </row>
    <row r="14606" spans="2:2" x14ac:dyDescent="0.25">
      <c r="B14606"/>
    </row>
    <row r="14607" spans="2:2" x14ac:dyDescent="0.25">
      <c r="B14607"/>
    </row>
    <row r="14608" spans="2:2" x14ac:dyDescent="0.25">
      <c r="B14608"/>
    </row>
    <row r="14609" spans="2:2" x14ac:dyDescent="0.25">
      <c r="B14609"/>
    </row>
    <row r="14610" spans="2:2" x14ac:dyDescent="0.25">
      <c r="B14610"/>
    </row>
    <row r="14611" spans="2:2" x14ac:dyDescent="0.25">
      <c r="B14611"/>
    </row>
    <row r="14612" spans="2:2" x14ac:dyDescent="0.25">
      <c r="B14612"/>
    </row>
    <row r="14613" spans="2:2" x14ac:dyDescent="0.25">
      <c r="B14613"/>
    </row>
    <row r="14614" spans="2:2" x14ac:dyDescent="0.25">
      <c r="B14614"/>
    </row>
    <row r="14615" spans="2:2" x14ac:dyDescent="0.25">
      <c r="B14615"/>
    </row>
    <row r="14616" spans="2:2" x14ac:dyDescent="0.25">
      <c r="B14616"/>
    </row>
    <row r="14617" spans="2:2" x14ac:dyDescent="0.25">
      <c r="B14617"/>
    </row>
    <row r="14618" spans="2:2" x14ac:dyDescent="0.25">
      <c r="B14618"/>
    </row>
    <row r="14619" spans="2:2" x14ac:dyDescent="0.25">
      <c r="B14619"/>
    </row>
    <row r="14620" spans="2:2" x14ac:dyDescent="0.25">
      <c r="B14620"/>
    </row>
    <row r="14621" spans="2:2" x14ac:dyDescent="0.25">
      <c r="B14621"/>
    </row>
    <row r="14622" spans="2:2" x14ac:dyDescent="0.25">
      <c r="B14622"/>
    </row>
    <row r="14623" spans="2:2" x14ac:dyDescent="0.25">
      <c r="B14623"/>
    </row>
    <row r="14624" spans="2:2" x14ac:dyDescent="0.25">
      <c r="B14624"/>
    </row>
    <row r="14625" spans="2:2" x14ac:dyDescent="0.25">
      <c r="B14625"/>
    </row>
    <row r="14626" spans="2:2" x14ac:dyDescent="0.25">
      <c r="B14626"/>
    </row>
    <row r="14627" spans="2:2" x14ac:dyDescent="0.25">
      <c r="B14627"/>
    </row>
    <row r="14628" spans="2:2" x14ac:dyDescent="0.25">
      <c r="B14628"/>
    </row>
    <row r="14629" spans="2:2" x14ac:dyDescent="0.25">
      <c r="B14629"/>
    </row>
    <row r="14630" spans="2:2" x14ac:dyDescent="0.25">
      <c r="B14630"/>
    </row>
    <row r="14631" spans="2:2" x14ac:dyDescent="0.25">
      <c r="B14631"/>
    </row>
    <row r="14632" spans="2:2" x14ac:dyDescent="0.25">
      <c r="B14632"/>
    </row>
    <row r="14633" spans="2:2" x14ac:dyDescent="0.25">
      <c r="B14633"/>
    </row>
    <row r="14634" spans="2:2" x14ac:dyDescent="0.25">
      <c r="B14634"/>
    </row>
    <row r="14635" spans="2:2" x14ac:dyDescent="0.25">
      <c r="B14635"/>
    </row>
    <row r="14636" spans="2:2" x14ac:dyDescent="0.25">
      <c r="B14636"/>
    </row>
    <row r="14637" spans="2:2" x14ac:dyDescent="0.25">
      <c r="B14637"/>
    </row>
    <row r="14638" spans="2:2" x14ac:dyDescent="0.25">
      <c r="B14638"/>
    </row>
    <row r="14639" spans="2:2" x14ac:dyDescent="0.25">
      <c r="B14639"/>
    </row>
    <row r="14640" spans="2:2" x14ac:dyDescent="0.25">
      <c r="B14640"/>
    </row>
    <row r="14641" spans="2:2" x14ac:dyDescent="0.25">
      <c r="B14641"/>
    </row>
    <row r="14642" spans="2:2" x14ac:dyDescent="0.25">
      <c r="B14642"/>
    </row>
    <row r="14643" spans="2:2" x14ac:dyDescent="0.25">
      <c r="B14643"/>
    </row>
    <row r="14644" spans="2:2" x14ac:dyDescent="0.25">
      <c r="B14644"/>
    </row>
    <row r="14645" spans="2:2" x14ac:dyDescent="0.25">
      <c r="B14645"/>
    </row>
    <row r="14646" spans="2:2" x14ac:dyDescent="0.25">
      <c r="B14646"/>
    </row>
    <row r="14647" spans="2:2" x14ac:dyDescent="0.25">
      <c r="B14647"/>
    </row>
    <row r="14648" spans="2:2" x14ac:dyDescent="0.25">
      <c r="B14648"/>
    </row>
    <row r="14649" spans="2:2" x14ac:dyDescent="0.25">
      <c r="B14649"/>
    </row>
    <row r="14650" spans="2:2" x14ac:dyDescent="0.25">
      <c r="B14650"/>
    </row>
    <row r="14651" spans="2:2" x14ac:dyDescent="0.25">
      <c r="B14651"/>
    </row>
    <row r="14652" spans="2:2" x14ac:dyDescent="0.25">
      <c r="B14652"/>
    </row>
    <row r="14653" spans="2:2" x14ac:dyDescent="0.25">
      <c r="B14653"/>
    </row>
    <row r="14654" spans="2:2" x14ac:dyDescent="0.25">
      <c r="B14654"/>
    </row>
    <row r="14655" spans="2:2" x14ac:dyDescent="0.25">
      <c r="B14655"/>
    </row>
    <row r="14656" spans="2:2" x14ac:dyDescent="0.25">
      <c r="B14656"/>
    </row>
    <row r="14657" spans="2:2" x14ac:dyDescent="0.25">
      <c r="B14657"/>
    </row>
    <row r="14658" spans="2:2" x14ac:dyDescent="0.25">
      <c r="B14658"/>
    </row>
    <row r="14659" spans="2:2" x14ac:dyDescent="0.25">
      <c r="B14659"/>
    </row>
    <row r="14660" spans="2:2" x14ac:dyDescent="0.25">
      <c r="B14660"/>
    </row>
    <row r="14661" spans="2:2" x14ac:dyDescent="0.25">
      <c r="B14661"/>
    </row>
    <row r="14662" spans="2:2" x14ac:dyDescent="0.25">
      <c r="B14662"/>
    </row>
    <row r="14663" spans="2:2" x14ac:dyDescent="0.25">
      <c r="B14663"/>
    </row>
    <row r="14664" spans="2:2" x14ac:dyDescent="0.25">
      <c r="B14664"/>
    </row>
    <row r="14665" spans="2:2" x14ac:dyDescent="0.25">
      <c r="B14665"/>
    </row>
    <row r="14666" spans="2:2" x14ac:dyDescent="0.25">
      <c r="B14666"/>
    </row>
    <row r="14667" spans="2:2" x14ac:dyDescent="0.25">
      <c r="B14667"/>
    </row>
    <row r="14668" spans="2:2" x14ac:dyDescent="0.25">
      <c r="B14668"/>
    </row>
    <row r="14669" spans="2:2" x14ac:dyDescent="0.25">
      <c r="B14669"/>
    </row>
    <row r="14670" spans="2:2" x14ac:dyDescent="0.25">
      <c r="B14670"/>
    </row>
    <row r="14671" spans="2:2" x14ac:dyDescent="0.25">
      <c r="B14671"/>
    </row>
    <row r="14672" spans="2:2" x14ac:dyDescent="0.25">
      <c r="B14672"/>
    </row>
    <row r="14673" spans="2:2" x14ac:dyDescent="0.25">
      <c r="B14673"/>
    </row>
    <row r="14674" spans="2:2" x14ac:dyDescent="0.25">
      <c r="B14674"/>
    </row>
    <row r="14675" spans="2:2" x14ac:dyDescent="0.25">
      <c r="B14675"/>
    </row>
    <row r="14676" spans="2:2" x14ac:dyDescent="0.25">
      <c r="B14676"/>
    </row>
    <row r="14677" spans="2:2" x14ac:dyDescent="0.25">
      <c r="B14677"/>
    </row>
    <row r="14678" spans="2:2" x14ac:dyDescent="0.25">
      <c r="B14678"/>
    </row>
    <row r="14679" spans="2:2" x14ac:dyDescent="0.25">
      <c r="B14679"/>
    </row>
    <row r="14680" spans="2:2" x14ac:dyDescent="0.25">
      <c r="B14680"/>
    </row>
    <row r="14681" spans="2:2" x14ac:dyDescent="0.25">
      <c r="B14681"/>
    </row>
    <row r="14682" spans="2:2" x14ac:dyDescent="0.25">
      <c r="B14682"/>
    </row>
    <row r="14683" spans="2:2" x14ac:dyDescent="0.25">
      <c r="B14683"/>
    </row>
    <row r="14684" spans="2:2" x14ac:dyDescent="0.25">
      <c r="B14684"/>
    </row>
    <row r="14685" spans="2:2" x14ac:dyDescent="0.25">
      <c r="B14685"/>
    </row>
    <row r="14686" spans="2:2" x14ac:dyDescent="0.25">
      <c r="B14686"/>
    </row>
    <row r="14687" spans="2:2" x14ac:dyDescent="0.25">
      <c r="B14687"/>
    </row>
    <row r="14688" spans="2:2" x14ac:dyDescent="0.25">
      <c r="B14688"/>
    </row>
    <row r="14689" spans="2:2" x14ac:dyDescent="0.25">
      <c r="B14689"/>
    </row>
    <row r="14690" spans="2:2" x14ac:dyDescent="0.25">
      <c r="B14690"/>
    </row>
    <row r="14691" spans="2:2" x14ac:dyDescent="0.25">
      <c r="B14691"/>
    </row>
    <row r="14692" spans="2:2" x14ac:dyDescent="0.25">
      <c r="B14692"/>
    </row>
    <row r="14693" spans="2:2" x14ac:dyDescent="0.25">
      <c r="B14693"/>
    </row>
    <row r="14694" spans="2:2" x14ac:dyDescent="0.25">
      <c r="B14694"/>
    </row>
    <row r="14695" spans="2:2" x14ac:dyDescent="0.25">
      <c r="B14695"/>
    </row>
    <row r="14696" spans="2:2" x14ac:dyDescent="0.25">
      <c r="B14696"/>
    </row>
    <row r="14697" spans="2:2" x14ac:dyDescent="0.25">
      <c r="B14697"/>
    </row>
    <row r="14698" spans="2:2" x14ac:dyDescent="0.25">
      <c r="B14698"/>
    </row>
    <row r="14699" spans="2:2" x14ac:dyDescent="0.25">
      <c r="B14699"/>
    </row>
    <row r="14700" spans="2:2" x14ac:dyDescent="0.25">
      <c r="B14700"/>
    </row>
    <row r="14701" spans="2:2" x14ac:dyDescent="0.25">
      <c r="B14701"/>
    </row>
    <row r="14702" spans="2:2" x14ac:dyDescent="0.25">
      <c r="B14702"/>
    </row>
    <row r="14703" spans="2:2" x14ac:dyDescent="0.25">
      <c r="B14703"/>
    </row>
    <row r="14704" spans="2:2" x14ac:dyDescent="0.25">
      <c r="B14704"/>
    </row>
    <row r="14705" spans="2:2" x14ac:dyDescent="0.25">
      <c r="B14705"/>
    </row>
    <row r="14706" spans="2:2" x14ac:dyDescent="0.25">
      <c r="B14706"/>
    </row>
    <row r="14707" spans="2:2" x14ac:dyDescent="0.25">
      <c r="B14707"/>
    </row>
    <row r="14708" spans="2:2" x14ac:dyDescent="0.25">
      <c r="B14708"/>
    </row>
    <row r="14709" spans="2:2" x14ac:dyDescent="0.25">
      <c r="B14709"/>
    </row>
    <row r="14710" spans="2:2" x14ac:dyDescent="0.25">
      <c r="B14710"/>
    </row>
    <row r="14711" spans="2:2" x14ac:dyDescent="0.25">
      <c r="B14711"/>
    </row>
    <row r="14712" spans="2:2" x14ac:dyDescent="0.25">
      <c r="B14712"/>
    </row>
    <row r="14713" spans="2:2" x14ac:dyDescent="0.25">
      <c r="B14713"/>
    </row>
    <row r="14714" spans="2:2" x14ac:dyDescent="0.25">
      <c r="B14714"/>
    </row>
    <row r="14715" spans="2:2" x14ac:dyDescent="0.25">
      <c r="B14715"/>
    </row>
    <row r="14716" spans="2:2" x14ac:dyDescent="0.25">
      <c r="B14716"/>
    </row>
    <row r="14717" spans="2:2" x14ac:dyDescent="0.25">
      <c r="B14717"/>
    </row>
    <row r="14718" spans="2:2" x14ac:dyDescent="0.25">
      <c r="B14718"/>
    </row>
    <row r="14719" spans="2:2" x14ac:dyDescent="0.25">
      <c r="B14719"/>
    </row>
    <row r="14720" spans="2:2" x14ac:dyDescent="0.25">
      <c r="B14720"/>
    </row>
    <row r="14721" spans="2:2" x14ac:dyDescent="0.25">
      <c r="B14721"/>
    </row>
    <row r="14722" spans="2:2" x14ac:dyDescent="0.25">
      <c r="B14722"/>
    </row>
    <row r="14723" spans="2:2" x14ac:dyDescent="0.25">
      <c r="B14723"/>
    </row>
    <row r="14724" spans="2:2" x14ac:dyDescent="0.25">
      <c r="B14724"/>
    </row>
    <row r="14725" spans="2:2" x14ac:dyDescent="0.25">
      <c r="B14725"/>
    </row>
    <row r="14726" spans="2:2" x14ac:dyDescent="0.25">
      <c r="B14726"/>
    </row>
    <row r="14727" spans="2:2" x14ac:dyDescent="0.25">
      <c r="B14727"/>
    </row>
    <row r="14728" spans="2:2" x14ac:dyDescent="0.25">
      <c r="B14728"/>
    </row>
    <row r="14729" spans="2:2" x14ac:dyDescent="0.25">
      <c r="B14729"/>
    </row>
    <row r="14730" spans="2:2" x14ac:dyDescent="0.25">
      <c r="B14730"/>
    </row>
    <row r="14731" spans="2:2" x14ac:dyDescent="0.25">
      <c r="B14731"/>
    </row>
    <row r="14732" spans="2:2" x14ac:dyDescent="0.25">
      <c r="B14732"/>
    </row>
    <row r="14733" spans="2:2" x14ac:dyDescent="0.25">
      <c r="B14733"/>
    </row>
    <row r="14734" spans="2:2" x14ac:dyDescent="0.25">
      <c r="B14734"/>
    </row>
    <row r="14735" spans="2:2" x14ac:dyDescent="0.25">
      <c r="B14735"/>
    </row>
    <row r="14736" spans="2:2" x14ac:dyDescent="0.25">
      <c r="B14736"/>
    </row>
    <row r="14737" spans="2:2" x14ac:dyDescent="0.25">
      <c r="B14737"/>
    </row>
    <row r="14738" spans="2:2" x14ac:dyDescent="0.25">
      <c r="B14738"/>
    </row>
    <row r="14739" spans="2:2" x14ac:dyDescent="0.25">
      <c r="B14739"/>
    </row>
    <row r="14740" spans="2:2" x14ac:dyDescent="0.25">
      <c r="B14740"/>
    </row>
    <row r="14741" spans="2:2" x14ac:dyDescent="0.25">
      <c r="B14741"/>
    </row>
    <row r="14742" spans="2:2" x14ac:dyDescent="0.25">
      <c r="B14742"/>
    </row>
    <row r="14743" spans="2:2" x14ac:dyDescent="0.25">
      <c r="B14743"/>
    </row>
    <row r="14744" spans="2:2" x14ac:dyDescent="0.25">
      <c r="B14744"/>
    </row>
    <row r="14745" spans="2:2" x14ac:dyDescent="0.25">
      <c r="B14745"/>
    </row>
    <row r="14746" spans="2:2" x14ac:dyDescent="0.25">
      <c r="B14746"/>
    </row>
    <row r="14747" spans="2:2" x14ac:dyDescent="0.25">
      <c r="B14747"/>
    </row>
    <row r="14748" spans="2:2" x14ac:dyDescent="0.25">
      <c r="B14748"/>
    </row>
    <row r="14749" spans="2:2" x14ac:dyDescent="0.25">
      <c r="B14749"/>
    </row>
    <row r="14750" spans="2:2" x14ac:dyDescent="0.25">
      <c r="B14750"/>
    </row>
    <row r="14751" spans="2:2" x14ac:dyDescent="0.25">
      <c r="B14751"/>
    </row>
    <row r="14752" spans="2:2" x14ac:dyDescent="0.25">
      <c r="B14752"/>
    </row>
    <row r="14753" spans="2:2" x14ac:dyDescent="0.25">
      <c r="B14753"/>
    </row>
    <row r="14754" spans="2:2" x14ac:dyDescent="0.25">
      <c r="B14754"/>
    </row>
    <row r="14755" spans="2:2" x14ac:dyDescent="0.25">
      <c r="B14755"/>
    </row>
    <row r="14756" spans="2:2" x14ac:dyDescent="0.25">
      <c r="B14756"/>
    </row>
    <row r="14757" spans="2:2" x14ac:dyDescent="0.25">
      <c r="B14757"/>
    </row>
    <row r="14758" spans="2:2" x14ac:dyDescent="0.25">
      <c r="B14758"/>
    </row>
    <row r="14759" spans="2:2" x14ac:dyDescent="0.25">
      <c r="B14759"/>
    </row>
    <row r="14760" spans="2:2" x14ac:dyDescent="0.25">
      <c r="B14760"/>
    </row>
    <row r="14761" spans="2:2" x14ac:dyDescent="0.25">
      <c r="B14761"/>
    </row>
    <row r="14762" spans="2:2" x14ac:dyDescent="0.25">
      <c r="B14762"/>
    </row>
    <row r="14763" spans="2:2" x14ac:dyDescent="0.25">
      <c r="B14763"/>
    </row>
    <row r="14764" spans="2:2" x14ac:dyDescent="0.25">
      <c r="B14764"/>
    </row>
    <row r="14765" spans="2:2" x14ac:dyDescent="0.25">
      <c r="B14765"/>
    </row>
    <row r="14766" spans="2:2" x14ac:dyDescent="0.25">
      <c r="B14766"/>
    </row>
    <row r="14767" spans="2:2" x14ac:dyDescent="0.25">
      <c r="B14767"/>
    </row>
    <row r="14768" spans="2:2" x14ac:dyDescent="0.25">
      <c r="B14768"/>
    </row>
    <row r="14769" spans="2:2" x14ac:dyDescent="0.25">
      <c r="B14769"/>
    </row>
    <row r="14770" spans="2:2" x14ac:dyDescent="0.25">
      <c r="B14770"/>
    </row>
    <row r="14771" spans="2:2" x14ac:dyDescent="0.25">
      <c r="B14771"/>
    </row>
    <row r="14772" spans="2:2" x14ac:dyDescent="0.25">
      <c r="B14772"/>
    </row>
    <row r="14773" spans="2:2" x14ac:dyDescent="0.25">
      <c r="B14773"/>
    </row>
    <row r="14774" spans="2:2" x14ac:dyDescent="0.25">
      <c r="B14774"/>
    </row>
    <row r="14775" spans="2:2" x14ac:dyDescent="0.25">
      <c r="B14775"/>
    </row>
    <row r="14776" spans="2:2" x14ac:dyDescent="0.25">
      <c r="B14776"/>
    </row>
    <row r="14777" spans="2:2" x14ac:dyDescent="0.25">
      <c r="B14777"/>
    </row>
    <row r="14778" spans="2:2" x14ac:dyDescent="0.25">
      <c r="B14778"/>
    </row>
    <row r="14779" spans="2:2" x14ac:dyDescent="0.25">
      <c r="B14779"/>
    </row>
    <row r="14780" spans="2:2" x14ac:dyDescent="0.25">
      <c r="B14780"/>
    </row>
    <row r="14781" spans="2:2" x14ac:dyDescent="0.25">
      <c r="B14781"/>
    </row>
    <row r="14782" spans="2:2" x14ac:dyDescent="0.25">
      <c r="B14782"/>
    </row>
    <row r="14783" spans="2:2" x14ac:dyDescent="0.25">
      <c r="B14783"/>
    </row>
    <row r="14784" spans="2:2" x14ac:dyDescent="0.25">
      <c r="B14784"/>
    </row>
    <row r="14785" spans="2:2" x14ac:dyDescent="0.25">
      <c r="B14785"/>
    </row>
    <row r="14786" spans="2:2" x14ac:dyDescent="0.25">
      <c r="B14786"/>
    </row>
    <row r="14787" spans="2:2" x14ac:dyDescent="0.25">
      <c r="B14787"/>
    </row>
    <row r="14788" spans="2:2" x14ac:dyDescent="0.25">
      <c r="B14788"/>
    </row>
    <row r="14789" spans="2:2" x14ac:dyDescent="0.25">
      <c r="B14789"/>
    </row>
    <row r="14790" spans="2:2" x14ac:dyDescent="0.25">
      <c r="B14790"/>
    </row>
    <row r="14791" spans="2:2" x14ac:dyDescent="0.25">
      <c r="B14791"/>
    </row>
    <row r="14792" spans="2:2" x14ac:dyDescent="0.25">
      <c r="B14792"/>
    </row>
    <row r="14793" spans="2:2" x14ac:dyDescent="0.25">
      <c r="B14793"/>
    </row>
    <row r="14794" spans="2:2" x14ac:dyDescent="0.25">
      <c r="B14794"/>
    </row>
    <row r="14795" spans="2:2" x14ac:dyDescent="0.25">
      <c r="B14795"/>
    </row>
    <row r="14796" spans="2:2" x14ac:dyDescent="0.25">
      <c r="B14796"/>
    </row>
    <row r="14797" spans="2:2" x14ac:dyDescent="0.25">
      <c r="B14797"/>
    </row>
    <row r="14798" spans="2:2" x14ac:dyDescent="0.25">
      <c r="B14798"/>
    </row>
    <row r="14799" spans="2:2" x14ac:dyDescent="0.25">
      <c r="B14799"/>
    </row>
    <row r="14800" spans="2:2" x14ac:dyDescent="0.25">
      <c r="B14800"/>
    </row>
    <row r="14801" spans="2:2" x14ac:dyDescent="0.25">
      <c r="B14801"/>
    </row>
    <row r="14802" spans="2:2" x14ac:dyDescent="0.25">
      <c r="B14802"/>
    </row>
    <row r="14803" spans="2:2" x14ac:dyDescent="0.25">
      <c r="B14803"/>
    </row>
    <row r="14804" spans="2:2" x14ac:dyDescent="0.25">
      <c r="B14804"/>
    </row>
    <row r="14805" spans="2:2" x14ac:dyDescent="0.25">
      <c r="B14805"/>
    </row>
    <row r="14806" spans="2:2" x14ac:dyDescent="0.25">
      <c r="B14806"/>
    </row>
    <row r="14807" spans="2:2" x14ac:dyDescent="0.25">
      <c r="B14807"/>
    </row>
    <row r="14808" spans="2:2" x14ac:dyDescent="0.25">
      <c r="B14808"/>
    </row>
    <row r="14809" spans="2:2" x14ac:dyDescent="0.25">
      <c r="B14809"/>
    </row>
    <row r="14810" spans="2:2" x14ac:dyDescent="0.25">
      <c r="B14810"/>
    </row>
    <row r="14811" spans="2:2" x14ac:dyDescent="0.25">
      <c r="B14811"/>
    </row>
    <row r="14812" spans="2:2" x14ac:dyDescent="0.25">
      <c r="B14812"/>
    </row>
    <row r="14813" spans="2:2" x14ac:dyDescent="0.25">
      <c r="B14813"/>
    </row>
    <row r="14814" spans="2:2" x14ac:dyDescent="0.25">
      <c r="B14814"/>
    </row>
    <row r="14815" spans="2:2" x14ac:dyDescent="0.25">
      <c r="B14815"/>
    </row>
    <row r="14816" spans="2:2" x14ac:dyDescent="0.25">
      <c r="B14816"/>
    </row>
    <row r="14817" spans="2:2" x14ac:dyDescent="0.25">
      <c r="B14817"/>
    </row>
    <row r="14818" spans="2:2" x14ac:dyDescent="0.25">
      <c r="B14818"/>
    </row>
    <row r="14819" spans="2:2" x14ac:dyDescent="0.25">
      <c r="B14819"/>
    </row>
    <row r="14820" spans="2:2" x14ac:dyDescent="0.25">
      <c r="B14820"/>
    </row>
    <row r="14821" spans="2:2" x14ac:dyDescent="0.25">
      <c r="B14821"/>
    </row>
    <row r="14822" spans="2:2" x14ac:dyDescent="0.25">
      <c r="B14822"/>
    </row>
    <row r="14823" spans="2:2" x14ac:dyDescent="0.25">
      <c r="B14823"/>
    </row>
    <row r="14824" spans="2:2" x14ac:dyDescent="0.25">
      <c r="B14824"/>
    </row>
    <row r="14825" spans="2:2" x14ac:dyDescent="0.25">
      <c r="B14825"/>
    </row>
    <row r="14826" spans="2:2" x14ac:dyDescent="0.25">
      <c r="B14826"/>
    </row>
    <row r="14827" spans="2:2" x14ac:dyDescent="0.25">
      <c r="B14827"/>
    </row>
    <row r="14828" spans="2:2" x14ac:dyDescent="0.25">
      <c r="B14828"/>
    </row>
    <row r="14829" spans="2:2" x14ac:dyDescent="0.25">
      <c r="B14829"/>
    </row>
    <row r="14830" spans="2:2" x14ac:dyDescent="0.25">
      <c r="B14830"/>
    </row>
    <row r="14831" spans="2:2" x14ac:dyDescent="0.25">
      <c r="B14831"/>
    </row>
    <row r="14832" spans="2:2" x14ac:dyDescent="0.25">
      <c r="B14832"/>
    </row>
    <row r="14833" spans="2:2" x14ac:dyDescent="0.25">
      <c r="B14833"/>
    </row>
    <row r="14834" spans="2:2" x14ac:dyDescent="0.25">
      <c r="B14834"/>
    </row>
    <row r="14835" spans="2:2" x14ac:dyDescent="0.25">
      <c r="B14835"/>
    </row>
    <row r="14836" spans="2:2" x14ac:dyDescent="0.25">
      <c r="B14836"/>
    </row>
    <row r="14837" spans="2:2" x14ac:dyDescent="0.25">
      <c r="B14837"/>
    </row>
    <row r="14838" spans="2:2" x14ac:dyDescent="0.25">
      <c r="B14838"/>
    </row>
    <row r="14839" spans="2:2" x14ac:dyDescent="0.25">
      <c r="B14839"/>
    </row>
    <row r="14840" spans="2:2" x14ac:dyDescent="0.25">
      <c r="B14840"/>
    </row>
    <row r="14841" spans="2:2" x14ac:dyDescent="0.25">
      <c r="B14841"/>
    </row>
    <row r="14842" spans="2:2" x14ac:dyDescent="0.25">
      <c r="B14842"/>
    </row>
    <row r="14843" spans="2:2" x14ac:dyDescent="0.25">
      <c r="B14843"/>
    </row>
    <row r="14844" spans="2:2" x14ac:dyDescent="0.25">
      <c r="B14844"/>
    </row>
    <row r="14845" spans="2:2" x14ac:dyDescent="0.25">
      <c r="B14845"/>
    </row>
    <row r="14846" spans="2:2" x14ac:dyDescent="0.25">
      <c r="B14846"/>
    </row>
    <row r="14847" spans="2:2" x14ac:dyDescent="0.25">
      <c r="B14847"/>
    </row>
    <row r="14848" spans="2:2" x14ac:dyDescent="0.25">
      <c r="B14848"/>
    </row>
    <row r="14849" spans="2:2" x14ac:dyDescent="0.25">
      <c r="B14849"/>
    </row>
    <row r="14850" spans="2:2" x14ac:dyDescent="0.25">
      <c r="B14850"/>
    </row>
    <row r="14851" spans="2:2" x14ac:dyDescent="0.25">
      <c r="B14851"/>
    </row>
    <row r="14852" spans="2:2" x14ac:dyDescent="0.25">
      <c r="B14852"/>
    </row>
    <row r="14853" spans="2:2" x14ac:dyDescent="0.25">
      <c r="B14853"/>
    </row>
    <row r="14854" spans="2:2" x14ac:dyDescent="0.25">
      <c r="B14854"/>
    </row>
    <row r="14855" spans="2:2" x14ac:dyDescent="0.25">
      <c r="B14855"/>
    </row>
    <row r="14856" spans="2:2" x14ac:dyDescent="0.25">
      <c r="B14856"/>
    </row>
    <row r="14857" spans="2:2" x14ac:dyDescent="0.25">
      <c r="B14857"/>
    </row>
    <row r="14858" spans="2:2" x14ac:dyDescent="0.25">
      <c r="B14858"/>
    </row>
    <row r="14859" spans="2:2" x14ac:dyDescent="0.25">
      <c r="B14859"/>
    </row>
    <row r="14860" spans="2:2" x14ac:dyDescent="0.25">
      <c r="B14860"/>
    </row>
    <row r="14861" spans="2:2" x14ac:dyDescent="0.25">
      <c r="B14861"/>
    </row>
    <row r="14862" spans="2:2" x14ac:dyDescent="0.25">
      <c r="B14862"/>
    </row>
    <row r="14863" spans="2:2" x14ac:dyDescent="0.25">
      <c r="B14863"/>
    </row>
    <row r="14864" spans="2:2" x14ac:dyDescent="0.25">
      <c r="B14864"/>
    </row>
    <row r="14865" spans="2:2" x14ac:dyDescent="0.25">
      <c r="B14865"/>
    </row>
    <row r="14866" spans="2:2" x14ac:dyDescent="0.25">
      <c r="B14866"/>
    </row>
    <row r="14867" spans="2:2" x14ac:dyDescent="0.25">
      <c r="B14867"/>
    </row>
    <row r="14868" spans="2:2" x14ac:dyDescent="0.25">
      <c r="B14868"/>
    </row>
    <row r="14869" spans="2:2" x14ac:dyDescent="0.25">
      <c r="B14869"/>
    </row>
    <row r="14870" spans="2:2" x14ac:dyDescent="0.25">
      <c r="B14870"/>
    </row>
    <row r="14871" spans="2:2" x14ac:dyDescent="0.25">
      <c r="B14871"/>
    </row>
    <row r="14872" spans="2:2" x14ac:dyDescent="0.25">
      <c r="B14872"/>
    </row>
    <row r="14873" spans="2:2" x14ac:dyDescent="0.25">
      <c r="B14873"/>
    </row>
    <row r="14874" spans="2:2" x14ac:dyDescent="0.25">
      <c r="B14874"/>
    </row>
    <row r="14875" spans="2:2" x14ac:dyDescent="0.25">
      <c r="B14875"/>
    </row>
    <row r="14876" spans="2:2" x14ac:dyDescent="0.25">
      <c r="B14876"/>
    </row>
    <row r="14877" spans="2:2" x14ac:dyDescent="0.25">
      <c r="B14877"/>
    </row>
    <row r="14878" spans="2:2" x14ac:dyDescent="0.25">
      <c r="B14878"/>
    </row>
    <row r="14879" spans="2:2" x14ac:dyDescent="0.25">
      <c r="B14879"/>
    </row>
    <row r="14880" spans="2:2" x14ac:dyDescent="0.25">
      <c r="B14880"/>
    </row>
    <row r="14881" spans="2:2" x14ac:dyDescent="0.25">
      <c r="B14881"/>
    </row>
    <row r="14882" spans="2:2" x14ac:dyDescent="0.25">
      <c r="B14882"/>
    </row>
    <row r="14883" spans="2:2" x14ac:dyDescent="0.25">
      <c r="B14883"/>
    </row>
    <row r="14884" spans="2:2" x14ac:dyDescent="0.25">
      <c r="B14884"/>
    </row>
    <row r="14885" spans="2:2" x14ac:dyDescent="0.25">
      <c r="B14885"/>
    </row>
    <row r="14886" spans="2:2" x14ac:dyDescent="0.25">
      <c r="B14886"/>
    </row>
    <row r="14887" spans="2:2" x14ac:dyDescent="0.25">
      <c r="B14887"/>
    </row>
    <row r="14888" spans="2:2" x14ac:dyDescent="0.25">
      <c r="B14888"/>
    </row>
    <row r="14889" spans="2:2" x14ac:dyDescent="0.25">
      <c r="B14889"/>
    </row>
    <row r="14890" spans="2:2" x14ac:dyDescent="0.25">
      <c r="B14890"/>
    </row>
    <row r="14891" spans="2:2" x14ac:dyDescent="0.25">
      <c r="B14891"/>
    </row>
    <row r="14892" spans="2:2" x14ac:dyDescent="0.25">
      <c r="B14892"/>
    </row>
    <row r="14893" spans="2:2" x14ac:dyDescent="0.25">
      <c r="B14893"/>
    </row>
    <row r="14894" spans="2:2" x14ac:dyDescent="0.25">
      <c r="B14894"/>
    </row>
    <row r="14895" spans="2:2" x14ac:dyDescent="0.25">
      <c r="B14895"/>
    </row>
    <row r="14896" spans="2:2" x14ac:dyDescent="0.25">
      <c r="B14896"/>
    </row>
    <row r="14897" spans="2:2" x14ac:dyDescent="0.25">
      <c r="B14897"/>
    </row>
    <row r="14898" spans="2:2" x14ac:dyDescent="0.25">
      <c r="B14898"/>
    </row>
    <row r="14899" spans="2:2" x14ac:dyDescent="0.25">
      <c r="B14899"/>
    </row>
    <row r="14900" spans="2:2" x14ac:dyDescent="0.25">
      <c r="B14900"/>
    </row>
    <row r="14901" spans="2:2" x14ac:dyDescent="0.25">
      <c r="B14901"/>
    </row>
    <row r="14902" spans="2:2" x14ac:dyDescent="0.25">
      <c r="B14902"/>
    </row>
    <row r="14903" spans="2:2" x14ac:dyDescent="0.25">
      <c r="B14903"/>
    </row>
    <row r="14904" spans="2:2" x14ac:dyDescent="0.25">
      <c r="B14904"/>
    </row>
    <row r="14905" spans="2:2" x14ac:dyDescent="0.25">
      <c r="B14905"/>
    </row>
    <row r="14906" spans="2:2" x14ac:dyDescent="0.25">
      <c r="B14906"/>
    </row>
    <row r="14907" spans="2:2" x14ac:dyDescent="0.25">
      <c r="B14907"/>
    </row>
    <row r="14908" spans="2:2" x14ac:dyDescent="0.25">
      <c r="B14908"/>
    </row>
    <row r="14909" spans="2:2" x14ac:dyDescent="0.25">
      <c r="B14909"/>
    </row>
    <row r="14910" spans="2:2" x14ac:dyDescent="0.25">
      <c r="B14910"/>
    </row>
    <row r="14911" spans="2:2" x14ac:dyDescent="0.25">
      <c r="B14911"/>
    </row>
    <row r="14912" spans="2:2" x14ac:dyDescent="0.25">
      <c r="B14912"/>
    </row>
    <row r="14913" spans="2:2" x14ac:dyDescent="0.25">
      <c r="B14913"/>
    </row>
    <row r="14914" spans="2:2" x14ac:dyDescent="0.25">
      <c r="B14914"/>
    </row>
    <row r="14915" spans="2:2" x14ac:dyDescent="0.25">
      <c r="B14915"/>
    </row>
    <row r="14916" spans="2:2" x14ac:dyDescent="0.25">
      <c r="B14916"/>
    </row>
    <row r="14917" spans="2:2" x14ac:dyDescent="0.25">
      <c r="B14917"/>
    </row>
    <row r="14918" spans="2:2" x14ac:dyDescent="0.25">
      <c r="B14918"/>
    </row>
    <row r="14919" spans="2:2" x14ac:dyDescent="0.25">
      <c r="B14919"/>
    </row>
    <row r="14920" spans="2:2" x14ac:dyDescent="0.25">
      <c r="B14920"/>
    </row>
    <row r="14921" spans="2:2" x14ac:dyDescent="0.25">
      <c r="B14921"/>
    </row>
    <row r="14922" spans="2:2" x14ac:dyDescent="0.25">
      <c r="B14922"/>
    </row>
    <row r="14923" spans="2:2" x14ac:dyDescent="0.25">
      <c r="B14923"/>
    </row>
    <row r="14924" spans="2:2" x14ac:dyDescent="0.25">
      <c r="B14924"/>
    </row>
    <row r="14925" spans="2:2" x14ac:dyDescent="0.25">
      <c r="B14925"/>
    </row>
    <row r="14926" spans="2:2" x14ac:dyDescent="0.25">
      <c r="B14926"/>
    </row>
    <row r="14927" spans="2:2" x14ac:dyDescent="0.25">
      <c r="B14927"/>
    </row>
    <row r="14928" spans="2:2" x14ac:dyDescent="0.25">
      <c r="B14928"/>
    </row>
    <row r="14929" spans="2:2" x14ac:dyDescent="0.25">
      <c r="B14929"/>
    </row>
    <row r="14930" spans="2:2" x14ac:dyDescent="0.25">
      <c r="B14930"/>
    </row>
    <row r="14931" spans="2:2" x14ac:dyDescent="0.25">
      <c r="B14931"/>
    </row>
    <row r="14932" spans="2:2" x14ac:dyDescent="0.25">
      <c r="B14932"/>
    </row>
    <row r="14933" spans="2:2" x14ac:dyDescent="0.25">
      <c r="B14933"/>
    </row>
    <row r="14934" spans="2:2" x14ac:dyDescent="0.25">
      <c r="B14934"/>
    </row>
    <row r="14935" spans="2:2" x14ac:dyDescent="0.25">
      <c r="B14935"/>
    </row>
    <row r="14936" spans="2:2" x14ac:dyDescent="0.25">
      <c r="B14936"/>
    </row>
    <row r="14937" spans="2:2" x14ac:dyDescent="0.25">
      <c r="B14937"/>
    </row>
    <row r="14938" spans="2:2" x14ac:dyDescent="0.25">
      <c r="B14938"/>
    </row>
    <row r="14939" spans="2:2" x14ac:dyDescent="0.25">
      <c r="B14939"/>
    </row>
    <row r="14940" spans="2:2" x14ac:dyDescent="0.25">
      <c r="B14940"/>
    </row>
    <row r="14941" spans="2:2" x14ac:dyDescent="0.25">
      <c r="B14941"/>
    </row>
    <row r="14942" spans="2:2" x14ac:dyDescent="0.25">
      <c r="B14942"/>
    </row>
    <row r="14943" spans="2:2" x14ac:dyDescent="0.25">
      <c r="B14943"/>
    </row>
    <row r="14944" spans="2:2" x14ac:dyDescent="0.25">
      <c r="B14944"/>
    </row>
    <row r="14945" spans="2:2" x14ac:dyDescent="0.25">
      <c r="B14945"/>
    </row>
    <row r="14946" spans="2:2" x14ac:dyDescent="0.25">
      <c r="B14946"/>
    </row>
    <row r="14947" spans="2:2" x14ac:dyDescent="0.25">
      <c r="B14947"/>
    </row>
    <row r="14948" spans="2:2" x14ac:dyDescent="0.25">
      <c r="B14948"/>
    </row>
    <row r="14949" spans="2:2" x14ac:dyDescent="0.25">
      <c r="B14949"/>
    </row>
    <row r="14950" spans="2:2" x14ac:dyDescent="0.25">
      <c r="B14950"/>
    </row>
    <row r="14951" spans="2:2" x14ac:dyDescent="0.25">
      <c r="B14951"/>
    </row>
    <row r="14952" spans="2:2" x14ac:dyDescent="0.25">
      <c r="B14952"/>
    </row>
    <row r="14953" spans="2:2" x14ac:dyDescent="0.25">
      <c r="B14953"/>
    </row>
    <row r="14954" spans="2:2" x14ac:dyDescent="0.25">
      <c r="B14954"/>
    </row>
    <row r="14955" spans="2:2" x14ac:dyDescent="0.25">
      <c r="B14955"/>
    </row>
    <row r="14956" spans="2:2" x14ac:dyDescent="0.25">
      <c r="B14956"/>
    </row>
    <row r="14957" spans="2:2" x14ac:dyDescent="0.25">
      <c r="B14957"/>
    </row>
    <row r="14958" spans="2:2" x14ac:dyDescent="0.25">
      <c r="B14958"/>
    </row>
    <row r="14959" spans="2:2" x14ac:dyDescent="0.25">
      <c r="B14959"/>
    </row>
    <row r="14960" spans="2:2" x14ac:dyDescent="0.25">
      <c r="B14960"/>
    </row>
    <row r="14961" spans="2:2" x14ac:dyDescent="0.25">
      <c r="B14961"/>
    </row>
    <row r="14962" spans="2:2" x14ac:dyDescent="0.25">
      <c r="B14962"/>
    </row>
    <row r="14963" spans="2:2" x14ac:dyDescent="0.25">
      <c r="B14963"/>
    </row>
    <row r="14964" spans="2:2" x14ac:dyDescent="0.25">
      <c r="B14964"/>
    </row>
    <row r="14965" spans="2:2" x14ac:dyDescent="0.25">
      <c r="B14965"/>
    </row>
    <row r="14966" spans="2:2" x14ac:dyDescent="0.25">
      <c r="B14966"/>
    </row>
    <row r="14967" spans="2:2" x14ac:dyDescent="0.25">
      <c r="B14967"/>
    </row>
    <row r="14968" spans="2:2" x14ac:dyDescent="0.25">
      <c r="B14968"/>
    </row>
    <row r="14969" spans="2:2" x14ac:dyDescent="0.25">
      <c r="B14969"/>
    </row>
    <row r="14970" spans="2:2" x14ac:dyDescent="0.25">
      <c r="B14970"/>
    </row>
    <row r="14971" spans="2:2" x14ac:dyDescent="0.25">
      <c r="B14971"/>
    </row>
    <row r="14972" spans="2:2" x14ac:dyDescent="0.25">
      <c r="B14972"/>
    </row>
    <row r="14973" spans="2:2" x14ac:dyDescent="0.25">
      <c r="B14973"/>
    </row>
    <row r="14974" spans="2:2" x14ac:dyDescent="0.25">
      <c r="B14974"/>
    </row>
    <row r="14975" spans="2:2" x14ac:dyDescent="0.25">
      <c r="B14975"/>
    </row>
    <row r="14976" spans="2:2" x14ac:dyDescent="0.25">
      <c r="B14976"/>
    </row>
    <row r="14977" spans="2:2" x14ac:dyDescent="0.25">
      <c r="B14977"/>
    </row>
    <row r="14978" spans="2:2" x14ac:dyDescent="0.25">
      <c r="B14978"/>
    </row>
    <row r="14979" spans="2:2" x14ac:dyDescent="0.25">
      <c r="B14979"/>
    </row>
    <row r="14980" spans="2:2" x14ac:dyDescent="0.25">
      <c r="B14980"/>
    </row>
    <row r="14981" spans="2:2" x14ac:dyDescent="0.25">
      <c r="B14981"/>
    </row>
    <row r="14982" spans="2:2" x14ac:dyDescent="0.25">
      <c r="B14982"/>
    </row>
    <row r="14983" spans="2:2" x14ac:dyDescent="0.25">
      <c r="B14983"/>
    </row>
    <row r="14984" spans="2:2" x14ac:dyDescent="0.25">
      <c r="B14984"/>
    </row>
    <row r="14985" spans="2:2" x14ac:dyDescent="0.25">
      <c r="B14985"/>
    </row>
    <row r="14986" spans="2:2" x14ac:dyDescent="0.25">
      <c r="B14986"/>
    </row>
    <row r="14987" spans="2:2" x14ac:dyDescent="0.25">
      <c r="B14987"/>
    </row>
    <row r="14988" spans="2:2" x14ac:dyDescent="0.25">
      <c r="B14988"/>
    </row>
    <row r="14989" spans="2:2" x14ac:dyDescent="0.25">
      <c r="B14989"/>
    </row>
    <row r="14990" spans="2:2" x14ac:dyDescent="0.25">
      <c r="B14990"/>
    </row>
    <row r="14991" spans="2:2" x14ac:dyDescent="0.25">
      <c r="B14991"/>
    </row>
    <row r="14992" spans="2:2" x14ac:dyDescent="0.25">
      <c r="B14992"/>
    </row>
    <row r="14993" spans="2:2" x14ac:dyDescent="0.25">
      <c r="B14993"/>
    </row>
    <row r="14994" spans="2:2" x14ac:dyDescent="0.25">
      <c r="B14994"/>
    </row>
    <row r="14995" spans="2:2" x14ac:dyDescent="0.25">
      <c r="B14995"/>
    </row>
    <row r="14996" spans="2:2" x14ac:dyDescent="0.25">
      <c r="B14996"/>
    </row>
    <row r="14997" spans="2:2" x14ac:dyDescent="0.25">
      <c r="B14997"/>
    </row>
    <row r="14998" spans="2:2" x14ac:dyDescent="0.25">
      <c r="B14998"/>
    </row>
    <row r="14999" spans="2:2" x14ac:dyDescent="0.25">
      <c r="B14999"/>
    </row>
    <row r="15000" spans="2:2" x14ac:dyDescent="0.25">
      <c r="B15000"/>
    </row>
    <row r="15001" spans="2:2" x14ac:dyDescent="0.25">
      <c r="B15001"/>
    </row>
    <row r="15002" spans="2:2" x14ac:dyDescent="0.25">
      <c r="B15002"/>
    </row>
    <row r="15003" spans="2:2" x14ac:dyDescent="0.25">
      <c r="B15003"/>
    </row>
    <row r="15004" spans="2:2" x14ac:dyDescent="0.25">
      <c r="B15004"/>
    </row>
    <row r="15005" spans="2:2" x14ac:dyDescent="0.25">
      <c r="B15005"/>
    </row>
    <row r="15006" spans="2:2" x14ac:dyDescent="0.25">
      <c r="B15006"/>
    </row>
    <row r="15007" spans="2:2" x14ac:dyDescent="0.25">
      <c r="B15007"/>
    </row>
    <row r="15008" spans="2:2" x14ac:dyDescent="0.25">
      <c r="B15008"/>
    </row>
    <row r="15009" spans="2:2" x14ac:dyDescent="0.25">
      <c r="B15009"/>
    </row>
    <row r="15010" spans="2:2" x14ac:dyDescent="0.25">
      <c r="B15010"/>
    </row>
    <row r="15011" spans="2:2" x14ac:dyDescent="0.25">
      <c r="B15011"/>
    </row>
    <row r="15012" spans="2:2" x14ac:dyDescent="0.25">
      <c r="B15012"/>
    </row>
    <row r="15013" spans="2:2" x14ac:dyDescent="0.25">
      <c r="B15013"/>
    </row>
    <row r="15014" spans="2:2" x14ac:dyDescent="0.25">
      <c r="B15014"/>
    </row>
    <row r="15015" spans="2:2" x14ac:dyDescent="0.25">
      <c r="B15015"/>
    </row>
    <row r="15016" spans="2:2" x14ac:dyDescent="0.25">
      <c r="B15016"/>
    </row>
    <row r="15017" spans="2:2" x14ac:dyDescent="0.25">
      <c r="B15017"/>
    </row>
    <row r="15018" spans="2:2" x14ac:dyDescent="0.25">
      <c r="B15018"/>
    </row>
    <row r="15019" spans="2:2" x14ac:dyDescent="0.25">
      <c r="B15019"/>
    </row>
    <row r="15020" spans="2:2" x14ac:dyDescent="0.25">
      <c r="B15020"/>
    </row>
    <row r="15021" spans="2:2" x14ac:dyDescent="0.25">
      <c r="B15021"/>
    </row>
    <row r="15022" spans="2:2" x14ac:dyDescent="0.25">
      <c r="B15022"/>
    </row>
    <row r="15023" spans="2:2" x14ac:dyDescent="0.25">
      <c r="B15023"/>
    </row>
    <row r="15024" spans="2:2" x14ac:dyDescent="0.25">
      <c r="B15024"/>
    </row>
    <row r="15025" spans="2:2" x14ac:dyDescent="0.25">
      <c r="B15025"/>
    </row>
    <row r="15026" spans="2:2" x14ac:dyDescent="0.25">
      <c r="B15026"/>
    </row>
    <row r="15027" spans="2:2" x14ac:dyDescent="0.25">
      <c r="B15027"/>
    </row>
    <row r="15028" spans="2:2" x14ac:dyDescent="0.25">
      <c r="B15028"/>
    </row>
    <row r="15029" spans="2:2" x14ac:dyDescent="0.25">
      <c r="B15029"/>
    </row>
    <row r="15030" spans="2:2" x14ac:dyDescent="0.25">
      <c r="B15030"/>
    </row>
    <row r="15031" spans="2:2" x14ac:dyDescent="0.25">
      <c r="B15031"/>
    </row>
    <row r="15032" spans="2:2" x14ac:dyDescent="0.25">
      <c r="B15032"/>
    </row>
    <row r="15033" spans="2:2" x14ac:dyDescent="0.25">
      <c r="B15033"/>
    </row>
    <row r="15034" spans="2:2" x14ac:dyDescent="0.25">
      <c r="B15034"/>
    </row>
    <row r="15035" spans="2:2" x14ac:dyDescent="0.25">
      <c r="B15035"/>
    </row>
    <row r="15036" spans="2:2" x14ac:dyDescent="0.25">
      <c r="B15036"/>
    </row>
    <row r="15037" spans="2:2" x14ac:dyDescent="0.25">
      <c r="B15037"/>
    </row>
    <row r="15038" spans="2:2" x14ac:dyDescent="0.25">
      <c r="B15038"/>
    </row>
    <row r="15039" spans="2:2" x14ac:dyDescent="0.25">
      <c r="B15039"/>
    </row>
    <row r="15040" spans="2:2" x14ac:dyDescent="0.25">
      <c r="B15040"/>
    </row>
    <row r="15041" spans="2:2" x14ac:dyDescent="0.25">
      <c r="B15041"/>
    </row>
    <row r="15042" spans="2:2" x14ac:dyDescent="0.25">
      <c r="B15042"/>
    </row>
    <row r="15043" spans="2:2" x14ac:dyDescent="0.25">
      <c r="B15043"/>
    </row>
    <row r="15044" spans="2:2" x14ac:dyDescent="0.25">
      <c r="B15044"/>
    </row>
    <row r="15045" spans="2:2" x14ac:dyDescent="0.25">
      <c r="B15045"/>
    </row>
    <row r="15046" spans="2:2" x14ac:dyDescent="0.25">
      <c r="B15046"/>
    </row>
    <row r="15047" spans="2:2" x14ac:dyDescent="0.25">
      <c r="B15047"/>
    </row>
    <row r="15048" spans="2:2" x14ac:dyDescent="0.25">
      <c r="B15048"/>
    </row>
    <row r="15049" spans="2:2" x14ac:dyDescent="0.25">
      <c r="B15049"/>
    </row>
    <row r="15050" spans="2:2" x14ac:dyDescent="0.25">
      <c r="B15050"/>
    </row>
    <row r="15051" spans="2:2" x14ac:dyDescent="0.25">
      <c r="B15051"/>
    </row>
    <row r="15052" spans="2:2" x14ac:dyDescent="0.25">
      <c r="B15052"/>
    </row>
    <row r="15053" spans="2:2" x14ac:dyDescent="0.25">
      <c r="B15053"/>
    </row>
    <row r="15054" spans="2:2" x14ac:dyDescent="0.25">
      <c r="B15054"/>
    </row>
    <row r="15055" spans="2:2" x14ac:dyDescent="0.25">
      <c r="B15055"/>
    </row>
    <row r="15056" spans="2:2" x14ac:dyDescent="0.25">
      <c r="B15056"/>
    </row>
    <row r="15057" spans="2:2" x14ac:dyDescent="0.25">
      <c r="B15057"/>
    </row>
    <row r="15058" spans="2:2" x14ac:dyDescent="0.25">
      <c r="B15058"/>
    </row>
    <row r="15059" spans="2:2" x14ac:dyDescent="0.25">
      <c r="B15059"/>
    </row>
    <row r="15060" spans="2:2" x14ac:dyDescent="0.25">
      <c r="B15060"/>
    </row>
    <row r="15061" spans="2:2" x14ac:dyDescent="0.25">
      <c r="B15061"/>
    </row>
    <row r="15062" spans="2:2" x14ac:dyDescent="0.25">
      <c r="B15062"/>
    </row>
    <row r="15063" spans="2:2" x14ac:dyDescent="0.25">
      <c r="B15063"/>
    </row>
    <row r="15064" spans="2:2" x14ac:dyDescent="0.25">
      <c r="B15064"/>
    </row>
    <row r="15065" spans="2:2" x14ac:dyDescent="0.25">
      <c r="B15065"/>
    </row>
    <row r="15066" spans="2:2" x14ac:dyDescent="0.25">
      <c r="B15066"/>
    </row>
    <row r="15067" spans="2:2" x14ac:dyDescent="0.25">
      <c r="B15067"/>
    </row>
    <row r="15068" spans="2:2" x14ac:dyDescent="0.25">
      <c r="B15068"/>
    </row>
    <row r="15069" spans="2:2" x14ac:dyDescent="0.25">
      <c r="B15069"/>
    </row>
    <row r="15070" spans="2:2" x14ac:dyDescent="0.25">
      <c r="B15070"/>
    </row>
    <row r="15071" spans="2:2" x14ac:dyDescent="0.25">
      <c r="B15071"/>
    </row>
    <row r="15072" spans="2:2" x14ac:dyDescent="0.25">
      <c r="B15072"/>
    </row>
    <row r="15073" spans="2:2" x14ac:dyDescent="0.25">
      <c r="B15073"/>
    </row>
    <row r="15074" spans="2:2" x14ac:dyDescent="0.25">
      <c r="B15074"/>
    </row>
    <row r="15075" spans="2:2" x14ac:dyDescent="0.25">
      <c r="B15075"/>
    </row>
    <row r="15076" spans="2:2" x14ac:dyDescent="0.25">
      <c r="B15076"/>
    </row>
    <row r="15077" spans="2:2" x14ac:dyDescent="0.25">
      <c r="B15077"/>
    </row>
    <row r="15078" spans="2:2" x14ac:dyDescent="0.25">
      <c r="B15078"/>
    </row>
    <row r="15079" spans="2:2" x14ac:dyDescent="0.25">
      <c r="B15079"/>
    </row>
    <row r="15080" spans="2:2" x14ac:dyDescent="0.25">
      <c r="B15080"/>
    </row>
    <row r="15081" spans="2:2" x14ac:dyDescent="0.25">
      <c r="B15081"/>
    </row>
    <row r="15082" spans="2:2" x14ac:dyDescent="0.25">
      <c r="B15082"/>
    </row>
    <row r="15083" spans="2:2" x14ac:dyDescent="0.25">
      <c r="B15083"/>
    </row>
    <row r="15084" spans="2:2" x14ac:dyDescent="0.25">
      <c r="B15084"/>
    </row>
    <row r="15085" spans="2:2" x14ac:dyDescent="0.25">
      <c r="B15085"/>
    </row>
    <row r="15086" spans="2:2" x14ac:dyDescent="0.25">
      <c r="B15086"/>
    </row>
    <row r="15087" spans="2:2" x14ac:dyDescent="0.25">
      <c r="B15087"/>
    </row>
    <row r="15088" spans="2:2" x14ac:dyDescent="0.25">
      <c r="B15088"/>
    </row>
    <row r="15089" spans="2:2" x14ac:dyDescent="0.25">
      <c r="B15089"/>
    </row>
    <row r="15090" spans="2:2" x14ac:dyDescent="0.25">
      <c r="B15090"/>
    </row>
    <row r="15091" spans="2:2" x14ac:dyDescent="0.25">
      <c r="B15091"/>
    </row>
    <row r="15092" spans="2:2" x14ac:dyDescent="0.25">
      <c r="B15092"/>
    </row>
    <row r="15093" spans="2:2" x14ac:dyDescent="0.25">
      <c r="B15093"/>
    </row>
    <row r="15094" spans="2:2" x14ac:dyDescent="0.25">
      <c r="B15094"/>
    </row>
    <row r="15095" spans="2:2" x14ac:dyDescent="0.25">
      <c r="B15095"/>
    </row>
    <row r="15096" spans="2:2" x14ac:dyDescent="0.25">
      <c r="B15096"/>
    </row>
    <row r="15097" spans="2:2" x14ac:dyDescent="0.25">
      <c r="B15097"/>
    </row>
    <row r="15098" spans="2:2" x14ac:dyDescent="0.25">
      <c r="B15098"/>
    </row>
    <row r="15099" spans="2:2" x14ac:dyDescent="0.25">
      <c r="B15099"/>
    </row>
    <row r="15100" spans="2:2" x14ac:dyDescent="0.25">
      <c r="B15100"/>
    </row>
    <row r="15101" spans="2:2" x14ac:dyDescent="0.25">
      <c r="B15101"/>
    </row>
    <row r="15102" spans="2:2" x14ac:dyDescent="0.25">
      <c r="B15102"/>
    </row>
    <row r="15103" spans="2:2" x14ac:dyDescent="0.25">
      <c r="B15103"/>
    </row>
    <row r="15104" spans="2:2" x14ac:dyDescent="0.25">
      <c r="B15104"/>
    </row>
    <row r="15105" spans="2:2" x14ac:dyDescent="0.25">
      <c r="B15105"/>
    </row>
    <row r="15106" spans="2:2" x14ac:dyDescent="0.25">
      <c r="B15106"/>
    </row>
    <row r="15107" spans="2:2" x14ac:dyDescent="0.25">
      <c r="B15107"/>
    </row>
    <row r="15108" spans="2:2" x14ac:dyDescent="0.25">
      <c r="B15108"/>
    </row>
    <row r="15109" spans="2:2" x14ac:dyDescent="0.25">
      <c r="B15109"/>
    </row>
    <row r="15110" spans="2:2" x14ac:dyDescent="0.25">
      <c r="B15110"/>
    </row>
    <row r="15111" spans="2:2" x14ac:dyDescent="0.25">
      <c r="B15111"/>
    </row>
    <row r="15112" spans="2:2" x14ac:dyDescent="0.25">
      <c r="B15112"/>
    </row>
    <row r="15113" spans="2:2" x14ac:dyDescent="0.25">
      <c r="B15113"/>
    </row>
    <row r="15114" spans="2:2" x14ac:dyDescent="0.25">
      <c r="B15114"/>
    </row>
    <row r="15115" spans="2:2" x14ac:dyDescent="0.25">
      <c r="B15115"/>
    </row>
    <row r="15116" spans="2:2" x14ac:dyDescent="0.25">
      <c r="B15116"/>
    </row>
    <row r="15117" spans="2:2" x14ac:dyDescent="0.25">
      <c r="B15117"/>
    </row>
    <row r="15118" spans="2:2" x14ac:dyDescent="0.25">
      <c r="B15118"/>
    </row>
    <row r="15119" spans="2:2" x14ac:dyDescent="0.25">
      <c r="B15119"/>
    </row>
    <row r="15120" spans="2:2" x14ac:dyDescent="0.25">
      <c r="B15120"/>
    </row>
    <row r="15121" spans="2:2" x14ac:dyDescent="0.25">
      <c r="B15121"/>
    </row>
    <row r="15122" spans="2:2" x14ac:dyDescent="0.25">
      <c r="B15122"/>
    </row>
    <row r="15123" spans="2:2" x14ac:dyDescent="0.25">
      <c r="B15123"/>
    </row>
    <row r="15124" spans="2:2" x14ac:dyDescent="0.25">
      <c r="B15124"/>
    </row>
    <row r="15125" spans="2:2" x14ac:dyDescent="0.25">
      <c r="B15125"/>
    </row>
    <row r="15126" spans="2:2" x14ac:dyDescent="0.25">
      <c r="B15126"/>
    </row>
    <row r="15127" spans="2:2" x14ac:dyDescent="0.25">
      <c r="B15127"/>
    </row>
    <row r="15128" spans="2:2" x14ac:dyDescent="0.25">
      <c r="B15128"/>
    </row>
    <row r="15129" spans="2:2" x14ac:dyDescent="0.25">
      <c r="B15129"/>
    </row>
    <row r="15130" spans="2:2" x14ac:dyDescent="0.25">
      <c r="B15130"/>
    </row>
    <row r="15131" spans="2:2" x14ac:dyDescent="0.25">
      <c r="B15131"/>
    </row>
    <row r="15132" spans="2:2" x14ac:dyDescent="0.25">
      <c r="B15132"/>
    </row>
    <row r="15133" spans="2:2" x14ac:dyDescent="0.25">
      <c r="B15133"/>
    </row>
    <row r="15134" spans="2:2" x14ac:dyDescent="0.25">
      <c r="B15134"/>
    </row>
    <row r="15135" spans="2:2" x14ac:dyDescent="0.25">
      <c r="B15135"/>
    </row>
    <row r="15136" spans="2:2" x14ac:dyDescent="0.25">
      <c r="B15136"/>
    </row>
    <row r="15137" spans="2:2" x14ac:dyDescent="0.25">
      <c r="B15137"/>
    </row>
    <row r="15138" spans="2:2" x14ac:dyDescent="0.25">
      <c r="B15138"/>
    </row>
    <row r="15139" spans="2:2" x14ac:dyDescent="0.25">
      <c r="B15139"/>
    </row>
    <row r="15140" spans="2:2" x14ac:dyDescent="0.25">
      <c r="B15140"/>
    </row>
    <row r="15141" spans="2:2" x14ac:dyDescent="0.25">
      <c r="B15141"/>
    </row>
    <row r="15142" spans="2:2" x14ac:dyDescent="0.25">
      <c r="B15142"/>
    </row>
    <row r="15143" spans="2:2" x14ac:dyDescent="0.25">
      <c r="B15143"/>
    </row>
    <row r="15144" spans="2:2" x14ac:dyDescent="0.25">
      <c r="B15144"/>
    </row>
    <row r="15145" spans="2:2" x14ac:dyDescent="0.25">
      <c r="B15145"/>
    </row>
    <row r="15146" spans="2:2" x14ac:dyDescent="0.25">
      <c r="B15146"/>
    </row>
    <row r="15147" spans="2:2" x14ac:dyDescent="0.25">
      <c r="B15147"/>
    </row>
    <row r="15148" spans="2:2" x14ac:dyDescent="0.25">
      <c r="B15148"/>
    </row>
    <row r="15149" spans="2:2" x14ac:dyDescent="0.25">
      <c r="B15149"/>
    </row>
    <row r="15150" spans="2:2" x14ac:dyDescent="0.25">
      <c r="B15150"/>
    </row>
    <row r="15151" spans="2:2" x14ac:dyDescent="0.25">
      <c r="B15151"/>
    </row>
    <row r="15152" spans="2:2" x14ac:dyDescent="0.25">
      <c r="B15152"/>
    </row>
    <row r="15153" spans="2:2" x14ac:dyDescent="0.25">
      <c r="B15153"/>
    </row>
    <row r="15154" spans="2:2" x14ac:dyDescent="0.25">
      <c r="B15154"/>
    </row>
    <row r="15155" spans="2:2" x14ac:dyDescent="0.25">
      <c r="B15155"/>
    </row>
    <row r="15156" spans="2:2" x14ac:dyDescent="0.25">
      <c r="B15156"/>
    </row>
    <row r="15157" spans="2:2" x14ac:dyDescent="0.25">
      <c r="B15157"/>
    </row>
    <row r="15158" spans="2:2" x14ac:dyDescent="0.25">
      <c r="B15158"/>
    </row>
    <row r="15159" spans="2:2" x14ac:dyDescent="0.25">
      <c r="B15159"/>
    </row>
    <row r="15160" spans="2:2" x14ac:dyDescent="0.25">
      <c r="B15160"/>
    </row>
    <row r="15161" spans="2:2" x14ac:dyDescent="0.25">
      <c r="B15161"/>
    </row>
    <row r="15162" spans="2:2" x14ac:dyDescent="0.25">
      <c r="B15162"/>
    </row>
    <row r="15163" spans="2:2" x14ac:dyDescent="0.25">
      <c r="B15163"/>
    </row>
    <row r="15164" spans="2:2" x14ac:dyDescent="0.25">
      <c r="B15164"/>
    </row>
    <row r="15165" spans="2:2" x14ac:dyDescent="0.25">
      <c r="B15165"/>
    </row>
    <row r="15166" spans="2:2" x14ac:dyDescent="0.25">
      <c r="B15166"/>
    </row>
    <row r="15167" spans="2:2" x14ac:dyDescent="0.25">
      <c r="B15167"/>
    </row>
    <row r="15168" spans="2:2" x14ac:dyDescent="0.25">
      <c r="B15168"/>
    </row>
    <row r="15169" spans="2:2" x14ac:dyDescent="0.25">
      <c r="B15169"/>
    </row>
    <row r="15170" spans="2:2" x14ac:dyDescent="0.25">
      <c r="B15170"/>
    </row>
    <row r="15171" spans="2:2" x14ac:dyDescent="0.25">
      <c r="B15171"/>
    </row>
    <row r="15172" spans="2:2" x14ac:dyDescent="0.25">
      <c r="B15172"/>
    </row>
    <row r="15173" spans="2:2" x14ac:dyDescent="0.25">
      <c r="B15173"/>
    </row>
    <row r="15174" spans="2:2" x14ac:dyDescent="0.25">
      <c r="B15174"/>
    </row>
    <row r="15175" spans="2:2" x14ac:dyDescent="0.25">
      <c r="B15175"/>
    </row>
    <row r="15176" spans="2:2" x14ac:dyDescent="0.25">
      <c r="B15176"/>
    </row>
    <row r="15177" spans="2:2" x14ac:dyDescent="0.25">
      <c r="B15177"/>
    </row>
    <row r="15178" spans="2:2" x14ac:dyDescent="0.25">
      <c r="B15178"/>
    </row>
    <row r="15179" spans="2:2" x14ac:dyDescent="0.25">
      <c r="B15179"/>
    </row>
    <row r="15180" spans="2:2" x14ac:dyDescent="0.25">
      <c r="B15180"/>
    </row>
    <row r="15181" spans="2:2" x14ac:dyDescent="0.25">
      <c r="B15181"/>
    </row>
    <row r="15182" spans="2:2" x14ac:dyDescent="0.25">
      <c r="B15182"/>
    </row>
    <row r="15183" spans="2:2" x14ac:dyDescent="0.25">
      <c r="B15183"/>
    </row>
    <row r="15184" spans="2:2" x14ac:dyDescent="0.25">
      <c r="B15184"/>
    </row>
    <row r="15185" spans="2:2" x14ac:dyDescent="0.25">
      <c r="B15185"/>
    </row>
    <row r="15186" spans="2:2" x14ac:dyDescent="0.25">
      <c r="B15186"/>
    </row>
    <row r="15187" spans="2:2" x14ac:dyDescent="0.25">
      <c r="B15187"/>
    </row>
    <row r="15188" spans="2:2" x14ac:dyDescent="0.25">
      <c r="B15188"/>
    </row>
    <row r="15189" spans="2:2" x14ac:dyDescent="0.25">
      <c r="B15189"/>
    </row>
    <row r="15190" spans="2:2" x14ac:dyDescent="0.25">
      <c r="B15190"/>
    </row>
    <row r="15191" spans="2:2" x14ac:dyDescent="0.25">
      <c r="B15191"/>
    </row>
    <row r="15192" spans="2:2" x14ac:dyDescent="0.25">
      <c r="B15192"/>
    </row>
    <row r="15193" spans="2:2" x14ac:dyDescent="0.25">
      <c r="B15193"/>
    </row>
    <row r="15194" spans="2:2" x14ac:dyDescent="0.25">
      <c r="B15194"/>
    </row>
    <row r="15195" spans="2:2" x14ac:dyDescent="0.25">
      <c r="B15195"/>
    </row>
    <row r="15196" spans="2:2" x14ac:dyDescent="0.25">
      <c r="B15196"/>
    </row>
    <row r="15197" spans="2:2" x14ac:dyDescent="0.25">
      <c r="B15197"/>
    </row>
    <row r="15198" spans="2:2" x14ac:dyDescent="0.25">
      <c r="B15198"/>
    </row>
    <row r="15199" spans="2:2" x14ac:dyDescent="0.25">
      <c r="B15199"/>
    </row>
    <row r="15200" spans="2:2" x14ac:dyDescent="0.25">
      <c r="B15200"/>
    </row>
    <row r="15201" spans="2:2" x14ac:dyDescent="0.25">
      <c r="B15201"/>
    </row>
    <row r="15202" spans="2:2" x14ac:dyDescent="0.25">
      <c r="B15202"/>
    </row>
    <row r="15203" spans="2:2" x14ac:dyDescent="0.25">
      <c r="B15203"/>
    </row>
    <row r="15204" spans="2:2" x14ac:dyDescent="0.25">
      <c r="B15204"/>
    </row>
    <row r="15205" spans="2:2" x14ac:dyDescent="0.25">
      <c r="B15205"/>
    </row>
    <row r="15206" spans="2:2" x14ac:dyDescent="0.25">
      <c r="B15206"/>
    </row>
    <row r="15207" spans="2:2" x14ac:dyDescent="0.25">
      <c r="B15207"/>
    </row>
    <row r="15208" spans="2:2" x14ac:dyDescent="0.25">
      <c r="B15208"/>
    </row>
    <row r="15209" spans="2:2" x14ac:dyDescent="0.25">
      <c r="B15209"/>
    </row>
    <row r="15210" spans="2:2" x14ac:dyDescent="0.25">
      <c r="B15210"/>
    </row>
    <row r="15211" spans="2:2" x14ac:dyDescent="0.25">
      <c r="B15211"/>
    </row>
    <row r="15212" spans="2:2" x14ac:dyDescent="0.25">
      <c r="B15212"/>
    </row>
    <row r="15213" spans="2:2" x14ac:dyDescent="0.25">
      <c r="B15213"/>
    </row>
    <row r="15214" spans="2:2" x14ac:dyDescent="0.25">
      <c r="B15214"/>
    </row>
    <row r="15215" spans="2:2" x14ac:dyDescent="0.25">
      <c r="B15215"/>
    </row>
    <row r="15216" spans="2:2" x14ac:dyDescent="0.25">
      <c r="B15216"/>
    </row>
    <row r="15217" spans="2:2" x14ac:dyDescent="0.25">
      <c r="B15217"/>
    </row>
    <row r="15218" spans="2:2" x14ac:dyDescent="0.25">
      <c r="B15218"/>
    </row>
    <row r="15219" spans="2:2" x14ac:dyDescent="0.25">
      <c r="B15219"/>
    </row>
    <row r="15220" spans="2:2" x14ac:dyDescent="0.25">
      <c r="B15220"/>
    </row>
    <row r="15221" spans="2:2" x14ac:dyDescent="0.25">
      <c r="B15221"/>
    </row>
    <row r="15222" spans="2:2" x14ac:dyDescent="0.25">
      <c r="B15222"/>
    </row>
    <row r="15223" spans="2:2" x14ac:dyDescent="0.25">
      <c r="B15223"/>
    </row>
    <row r="15224" spans="2:2" x14ac:dyDescent="0.25">
      <c r="B15224"/>
    </row>
    <row r="15225" spans="2:2" x14ac:dyDescent="0.25">
      <c r="B15225"/>
    </row>
    <row r="15226" spans="2:2" x14ac:dyDescent="0.25">
      <c r="B15226"/>
    </row>
    <row r="15227" spans="2:2" x14ac:dyDescent="0.25">
      <c r="B15227"/>
    </row>
    <row r="15228" spans="2:2" x14ac:dyDescent="0.25">
      <c r="B15228"/>
    </row>
    <row r="15229" spans="2:2" x14ac:dyDescent="0.25">
      <c r="B15229"/>
    </row>
    <row r="15230" spans="2:2" x14ac:dyDescent="0.25">
      <c r="B15230"/>
    </row>
    <row r="15231" spans="2:2" x14ac:dyDescent="0.25">
      <c r="B15231"/>
    </row>
    <row r="15232" spans="2:2" x14ac:dyDescent="0.25">
      <c r="B15232"/>
    </row>
    <row r="15233" spans="2:2" x14ac:dyDescent="0.25">
      <c r="B15233"/>
    </row>
    <row r="15234" spans="2:2" x14ac:dyDescent="0.25">
      <c r="B15234"/>
    </row>
    <row r="15235" spans="2:2" x14ac:dyDescent="0.25">
      <c r="B15235"/>
    </row>
    <row r="15236" spans="2:2" x14ac:dyDescent="0.25">
      <c r="B15236"/>
    </row>
    <row r="15237" spans="2:2" x14ac:dyDescent="0.25">
      <c r="B15237"/>
    </row>
    <row r="15238" spans="2:2" x14ac:dyDescent="0.25">
      <c r="B15238"/>
    </row>
    <row r="15239" spans="2:2" x14ac:dyDescent="0.25">
      <c r="B15239"/>
    </row>
    <row r="15240" spans="2:2" x14ac:dyDescent="0.25">
      <c r="B15240"/>
    </row>
    <row r="15241" spans="2:2" x14ac:dyDescent="0.25">
      <c r="B15241"/>
    </row>
    <row r="15242" spans="2:2" x14ac:dyDescent="0.25">
      <c r="B15242"/>
    </row>
    <row r="15243" spans="2:2" x14ac:dyDescent="0.25">
      <c r="B15243"/>
    </row>
    <row r="15244" spans="2:2" x14ac:dyDescent="0.25">
      <c r="B15244"/>
    </row>
    <row r="15245" spans="2:2" x14ac:dyDescent="0.25">
      <c r="B15245"/>
    </row>
    <row r="15246" spans="2:2" x14ac:dyDescent="0.25">
      <c r="B15246"/>
    </row>
    <row r="15247" spans="2:2" x14ac:dyDescent="0.25">
      <c r="B15247"/>
    </row>
    <row r="15248" spans="2:2" x14ac:dyDescent="0.25">
      <c r="B15248"/>
    </row>
    <row r="15249" spans="2:2" x14ac:dyDescent="0.25">
      <c r="B15249"/>
    </row>
    <row r="15250" spans="2:2" x14ac:dyDescent="0.25">
      <c r="B15250"/>
    </row>
    <row r="15251" spans="2:2" x14ac:dyDescent="0.25">
      <c r="B15251"/>
    </row>
    <row r="15252" spans="2:2" x14ac:dyDescent="0.25">
      <c r="B15252"/>
    </row>
    <row r="15253" spans="2:2" x14ac:dyDescent="0.25">
      <c r="B15253"/>
    </row>
    <row r="15254" spans="2:2" x14ac:dyDescent="0.25">
      <c r="B15254"/>
    </row>
    <row r="15255" spans="2:2" x14ac:dyDescent="0.25">
      <c r="B15255"/>
    </row>
    <row r="15256" spans="2:2" x14ac:dyDescent="0.25">
      <c r="B15256"/>
    </row>
    <row r="15257" spans="2:2" x14ac:dyDescent="0.25">
      <c r="B15257"/>
    </row>
    <row r="15258" spans="2:2" x14ac:dyDescent="0.25">
      <c r="B15258"/>
    </row>
    <row r="15259" spans="2:2" x14ac:dyDescent="0.25">
      <c r="B15259"/>
    </row>
    <row r="15260" spans="2:2" x14ac:dyDescent="0.25">
      <c r="B15260"/>
    </row>
    <row r="15261" spans="2:2" x14ac:dyDescent="0.25">
      <c r="B15261"/>
    </row>
    <row r="15262" spans="2:2" x14ac:dyDescent="0.25">
      <c r="B15262"/>
    </row>
    <row r="15263" spans="2:2" x14ac:dyDescent="0.25">
      <c r="B15263"/>
    </row>
    <row r="15264" spans="2:2" x14ac:dyDescent="0.25">
      <c r="B15264"/>
    </row>
    <row r="15265" spans="2:2" x14ac:dyDescent="0.25">
      <c r="B15265"/>
    </row>
    <row r="15266" spans="2:2" x14ac:dyDescent="0.25">
      <c r="B15266"/>
    </row>
    <row r="15267" spans="2:2" x14ac:dyDescent="0.25">
      <c r="B15267"/>
    </row>
    <row r="15268" spans="2:2" x14ac:dyDescent="0.25">
      <c r="B15268"/>
    </row>
    <row r="15269" spans="2:2" x14ac:dyDescent="0.25">
      <c r="B15269"/>
    </row>
    <row r="15270" spans="2:2" x14ac:dyDescent="0.25">
      <c r="B15270"/>
    </row>
    <row r="15271" spans="2:2" x14ac:dyDescent="0.25">
      <c r="B15271"/>
    </row>
    <row r="15272" spans="2:2" x14ac:dyDescent="0.25">
      <c r="B15272"/>
    </row>
    <row r="15273" spans="2:2" x14ac:dyDescent="0.25">
      <c r="B15273"/>
    </row>
    <row r="15274" spans="2:2" x14ac:dyDescent="0.25">
      <c r="B15274"/>
    </row>
    <row r="15275" spans="2:2" x14ac:dyDescent="0.25">
      <c r="B15275"/>
    </row>
    <row r="15276" spans="2:2" x14ac:dyDescent="0.25">
      <c r="B15276"/>
    </row>
    <row r="15277" spans="2:2" x14ac:dyDescent="0.25">
      <c r="B15277"/>
    </row>
    <row r="15278" spans="2:2" x14ac:dyDescent="0.25">
      <c r="B15278"/>
    </row>
    <row r="15279" spans="2:2" x14ac:dyDescent="0.25">
      <c r="B15279"/>
    </row>
    <row r="15280" spans="2:2" x14ac:dyDescent="0.25">
      <c r="B15280"/>
    </row>
    <row r="15281" spans="2:2" x14ac:dyDescent="0.25">
      <c r="B15281"/>
    </row>
    <row r="15282" spans="2:2" x14ac:dyDescent="0.25">
      <c r="B15282"/>
    </row>
    <row r="15283" spans="2:2" x14ac:dyDescent="0.25">
      <c r="B15283"/>
    </row>
    <row r="15284" spans="2:2" x14ac:dyDescent="0.25">
      <c r="B15284"/>
    </row>
    <row r="15285" spans="2:2" x14ac:dyDescent="0.25">
      <c r="B15285"/>
    </row>
    <row r="15286" spans="2:2" x14ac:dyDescent="0.25">
      <c r="B15286"/>
    </row>
    <row r="15287" spans="2:2" x14ac:dyDescent="0.25">
      <c r="B15287"/>
    </row>
    <row r="15288" spans="2:2" x14ac:dyDescent="0.25">
      <c r="B15288"/>
    </row>
    <row r="15289" spans="2:2" x14ac:dyDescent="0.25">
      <c r="B15289"/>
    </row>
    <row r="15290" spans="2:2" x14ac:dyDescent="0.25">
      <c r="B15290"/>
    </row>
    <row r="15291" spans="2:2" x14ac:dyDescent="0.25">
      <c r="B15291"/>
    </row>
    <row r="15292" spans="2:2" x14ac:dyDescent="0.25">
      <c r="B15292"/>
    </row>
    <row r="15293" spans="2:2" x14ac:dyDescent="0.25">
      <c r="B15293"/>
    </row>
    <row r="15294" spans="2:2" x14ac:dyDescent="0.25">
      <c r="B15294"/>
    </row>
    <row r="15295" spans="2:2" x14ac:dyDescent="0.25">
      <c r="B15295"/>
    </row>
    <row r="15296" spans="2:2" x14ac:dyDescent="0.25">
      <c r="B15296"/>
    </row>
    <row r="15297" spans="2:2" x14ac:dyDescent="0.25">
      <c r="B15297"/>
    </row>
    <row r="15298" spans="2:2" x14ac:dyDescent="0.25">
      <c r="B15298"/>
    </row>
    <row r="15299" spans="2:2" x14ac:dyDescent="0.25">
      <c r="B15299"/>
    </row>
    <row r="15300" spans="2:2" x14ac:dyDescent="0.25">
      <c r="B15300"/>
    </row>
    <row r="15301" spans="2:2" x14ac:dyDescent="0.25">
      <c r="B15301"/>
    </row>
    <row r="15302" spans="2:2" x14ac:dyDescent="0.25">
      <c r="B15302"/>
    </row>
    <row r="15303" spans="2:2" x14ac:dyDescent="0.25">
      <c r="B15303"/>
    </row>
    <row r="15304" spans="2:2" x14ac:dyDescent="0.25">
      <c r="B15304"/>
    </row>
    <row r="15305" spans="2:2" x14ac:dyDescent="0.25">
      <c r="B15305"/>
    </row>
    <row r="15306" spans="2:2" x14ac:dyDescent="0.25">
      <c r="B15306"/>
    </row>
    <row r="15307" spans="2:2" x14ac:dyDescent="0.25">
      <c r="B15307"/>
    </row>
    <row r="15308" spans="2:2" x14ac:dyDescent="0.25">
      <c r="B15308"/>
    </row>
    <row r="15309" spans="2:2" x14ac:dyDescent="0.25">
      <c r="B15309"/>
    </row>
    <row r="15310" spans="2:2" x14ac:dyDescent="0.25">
      <c r="B15310"/>
    </row>
    <row r="15311" spans="2:2" x14ac:dyDescent="0.25">
      <c r="B15311"/>
    </row>
    <row r="15312" spans="2:2" x14ac:dyDescent="0.25">
      <c r="B15312"/>
    </row>
    <row r="15313" spans="2:2" x14ac:dyDescent="0.25">
      <c r="B15313"/>
    </row>
    <row r="15314" spans="2:2" x14ac:dyDescent="0.25">
      <c r="B15314"/>
    </row>
    <row r="15315" spans="2:2" x14ac:dyDescent="0.25">
      <c r="B15315"/>
    </row>
    <row r="15316" spans="2:2" x14ac:dyDescent="0.25">
      <c r="B15316"/>
    </row>
    <row r="15317" spans="2:2" x14ac:dyDescent="0.25">
      <c r="B15317"/>
    </row>
    <row r="15318" spans="2:2" x14ac:dyDescent="0.25">
      <c r="B15318"/>
    </row>
    <row r="15319" spans="2:2" x14ac:dyDescent="0.25">
      <c r="B15319"/>
    </row>
    <row r="15320" spans="2:2" x14ac:dyDescent="0.25">
      <c r="B15320"/>
    </row>
    <row r="15321" spans="2:2" x14ac:dyDescent="0.25">
      <c r="B15321"/>
    </row>
    <row r="15322" spans="2:2" x14ac:dyDescent="0.25">
      <c r="B15322"/>
    </row>
    <row r="15323" spans="2:2" x14ac:dyDescent="0.25">
      <c r="B15323"/>
    </row>
    <row r="15324" spans="2:2" x14ac:dyDescent="0.25">
      <c r="B15324"/>
    </row>
    <row r="15325" spans="2:2" x14ac:dyDescent="0.25">
      <c r="B15325"/>
    </row>
    <row r="15326" spans="2:2" x14ac:dyDescent="0.25">
      <c r="B15326"/>
    </row>
    <row r="15327" spans="2:2" x14ac:dyDescent="0.25">
      <c r="B15327"/>
    </row>
    <row r="15328" spans="2:2" x14ac:dyDescent="0.25">
      <c r="B15328"/>
    </row>
    <row r="15329" spans="2:2" x14ac:dyDescent="0.25">
      <c r="B15329"/>
    </row>
    <row r="15330" spans="2:2" x14ac:dyDescent="0.25">
      <c r="B15330"/>
    </row>
    <row r="15331" spans="2:2" x14ac:dyDescent="0.25">
      <c r="B15331"/>
    </row>
    <row r="15332" spans="2:2" x14ac:dyDescent="0.25">
      <c r="B15332"/>
    </row>
    <row r="15333" spans="2:2" x14ac:dyDescent="0.25">
      <c r="B15333"/>
    </row>
    <row r="15334" spans="2:2" x14ac:dyDescent="0.25">
      <c r="B15334"/>
    </row>
    <row r="15335" spans="2:2" x14ac:dyDescent="0.25">
      <c r="B15335"/>
    </row>
    <row r="15336" spans="2:2" x14ac:dyDescent="0.25">
      <c r="B15336"/>
    </row>
    <row r="15337" spans="2:2" x14ac:dyDescent="0.25">
      <c r="B15337"/>
    </row>
    <row r="15338" spans="2:2" x14ac:dyDescent="0.25">
      <c r="B15338"/>
    </row>
    <row r="15339" spans="2:2" x14ac:dyDescent="0.25">
      <c r="B15339"/>
    </row>
    <row r="15340" spans="2:2" x14ac:dyDescent="0.25">
      <c r="B15340"/>
    </row>
    <row r="15341" spans="2:2" x14ac:dyDescent="0.25">
      <c r="B15341"/>
    </row>
    <row r="15342" spans="2:2" x14ac:dyDescent="0.25">
      <c r="B15342"/>
    </row>
    <row r="15343" spans="2:2" x14ac:dyDescent="0.25">
      <c r="B15343"/>
    </row>
    <row r="15344" spans="2:2" x14ac:dyDescent="0.25">
      <c r="B15344"/>
    </row>
    <row r="15345" spans="2:2" x14ac:dyDescent="0.25">
      <c r="B15345"/>
    </row>
    <row r="15346" spans="2:2" x14ac:dyDescent="0.25">
      <c r="B15346"/>
    </row>
    <row r="15347" spans="2:2" x14ac:dyDescent="0.25">
      <c r="B15347"/>
    </row>
    <row r="15348" spans="2:2" x14ac:dyDescent="0.25">
      <c r="B15348"/>
    </row>
    <row r="15349" spans="2:2" x14ac:dyDescent="0.25">
      <c r="B15349"/>
    </row>
    <row r="15350" spans="2:2" x14ac:dyDescent="0.25">
      <c r="B15350"/>
    </row>
    <row r="15351" spans="2:2" x14ac:dyDescent="0.25">
      <c r="B15351"/>
    </row>
    <row r="15352" spans="2:2" x14ac:dyDescent="0.25">
      <c r="B15352"/>
    </row>
    <row r="15353" spans="2:2" x14ac:dyDescent="0.25">
      <c r="B15353"/>
    </row>
    <row r="15354" spans="2:2" x14ac:dyDescent="0.25">
      <c r="B15354"/>
    </row>
    <row r="15355" spans="2:2" x14ac:dyDescent="0.25">
      <c r="B15355"/>
    </row>
    <row r="15356" spans="2:2" x14ac:dyDescent="0.25">
      <c r="B15356"/>
    </row>
    <row r="15357" spans="2:2" x14ac:dyDescent="0.25">
      <c r="B15357"/>
    </row>
    <row r="15358" spans="2:2" x14ac:dyDescent="0.25">
      <c r="B15358"/>
    </row>
    <row r="15359" spans="2:2" x14ac:dyDescent="0.25">
      <c r="B15359"/>
    </row>
    <row r="15360" spans="2:2" x14ac:dyDescent="0.25">
      <c r="B15360"/>
    </row>
    <row r="15361" spans="2:2" x14ac:dyDescent="0.25">
      <c r="B15361"/>
    </row>
    <row r="15362" spans="2:2" x14ac:dyDescent="0.25">
      <c r="B15362"/>
    </row>
    <row r="15363" spans="2:2" x14ac:dyDescent="0.25">
      <c r="B15363"/>
    </row>
    <row r="15364" spans="2:2" x14ac:dyDescent="0.25">
      <c r="B15364"/>
    </row>
    <row r="15365" spans="2:2" x14ac:dyDescent="0.25">
      <c r="B15365"/>
    </row>
    <row r="15366" spans="2:2" x14ac:dyDescent="0.25">
      <c r="B15366"/>
    </row>
    <row r="15367" spans="2:2" x14ac:dyDescent="0.25">
      <c r="B15367"/>
    </row>
    <row r="15368" spans="2:2" x14ac:dyDescent="0.25">
      <c r="B15368"/>
    </row>
    <row r="15369" spans="2:2" x14ac:dyDescent="0.25">
      <c r="B15369"/>
    </row>
    <row r="15370" spans="2:2" x14ac:dyDescent="0.25">
      <c r="B15370"/>
    </row>
    <row r="15371" spans="2:2" x14ac:dyDescent="0.25">
      <c r="B15371"/>
    </row>
    <row r="15372" spans="2:2" x14ac:dyDescent="0.25">
      <c r="B15372"/>
    </row>
    <row r="15373" spans="2:2" x14ac:dyDescent="0.25">
      <c r="B15373"/>
    </row>
    <row r="15374" spans="2:2" x14ac:dyDescent="0.25">
      <c r="B15374"/>
    </row>
    <row r="15375" spans="2:2" x14ac:dyDescent="0.25">
      <c r="B15375"/>
    </row>
    <row r="15376" spans="2:2" x14ac:dyDescent="0.25">
      <c r="B15376"/>
    </row>
    <row r="15377" spans="2:2" x14ac:dyDescent="0.25">
      <c r="B15377"/>
    </row>
    <row r="15378" spans="2:2" x14ac:dyDescent="0.25">
      <c r="B15378"/>
    </row>
    <row r="15379" spans="2:2" x14ac:dyDescent="0.25">
      <c r="B15379"/>
    </row>
    <row r="15380" spans="2:2" x14ac:dyDescent="0.25">
      <c r="B15380"/>
    </row>
    <row r="15381" spans="2:2" x14ac:dyDescent="0.25">
      <c r="B15381"/>
    </row>
    <row r="15382" spans="2:2" x14ac:dyDescent="0.25">
      <c r="B15382"/>
    </row>
    <row r="15383" spans="2:2" x14ac:dyDescent="0.25">
      <c r="B15383"/>
    </row>
    <row r="15384" spans="2:2" x14ac:dyDescent="0.25">
      <c r="B15384"/>
    </row>
    <row r="15385" spans="2:2" x14ac:dyDescent="0.25">
      <c r="B15385"/>
    </row>
    <row r="15386" spans="2:2" x14ac:dyDescent="0.25">
      <c r="B15386"/>
    </row>
    <row r="15387" spans="2:2" x14ac:dyDescent="0.25">
      <c r="B15387"/>
    </row>
    <row r="15388" spans="2:2" x14ac:dyDescent="0.25">
      <c r="B15388"/>
    </row>
    <row r="15389" spans="2:2" x14ac:dyDescent="0.25">
      <c r="B15389"/>
    </row>
    <row r="15390" spans="2:2" x14ac:dyDescent="0.25">
      <c r="B15390"/>
    </row>
    <row r="15391" spans="2:2" x14ac:dyDescent="0.25">
      <c r="B15391"/>
    </row>
    <row r="15392" spans="2:2" x14ac:dyDescent="0.25">
      <c r="B15392"/>
    </row>
    <row r="15393" spans="2:2" x14ac:dyDescent="0.25">
      <c r="B15393"/>
    </row>
    <row r="15394" spans="2:2" x14ac:dyDescent="0.25">
      <c r="B15394"/>
    </row>
    <row r="15395" spans="2:2" x14ac:dyDescent="0.25">
      <c r="B15395"/>
    </row>
    <row r="15396" spans="2:2" x14ac:dyDescent="0.25">
      <c r="B15396"/>
    </row>
    <row r="15397" spans="2:2" x14ac:dyDescent="0.25">
      <c r="B15397"/>
    </row>
    <row r="15398" spans="2:2" x14ac:dyDescent="0.25">
      <c r="B15398"/>
    </row>
    <row r="15399" spans="2:2" x14ac:dyDescent="0.25">
      <c r="B15399"/>
    </row>
    <row r="15400" spans="2:2" x14ac:dyDescent="0.25">
      <c r="B15400"/>
    </row>
    <row r="15401" spans="2:2" x14ac:dyDescent="0.25">
      <c r="B15401"/>
    </row>
    <row r="15402" spans="2:2" x14ac:dyDescent="0.25">
      <c r="B15402"/>
    </row>
    <row r="15403" spans="2:2" x14ac:dyDescent="0.25">
      <c r="B15403"/>
    </row>
    <row r="15404" spans="2:2" x14ac:dyDescent="0.25">
      <c r="B15404"/>
    </row>
    <row r="15405" spans="2:2" x14ac:dyDescent="0.25">
      <c r="B15405"/>
    </row>
    <row r="15406" spans="2:2" x14ac:dyDescent="0.25">
      <c r="B15406"/>
    </row>
    <row r="15407" spans="2:2" x14ac:dyDescent="0.25">
      <c r="B15407"/>
    </row>
    <row r="15408" spans="2:2" x14ac:dyDescent="0.25">
      <c r="B15408"/>
    </row>
    <row r="15409" spans="2:2" x14ac:dyDescent="0.25">
      <c r="B15409"/>
    </row>
    <row r="15410" spans="2:2" x14ac:dyDescent="0.25">
      <c r="B15410"/>
    </row>
    <row r="15411" spans="2:2" x14ac:dyDescent="0.25">
      <c r="B15411"/>
    </row>
    <row r="15412" spans="2:2" x14ac:dyDescent="0.25">
      <c r="B15412"/>
    </row>
    <row r="15413" spans="2:2" x14ac:dyDescent="0.25">
      <c r="B15413"/>
    </row>
    <row r="15414" spans="2:2" x14ac:dyDescent="0.25">
      <c r="B15414"/>
    </row>
    <row r="15415" spans="2:2" x14ac:dyDescent="0.25">
      <c r="B15415"/>
    </row>
    <row r="15416" spans="2:2" x14ac:dyDescent="0.25">
      <c r="B15416"/>
    </row>
    <row r="15417" spans="2:2" x14ac:dyDescent="0.25">
      <c r="B15417"/>
    </row>
    <row r="15418" spans="2:2" x14ac:dyDescent="0.25">
      <c r="B15418"/>
    </row>
    <row r="15419" spans="2:2" x14ac:dyDescent="0.25">
      <c r="B15419"/>
    </row>
    <row r="15420" spans="2:2" x14ac:dyDescent="0.25">
      <c r="B15420"/>
    </row>
    <row r="15421" spans="2:2" x14ac:dyDescent="0.25">
      <c r="B15421"/>
    </row>
    <row r="15422" spans="2:2" x14ac:dyDescent="0.25">
      <c r="B15422"/>
    </row>
    <row r="15423" spans="2:2" x14ac:dyDescent="0.25">
      <c r="B15423"/>
    </row>
    <row r="15424" spans="2:2" x14ac:dyDescent="0.25">
      <c r="B15424"/>
    </row>
    <row r="15425" spans="2:2" x14ac:dyDescent="0.25">
      <c r="B15425"/>
    </row>
    <row r="15426" spans="2:2" x14ac:dyDescent="0.25">
      <c r="B15426"/>
    </row>
    <row r="15427" spans="2:2" x14ac:dyDescent="0.25">
      <c r="B15427"/>
    </row>
    <row r="15428" spans="2:2" x14ac:dyDescent="0.25">
      <c r="B15428"/>
    </row>
    <row r="15429" spans="2:2" x14ac:dyDescent="0.25">
      <c r="B15429"/>
    </row>
    <row r="15430" spans="2:2" x14ac:dyDescent="0.25">
      <c r="B15430"/>
    </row>
    <row r="15431" spans="2:2" x14ac:dyDescent="0.25">
      <c r="B15431"/>
    </row>
    <row r="15432" spans="2:2" x14ac:dyDescent="0.25">
      <c r="B15432"/>
    </row>
    <row r="15433" spans="2:2" x14ac:dyDescent="0.25">
      <c r="B15433"/>
    </row>
    <row r="15434" spans="2:2" x14ac:dyDescent="0.25">
      <c r="B15434"/>
    </row>
    <row r="15435" spans="2:2" x14ac:dyDescent="0.25">
      <c r="B15435"/>
    </row>
    <row r="15436" spans="2:2" x14ac:dyDescent="0.25">
      <c r="B15436"/>
    </row>
    <row r="15437" spans="2:2" x14ac:dyDescent="0.25">
      <c r="B15437"/>
    </row>
    <row r="15438" spans="2:2" x14ac:dyDescent="0.25">
      <c r="B15438"/>
    </row>
    <row r="15439" spans="2:2" x14ac:dyDescent="0.25">
      <c r="B15439"/>
    </row>
    <row r="15440" spans="2:2" x14ac:dyDescent="0.25">
      <c r="B15440"/>
    </row>
    <row r="15441" spans="2:2" x14ac:dyDescent="0.25">
      <c r="B15441"/>
    </row>
    <row r="15442" spans="2:2" x14ac:dyDescent="0.25">
      <c r="B15442"/>
    </row>
    <row r="15443" spans="2:2" x14ac:dyDescent="0.25">
      <c r="B15443"/>
    </row>
    <row r="15444" spans="2:2" x14ac:dyDescent="0.25">
      <c r="B15444"/>
    </row>
    <row r="15445" spans="2:2" x14ac:dyDescent="0.25">
      <c r="B15445"/>
    </row>
    <row r="15446" spans="2:2" x14ac:dyDescent="0.25">
      <c r="B15446"/>
    </row>
    <row r="15447" spans="2:2" x14ac:dyDescent="0.25">
      <c r="B15447"/>
    </row>
    <row r="15448" spans="2:2" x14ac:dyDescent="0.25">
      <c r="B15448"/>
    </row>
    <row r="15449" spans="2:2" x14ac:dyDescent="0.25">
      <c r="B15449"/>
    </row>
    <row r="15450" spans="2:2" x14ac:dyDescent="0.25">
      <c r="B15450"/>
    </row>
    <row r="15451" spans="2:2" x14ac:dyDescent="0.25">
      <c r="B15451"/>
    </row>
    <row r="15452" spans="2:2" x14ac:dyDescent="0.25">
      <c r="B15452"/>
    </row>
    <row r="15453" spans="2:2" x14ac:dyDescent="0.25">
      <c r="B15453"/>
    </row>
    <row r="15454" spans="2:2" x14ac:dyDescent="0.25">
      <c r="B15454"/>
    </row>
    <row r="15455" spans="2:2" x14ac:dyDescent="0.25">
      <c r="B15455"/>
    </row>
    <row r="15456" spans="2:2" x14ac:dyDescent="0.25">
      <c r="B15456"/>
    </row>
    <row r="15457" spans="2:2" x14ac:dyDescent="0.25">
      <c r="B15457"/>
    </row>
    <row r="15458" spans="2:2" x14ac:dyDescent="0.25">
      <c r="B15458"/>
    </row>
    <row r="15459" spans="2:2" x14ac:dyDescent="0.25">
      <c r="B15459"/>
    </row>
    <row r="15460" spans="2:2" x14ac:dyDescent="0.25">
      <c r="B15460"/>
    </row>
    <row r="15461" spans="2:2" x14ac:dyDescent="0.25">
      <c r="B15461"/>
    </row>
    <row r="15462" spans="2:2" x14ac:dyDescent="0.25">
      <c r="B15462"/>
    </row>
    <row r="15463" spans="2:2" x14ac:dyDescent="0.25">
      <c r="B15463"/>
    </row>
    <row r="15464" spans="2:2" x14ac:dyDescent="0.25">
      <c r="B15464"/>
    </row>
    <row r="15465" spans="2:2" x14ac:dyDescent="0.25">
      <c r="B15465"/>
    </row>
    <row r="15466" spans="2:2" x14ac:dyDescent="0.25">
      <c r="B15466"/>
    </row>
    <row r="15467" spans="2:2" x14ac:dyDescent="0.25">
      <c r="B15467"/>
    </row>
    <row r="15468" spans="2:2" x14ac:dyDescent="0.25">
      <c r="B15468"/>
    </row>
    <row r="15469" spans="2:2" x14ac:dyDescent="0.25">
      <c r="B15469"/>
    </row>
    <row r="15470" spans="2:2" x14ac:dyDescent="0.25">
      <c r="B15470"/>
    </row>
    <row r="15471" spans="2:2" x14ac:dyDescent="0.25">
      <c r="B15471"/>
    </row>
    <row r="15472" spans="2:2" x14ac:dyDescent="0.25">
      <c r="B15472"/>
    </row>
    <row r="15473" spans="2:2" x14ac:dyDescent="0.25">
      <c r="B15473"/>
    </row>
    <row r="15474" spans="2:2" x14ac:dyDescent="0.25">
      <c r="B15474"/>
    </row>
    <row r="15475" spans="2:2" x14ac:dyDescent="0.25">
      <c r="B15475"/>
    </row>
    <row r="15476" spans="2:2" x14ac:dyDescent="0.25">
      <c r="B15476"/>
    </row>
    <row r="15477" spans="2:2" x14ac:dyDescent="0.25">
      <c r="B15477"/>
    </row>
    <row r="15478" spans="2:2" x14ac:dyDescent="0.25">
      <c r="B15478"/>
    </row>
    <row r="15479" spans="2:2" x14ac:dyDescent="0.25">
      <c r="B15479"/>
    </row>
    <row r="15480" spans="2:2" x14ac:dyDescent="0.25">
      <c r="B15480"/>
    </row>
    <row r="15481" spans="2:2" x14ac:dyDescent="0.25">
      <c r="B15481"/>
    </row>
    <row r="15482" spans="2:2" x14ac:dyDescent="0.25">
      <c r="B15482"/>
    </row>
    <row r="15483" spans="2:2" x14ac:dyDescent="0.25">
      <c r="B15483"/>
    </row>
    <row r="15484" spans="2:2" x14ac:dyDescent="0.25">
      <c r="B15484"/>
    </row>
    <row r="15485" spans="2:2" x14ac:dyDescent="0.25">
      <c r="B15485"/>
    </row>
    <row r="15486" spans="2:2" x14ac:dyDescent="0.25">
      <c r="B15486"/>
    </row>
    <row r="15487" spans="2:2" x14ac:dyDescent="0.25">
      <c r="B15487"/>
    </row>
    <row r="15488" spans="2:2" x14ac:dyDescent="0.25">
      <c r="B15488"/>
    </row>
    <row r="15489" spans="2:2" x14ac:dyDescent="0.25">
      <c r="B15489"/>
    </row>
    <row r="15490" spans="2:2" x14ac:dyDescent="0.25">
      <c r="B15490"/>
    </row>
    <row r="15491" spans="2:2" x14ac:dyDescent="0.25">
      <c r="B15491"/>
    </row>
    <row r="15492" spans="2:2" x14ac:dyDescent="0.25">
      <c r="B15492"/>
    </row>
    <row r="15493" spans="2:2" x14ac:dyDescent="0.25">
      <c r="B15493"/>
    </row>
    <row r="15494" spans="2:2" x14ac:dyDescent="0.25">
      <c r="B15494"/>
    </row>
    <row r="15495" spans="2:2" x14ac:dyDescent="0.25">
      <c r="B15495"/>
    </row>
    <row r="15496" spans="2:2" x14ac:dyDescent="0.25">
      <c r="B15496"/>
    </row>
    <row r="15497" spans="2:2" x14ac:dyDescent="0.25">
      <c r="B15497"/>
    </row>
    <row r="15498" spans="2:2" x14ac:dyDescent="0.25">
      <c r="B15498"/>
    </row>
    <row r="15499" spans="2:2" x14ac:dyDescent="0.25">
      <c r="B15499"/>
    </row>
    <row r="15500" spans="2:2" x14ac:dyDescent="0.25">
      <c r="B15500"/>
    </row>
    <row r="15501" spans="2:2" x14ac:dyDescent="0.25">
      <c r="B15501"/>
    </row>
    <row r="15502" spans="2:2" x14ac:dyDescent="0.25">
      <c r="B15502"/>
    </row>
    <row r="15503" spans="2:2" x14ac:dyDescent="0.25">
      <c r="B15503"/>
    </row>
    <row r="15504" spans="2:2" x14ac:dyDescent="0.25">
      <c r="B15504"/>
    </row>
    <row r="15505" spans="2:2" x14ac:dyDescent="0.25">
      <c r="B15505"/>
    </row>
    <row r="15506" spans="2:2" x14ac:dyDescent="0.25">
      <c r="B15506"/>
    </row>
    <row r="15507" spans="2:2" x14ac:dyDescent="0.25">
      <c r="B15507"/>
    </row>
    <row r="15508" spans="2:2" x14ac:dyDescent="0.25">
      <c r="B15508"/>
    </row>
    <row r="15509" spans="2:2" x14ac:dyDescent="0.25">
      <c r="B15509"/>
    </row>
    <row r="15510" spans="2:2" x14ac:dyDescent="0.25">
      <c r="B15510"/>
    </row>
    <row r="15511" spans="2:2" x14ac:dyDescent="0.25">
      <c r="B15511"/>
    </row>
    <row r="15512" spans="2:2" x14ac:dyDescent="0.25">
      <c r="B15512"/>
    </row>
    <row r="15513" spans="2:2" x14ac:dyDescent="0.25">
      <c r="B15513"/>
    </row>
    <row r="15514" spans="2:2" x14ac:dyDescent="0.25">
      <c r="B15514"/>
    </row>
    <row r="15515" spans="2:2" x14ac:dyDescent="0.25">
      <c r="B15515"/>
    </row>
    <row r="15516" spans="2:2" x14ac:dyDescent="0.25">
      <c r="B15516"/>
    </row>
    <row r="15517" spans="2:2" x14ac:dyDescent="0.25">
      <c r="B15517"/>
    </row>
    <row r="15518" spans="2:2" x14ac:dyDescent="0.25">
      <c r="B15518"/>
    </row>
    <row r="15519" spans="2:2" x14ac:dyDescent="0.25">
      <c r="B15519"/>
    </row>
    <row r="15520" spans="2:2" x14ac:dyDescent="0.25">
      <c r="B15520"/>
    </row>
    <row r="15521" spans="2:2" x14ac:dyDescent="0.25">
      <c r="B15521"/>
    </row>
    <row r="15522" spans="2:2" x14ac:dyDescent="0.25">
      <c r="B15522"/>
    </row>
    <row r="15523" spans="2:2" x14ac:dyDescent="0.25">
      <c r="B15523"/>
    </row>
    <row r="15524" spans="2:2" x14ac:dyDescent="0.25">
      <c r="B15524"/>
    </row>
    <row r="15525" spans="2:2" x14ac:dyDescent="0.25">
      <c r="B15525"/>
    </row>
    <row r="15526" spans="2:2" x14ac:dyDescent="0.25">
      <c r="B15526"/>
    </row>
    <row r="15527" spans="2:2" x14ac:dyDescent="0.25">
      <c r="B15527"/>
    </row>
    <row r="15528" spans="2:2" x14ac:dyDescent="0.25">
      <c r="B15528"/>
    </row>
    <row r="15529" spans="2:2" x14ac:dyDescent="0.25">
      <c r="B15529"/>
    </row>
    <row r="15530" spans="2:2" x14ac:dyDescent="0.25">
      <c r="B15530"/>
    </row>
    <row r="15531" spans="2:2" x14ac:dyDescent="0.25">
      <c r="B15531"/>
    </row>
    <row r="15532" spans="2:2" x14ac:dyDescent="0.25">
      <c r="B15532"/>
    </row>
    <row r="15533" spans="2:2" x14ac:dyDescent="0.25">
      <c r="B15533"/>
    </row>
    <row r="15534" spans="2:2" x14ac:dyDescent="0.25">
      <c r="B15534"/>
    </row>
    <row r="15535" spans="2:2" x14ac:dyDescent="0.25">
      <c r="B15535"/>
    </row>
    <row r="15536" spans="2:2" x14ac:dyDescent="0.25">
      <c r="B15536"/>
    </row>
    <row r="15537" spans="2:2" x14ac:dyDescent="0.25">
      <c r="B15537"/>
    </row>
    <row r="15538" spans="2:2" x14ac:dyDescent="0.25">
      <c r="B15538"/>
    </row>
    <row r="15539" spans="2:2" x14ac:dyDescent="0.25">
      <c r="B15539"/>
    </row>
    <row r="15540" spans="2:2" x14ac:dyDescent="0.25">
      <c r="B15540"/>
    </row>
    <row r="15541" spans="2:2" x14ac:dyDescent="0.25">
      <c r="B15541"/>
    </row>
    <row r="15542" spans="2:2" x14ac:dyDescent="0.25">
      <c r="B15542"/>
    </row>
    <row r="15543" spans="2:2" x14ac:dyDescent="0.25">
      <c r="B15543"/>
    </row>
    <row r="15544" spans="2:2" x14ac:dyDescent="0.25">
      <c r="B15544"/>
    </row>
    <row r="15545" spans="2:2" x14ac:dyDescent="0.25">
      <c r="B15545"/>
    </row>
    <row r="15546" spans="2:2" x14ac:dyDescent="0.25">
      <c r="B15546"/>
    </row>
    <row r="15547" spans="2:2" x14ac:dyDescent="0.25">
      <c r="B15547"/>
    </row>
    <row r="15548" spans="2:2" x14ac:dyDescent="0.25">
      <c r="B15548"/>
    </row>
    <row r="15549" spans="2:2" x14ac:dyDescent="0.25">
      <c r="B15549"/>
    </row>
    <row r="15550" spans="2:2" x14ac:dyDescent="0.25">
      <c r="B15550"/>
    </row>
    <row r="15551" spans="2:2" x14ac:dyDescent="0.25">
      <c r="B15551"/>
    </row>
    <row r="15552" spans="2:2" x14ac:dyDescent="0.25">
      <c r="B15552"/>
    </row>
    <row r="15553" spans="2:2" x14ac:dyDescent="0.25">
      <c r="B15553"/>
    </row>
    <row r="15554" spans="2:2" x14ac:dyDescent="0.25">
      <c r="B15554"/>
    </row>
    <row r="15555" spans="2:2" x14ac:dyDescent="0.25">
      <c r="B15555"/>
    </row>
    <row r="15556" spans="2:2" x14ac:dyDescent="0.25">
      <c r="B15556"/>
    </row>
    <row r="15557" spans="2:2" x14ac:dyDescent="0.25">
      <c r="B15557"/>
    </row>
    <row r="15558" spans="2:2" x14ac:dyDescent="0.25">
      <c r="B15558"/>
    </row>
    <row r="15559" spans="2:2" x14ac:dyDescent="0.25">
      <c r="B15559"/>
    </row>
    <row r="15560" spans="2:2" x14ac:dyDescent="0.25">
      <c r="B15560"/>
    </row>
    <row r="15561" spans="2:2" x14ac:dyDescent="0.25">
      <c r="B15561"/>
    </row>
    <row r="15562" spans="2:2" x14ac:dyDescent="0.25">
      <c r="B15562"/>
    </row>
    <row r="15563" spans="2:2" x14ac:dyDescent="0.25">
      <c r="B15563"/>
    </row>
    <row r="15564" spans="2:2" x14ac:dyDescent="0.25">
      <c r="B15564"/>
    </row>
    <row r="15565" spans="2:2" x14ac:dyDescent="0.25">
      <c r="B15565"/>
    </row>
    <row r="15566" spans="2:2" x14ac:dyDescent="0.25">
      <c r="B15566"/>
    </row>
    <row r="15567" spans="2:2" x14ac:dyDescent="0.25">
      <c r="B15567"/>
    </row>
    <row r="15568" spans="2:2" x14ac:dyDescent="0.25">
      <c r="B15568"/>
    </row>
    <row r="15569" spans="2:2" x14ac:dyDescent="0.25">
      <c r="B15569"/>
    </row>
    <row r="15570" spans="2:2" x14ac:dyDescent="0.25">
      <c r="B15570"/>
    </row>
    <row r="15571" spans="2:2" x14ac:dyDescent="0.25">
      <c r="B15571"/>
    </row>
    <row r="15572" spans="2:2" x14ac:dyDescent="0.25">
      <c r="B15572"/>
    </row>
    <row r="15573" spans="2:2" x14ac:dyDescent="0.25">
      <c r="B15573"/>
    </row>
    <row r="15574" spans="2:2" x14ac:dyDescent="0.25">
      <c r="B15574"/>
    </row>
    <row r="15575" spans="2:2" x14ac:dyDescent="0.25">
      <c r="B15575"/>
    </row>
    <row r="15576" spans="2:2" x14ac:dyDescent="0.25">
      <c r="B15576"/>
    </row>
    <row r="15577" spans="2:2" x14ac:dyDescent="0.25">
      <c r="B15577"/>
    </row>
    <row r="15578" spans="2:2" x14ac:dyDescent="0.25">
      <c r="B15578"/>
    </row>
    <row r="15579" spans="2:2" x14ac:dyDescent="0.25">
      <c r="B15579"/>
    </row>
    <row r="15580" spans="2:2" x14ac:dyDescent="0.25">
      <c r="B15580"/>
    </row>
    <row r="15581" spans="2:2" x14ac:dyDescent="0.25">
      <c r="B15581"/>
    </row>
    <row r="15582" spans="2:2" x14ac:dyDescent="0.25">
      <c r="B15582"/>
    </row>
    <row r="15583" spans="2:2" x14ac:dyDescent="0.25">
      <c r="B15583"/>
    </row>
    <row r="15584" spans="2:2" x14ac:dyDescent="0.25">
      <c r="B15584"/>
    </row>
    <row r="15585" spans="2:2" x14ac:dyDescent="0.25">
      <c r="B15585"/>
    </row>
    <row r="15586" spans="2:2" x14ac:dyDescent="0.25">
      <c r="B15586"/>
    </row>
    <row r="15587" spans="2:2" x14ac:dyDescent="0.25">
      <c r="B15587"/>
    </row>
    <row r="15588" spans="2:2" x14ac:dyDescent="0.25">
      <c r="B15588"/>
    </row>
    <row r="15589" spans="2:2" x14ac:dyDescent="0.25">
      <c r="B15589"/>
    </row>
    <row r="15590" spans="2:2" x14ac:dyDescent="0.25">
      <c r="B15590"/>
    </row>
    <row r="15591" spans="2:2" x14ac:dyDescent="0.25">
      <c r="B15591"/>
    </row>
    <row r="15592" spans="2:2" x14ac:dyDescent="0.25">
      <c r="B15592"/>
    </row>
    <row r="15593" spans="2:2" x14ac:dyDescent="0.25">
      <c r="B15593"/>
    </row>
    <row r="15594" spans="2:2" x14ac:dyDescent="0.25">
      <c r="B15594"/>
    </row>
    <row r="15595" spans="2:2" x14ac:dyDescent="0.25">
      <c r="B15595"/>
    </row>
    <row r="15596" spans="2:2" x14ac:dyDescent="0.25">
      <c r="B15596"/>
    </row>
    <row r="15597" spans="2:2" x14ac:dyDescent="0.25">
      <c r="B15597"/>
    </row>
    <row r="15598" spans="2:2" x14ac:dyDescent="0.25">
      <c r="B15598"/>
    </row>
    <row r="15599" spans="2:2" x14ac:dyDescent="0.25">
      <c r="B15599"/>
    </row>
    <row r="15600" spans="2:2" x14ac:dyDescent="0.25">
      <c r="B15600"/>
    </row>
    <row r="15601" spans="2:2" x14ac:dyDescent="0.25">
      <c r="B15601"/>
    </row>
    <row r="15602" spans="2:2" x14ac:dyDescent="0.25">
      <c r="B15602"/>
    </row>
    <row r="15603" spans="2:2" x14ac:dyDescent="0.25">
      <c r="B15603"/>
    </row>
    <row r="15604" spans="2:2" x14ac:dyDescent="0.25">
      <c r="B15604"/>
    </row>
    <row r="15605" spans="2:2" x14ac:dyDescent="0.25">
      <c r="B15605"/>
    </row>
    <row r="15606" spans="2:2" x14ac:dyDescent="0.25">
      <c r="B15606"/>
    </row>
    <row r="15607" spans="2:2" x14ac:dyDescent="0.25">
      <c r="B15607"/>
    </row>
    <row r="15608" spans="2:2" x14ac:dyDescent="0.25">
      <c r="B15608"/>
    </row>
    <row r="15609" spans="2:2" x14ac:dyDescent="0.25">
      <c r="B15609"/>
    </row>
    <row r="15610" spans="2:2" x14ac:dyDescent="0.25">
      <c r="B15610"/>
    </row>
    <row r="15611" spans="2:2" x14ac:dyDescent="0.25">
      <c r="B15611"/>
    </row>
    <row r="15612" spans="2:2" x14ac:dyDescent="0.25">
      <c r="B15612"/>
    </row>
    <row r="15613" spans="2:2" x14ac:dyDescent="0.25">
      <c r="B15613"/>
    </row>
    <row r="15614" spans="2:2" x14ac:dyDescent="0.25">
      <c r="B15614"/>
    </row>
    <row r="15615" spans="2:2" x14ac:dyDescent="0.25">
      <c r="B15615"/>
    </row>
    <row r="15616" spans="2:2" x14ac:dyDescent="0.25">
      <c r="B15616"/>
    </row>
    <row r="15617" spans="2:2" x14ac:dyDescent="0.25">
      <c r="B15617"/>
    </row>
    <row r="15618" spans="2:2" x14ac:dyDescent="0.25">
      <c r="B15618"/>
    </row>
    <row r="15619" spans="2:2" x14ac:dyDescent="0.25">
      <c r="B15619"/>
    </row>
    <row r="15620" spans="2:2" x14ac:dyDescent="0.25">
      <c r="B15620"/>
    </row>
    <row r="15621" spans="2:2" x14ac:dyDescent="0.25">
      <c r="B15621"/>
    </row>
    <row r="15622" spans="2:2" x14ac:dyDescent="0.25">
      <c r="B15622"/>
    </row>
    <row r="15623" spans="2:2" x14ac:dyDescent="0.25">
      <c r="B15623"/>
    </row>
    <row r="15624" spans="2:2" x14ac:dyDescent="0.25">
      <c r="B15624"/>
    </row>
    <row r="15625" spans="2:2" x14ac:dyDescent="0.25">
      <c r="B15625"/>
    </row>
    <row r="15626" spans="2:2" x14ac:dyDescent="0.25">
      <c r="B15626"/>
    </row>
    <row r="15627" spans="2:2" x14ac:dyDescent="0.25">
      <c r="B15627"/>
    </row>
    <row r="15628" spans="2:2" x14ac:dyDescent="0.25">
      <c r="B15628"/>
    </row>
    <row r="15629" spans="2:2" x14ac:dyDescent="0.25">
      <c r="B15629"/>
    </row>
    <row r="15630" spans="2:2" x14ac:dyDescent="0.25">
      <c r="B15630"/>
    </row>
    <row r="15631" spans="2:2" x14ac:dyDescent="0.25">
      <c r="B15631"/>
    </row>
    <row r="15632" spans="2:2" x14ac:dyDescent="0.25">
      <c r="B15632"/>
    </row>
    <row r="15633" spans="2:2" x14ac:dyDescent="0.25">
      <c r="B15633"/>
    </row>
    <row r="15634" spans="2:2" x14ac:dyDescent="0.25">
      <c r="B15634"/>
    </row>
    <row r="15635" spans="2:2" x14ac:dyDescent="0.25">
      <c r="B15635"/>
    </row>
    <row r="15636" spans="2:2" x14ac:dyDescent="0.25">
      <c r="B15636"/>
    </row>
    <row r="15637" spans="2:2" x14ac:dyDescent="0.25">
      <c r="B15637"/>
    </row>
    <row r="15638" spans="2:2" x14ac:dyDescent="0.25">
      <c r="B15638"/>
    </row>
    <row r="15639" spans="2:2" x14ac:dyDescent="0.25">
      <c r="B15639"/>
    </row>
    <row r="15640" spans="2:2" x14ac:dyDescent="0.25">
      <c r="B15640"/>
    </row>
    <row r="15641" spans="2:2" x14ac:dyDescent="0.25">
      <c r="B15641"/>
    </row>
    <row r="15642" spans="2:2" x14ac:dyDescent="0.25">
      <c r="B15642"/>
    </row>
    <row r="15643" spans="2:2" x14ac:dyDescent="0.25">
      <c r="B15643"/>
    </row>
    <row r="15644" spans="2:2" x14ac:dyDescent="0.25">
      <c r="B15644"/>
    </row>
    <row r="15645" spans="2:2" x14ac:dyDescent="0.25">
      <c r="B15645"/>
    </row>
    <row r="15646" spans="2:2" x14ac:dyDescent="0.25">
      <c r="B15646"/>
    </row>
    <row r="15647" spans="2:2" x14ac:dyDescent="0.25">
      <c r="B15647"/>
    </row>
    <row r="15648" spans="2:2" x14ac:dyDescent="0.25">
      <c r="B15648"/>
    </row>
    <row r="15649" spans="2:2" x14ac:dyDescent="0.25">
      <c r="B15649"/>
    </row>
    <row r="15650" spans="2:2" x14ac:dyDescent="0.25">
      <c r="B15650"/>
    </row>
    <row r="15651" spans="2:2" x14ac:dyDescent="0.25">
      <c r="B15651"/>
    </row>
    <row r="15652" spans="2:2" x14ac:dyDescent="0.25">
      <c r="B15652"/>
    </row>
    <row r="15653" spans="2:2" x14ac:dyDescent="0.25">
      <c r="B15653"/>
    </row>
    <row r="15654" spans="2:2" x14ac:dyDescent="0.25">
      <c r="B15654"/>
    </row>
    <row r="15655" spans="2:2" x14ac:dyDescent="0.25">
      <c r="B15655"/>
    </row>
    <row r="15656" spans="2:2" x14ac:dyDescent="0.25">
      <c r="B15656"/>
    </row>
    <row r="15657" spans="2:2" x14ac:dyDescent="0.25">
      <c r="B15657"/>
    </row>
    <row r="15658" spans="2:2" x14ac:dyDescent="0.25">
      <c r="B15658"/>
    </row>
    <row r="15659" spans="2:2" x14ac:dyDescent="0.25">
      <c r="B15659"/>
    </row>
    <row r="15660" spans="2:2" x14ac:dyDescent="0.25">
      <c r="B15660"/>
    </row>
    <row r="15661" spans="2:2" x14ac:dyDescent="0.25">
      <c r="B15661"/>
    </row>
    <row r="15662" spans="2:2" x14ac:dyDescent="0.25">
      <c r="B15662"/>
    </row>
    <row r="15663" spans="2:2" x14ac:dyDescent="0.25">
      <c r="B15663"/>
    </row>
    <row r="15664" spans="2:2" x14ac:dyDescent="0.25">
      <c r="B15664"/>
    </row>
    <row r="15665" spans="2:2" x14ac:dyDescent="0.25">
      <c r="B15665"/>
    </row>
    <row r="15666" spans="2:2" x14ac:dyDescent="0.25">
      <c r="B15666"/>
    </row>
    <row r="15667" spans="2:2" x14ac:dyDescent="0.25">
      <c r="B15667"/>
    </row>
    <row r="15668" spans="2:2" x14ac:dyDescent="0.25">
      <c r="B15668"/>
    </row>
    <row r="15669" spans="2:2" x14ac:dyDescent="0.25">
      <c r="B15669"/>
    </row>
    <row r="15670" spans="2:2" x14ac:dyDescent="0.25">
      <c r="B15670"/>
    </row>
    <row r="15671" spans="2:2" x14ac:dyDescent="0.25">
      <c r="B15671"/>
    </row>
    <row r="15672" spans="2:2" x14ac:dyDescent="0.25">
      <c r="B15672"/>
    </row>
    <row r="15673" spans="2:2" x14ac:dyDescent="0.25">
      <c r="B15673"/>
    </row>
    <row r="15674" spans="2:2" x14ac:dyDescent="0.25">
      <c r="B15674"/>
    </row>
    <row r="15675" spans="2:2" x14ac:dyDescent="0.25">
      <c r="B15675"/>
    </row>
    <row r="15676" spans="2:2" x14ac:dyDescent="0.25">
      <c r="B15676"/>
    </row>
    <row r="15677" spans="2:2" x14ac:dyDescent="0.25">
      <c r="B15677"/>
    </row>
    <row r="15678" spans="2:2" x14ac:dyDescent="0.25">
      <c r="B15678"/>
    </row>
    <row r="15679" spans="2:2" x14ac:dyDescent="0.25">
      <c r="B15679"/>
    </row>
    <row r="15680" spans="2:2" x14ac:dyDescent="0.25">
      <c r="B15680"/>
    </row>
    <row r="15681" spans="2:2" x14ac:dyDescent="0.25">
      <c r="B15681"/>
    </row>
    <row r="15682" spans="2:2" x14ac:dyDescent="0.25">
      <c r="B15682"/>
    </row>
    <row r="15683" spans="2:2" x14ac:dyDescent="0.25">
      <c r="B15683"/>
    </row>
    <row r="15684" spans="2:2" x14ac:dyDescent="0.25">
      <c r="B15684"/>
    </row>
    <row r="15685" spans="2:2" x14ac:dyDescent="0.25">
      <c r="B15685"/>
    </row>
    <row r="15686" spans="2:2" x14ac:dyDescent="0.25">
      <c r="B15686"/>
    </row>
    <row r="15687" spans="2:2" x14ac:dyDescent="0.25">
      <c r="B15687"/>
    </row>
    <row r="15688" spans="2:2" x14ac:dyDescent="0.25">
      <c r="B15688"/>
    </row>
    <row r="15689" spans="2:2" x14ac:dyDescent="0.25">
      <c r="B15689"/>
    </row>
    <row r="15690" spans="2:2" x14ac:dyDescent="0.25">
      <c r="B15690"/>
    </row>
    <row r="15691" spans="2:2" x14ac:dyDescent="0.25">
      <c r="B15691"/>
    </row>
    <row r="15692" spans="2:2" x14ac:dyDescent="0.25">
      <c r="B15692"/>
    </row>
    <row r="15693" spans="2:2" x14ac:dyDescent="0.25">
      <c r="B15693"/>
    </row>
    <row r="15694" spans="2:2" x14ac:dyDescent="0.25">
      <c r="B15694"/>
    </row>
    <row r="15695" spans="2:2" x14ac:dyDescent="0.25">
      <c r="B15695"/>
    </row>
    <row r="15696" spans="2:2" x14ac:dyDescent="0.25">
      <c r="B15696"/>
    </row>
    <row r="15697" spans="2:2" x14ac:dyDescent="0.25">
      <c r="B15697"/>
    </row>
    <row r="15698" spans="2:2" x14ac:dyDescent="0.25">
      <c r="B15698"/>
    </row>
    <row r="15699" spans="2:2" x14ac:dyDescent="0.25">
      <c r="B15699"/>
    </row>
    <row r="15700" spans="2:2" x14ac:dyDescent="0.25">
      <c r="B15700"/>
    </row>
    <row r="15701" spans="2:2" x14ac:dyDescent="0.25">
      <c r="B15701"/>
    </row>
    <row r="15702" spans="2:2" x14ac:dyDescent="0.25">
      <c r="B15702"/>
    </row>
    <row r="15703" spans="2:2" x14ac:dyDescent="0.25">
      <c r="B15703"/>
    </row>
    <row r="15704" spans="2:2" x14ac:dyDescent="0.25">
      <c r="B15704"/>
    </row>
    <row r="15705" spans="2:2" x14ac:dyDescent="0.25">
      <c r="B15705"/>
    </row>
    <row r="15706" spans="2:2" x14ac:dyDescent="0.25">
      <c r="B15706"/>
    </row>
    <row r="15707" spans="2:2" x14ac:dyDescent="0.25">
      <c r="B15707"/>
    </row>
    <row r="15708" spans="2:2" x14ac:dyDescent="0.25">
      <c r="B15708"/>
    </row>
    <row r="15709" spans="2:2" x14ac:dyDescent="0.25">
      <c r="B15709"/>
    </row>
    <row r="15710" spans="2:2" x14ac:dyDescent="0.25">
      <c r="B15710"/>
    </row>
    <row r="15711" spans="2:2" x14ac:dyDescent="0.25">
      <c r="B15711"/>
    </row>
    <row r="15712" spans="2:2" x14ac:dyDescent="0.25">
      <c r="B15712"/>
    </row>
    <row r="15713" spans="2:2" x14ac:dyDescent="0.25">
      <c r="B15713"/>
    </row>
    <row r="15714" spans="2:2" x14ac:dyDescent="0.25">
      <c r="B15714"/>
    </row>
    <row r="15715" spans="2:2" x14ac:dyDescent="0.25">
      <c r="B15715"/>
    </row>
    <row r="15716" spans="2:2" x14ac:dyDescent="0.25">
      <c r="B15716"/>
    </row>
    <row r="15717" spans="2:2" x14ac:dyDescent="0.25">
      <c r="B15717"/>
    </row>
    <row r="15718" spans="2:2" x14ac:dyDescent="0.25">
      <c r="B15718"/>
    </row>
    <row r="15719" spans="2:2" x14ac:dyDescent="0.25">
      <c r="B15719"/>
    </row>
    <row r="15720" spans="2:2" x14ac:dyDescent="0.25">
      <c r="B15720"/>
    </row>
    <row r="15721" spans="2:2" x14ac:dyDescent="0.25">
      <c r="B15721"/>
    </row>
    <row r="15722" spans="2:2" x14ac:dyDescent="0.25">
      <c r="B15722"/>
    </row>
    <row r="15723" spans="2:2" x14ac:dyDescent="0.25">
      <c r="B15723"/>
    </row>
    <row r="15724" spans="2:2" x14ac:dyDescent="0.25">
      <c r="B15724"/>
    </row>
    <row r="15725" spans="2:2" x14ac:dyDescent="0.25">
      <c r="B15725"/>
    </row>
    <row r="15726" spans="2:2" x14ac:dyDescent="0.25">
      <c r="B15726"/>
    </row>
    <row r="15727" spans="2:2" x14ac:dyDescent="0.25">
      <c r="B15727"/>
    </row>
    <row r="15728" spans="2:2" x14ac:dyDescent="0.25">
      <c r="B15728"/>
    </row>
    <row r="15729" spans="2:2" x14ac:dyDescent="0.25">
      <c r="B15729"/>
    </row>
    <row r="15730" spans="2:2" x14ac:dyDescent="0.25">
      <c r="B15730"/>
    </row>
    <row r="15731" spans="2:2" x14ac:dyDescent="0.25">
      <c r="B15731"/>
    </row>
    <row r="15732" spans="2:2" x14ac:dyDescent="0.25">
      <c r="B15732"/>
    </row>
    <row r="15733" spans="2:2" x14ac:dyDescent="0.25">
      <c r="B15733"/>
    </row>
    <row r="15734" spans="2:2" x14ac:dyDescent="0.25">
      <c r="B15734"/>
    </row>
    <row r="15735" spans="2:2" x14ac:dyDescent="0.25">
      <c r="B15735"/>
    </row>
    <row r="15736" spans="2:2" x14ac:dyDescent="0.25">
      <c r="B15736"/>
    </row>
    <row r="15737" spans="2:2" x14ac:dyDescent="0.25">
      <c r="B15737"/>
    </row>
    <row r="15738" spans="2:2" x14ac:dyDescent="0.25">
      <c r="B15738"/>
    </row>
    <row r="15739" spans="2:2" x14ac:dyDescent="0.25">
      <c r="B15739"/>
    </row>
    <row r="15740" spans="2:2" x14ac:dyDescent="0.25">
      <c r="B15740"/>
    </row>
    <row r="15741" spans="2:2" x14ac:dyDescent="0.25">
      <c r="B15741"/>
    </row>
    <row r="15742" spans="2:2" x14ac:dyDescent="0.25">
      <c r="B15742"/>
    </row>
    <row r="15743" spans="2:2" x14ac:dyDescent="0.25">
      <c r="B15743"/>
    </row>
    <row r="15744" spans="2:2" x14ac:dyDescent="0.25">
      <c r="B15744"/>
    </row>
    <row r="15745" spans="2:2" x14ac:dyDescent="0.25">
      <c r="B15745"/>
    </row>
    <row r="15746" spans="2:2" x14ac:dyDescent="0.25">
      <c r="B15746"/>
    </row>
    <row r="15747" spans="2:2" x14ac:dyDescent="0.25">
      <c r="B15747"/>
    </row>
    <row r="15748" spans="2:2" x14ac:dyDescent="0.25">
      <c r="B15748"/>
    </row>
    <row r="15749" spans="2:2" x14ac:dyDescent="0.25">
      <c r="B15749"/>
    </row>
    <row r="15750" spans="2:2" x14ac:dyDescent="0.25">
      <c r="B15750"/>
    </row>
    <row r="15751" spans="2:2" x14ac:dyDescent="0.25">
      <c r="B15751"/>
    </row>
    <row r="15752" spans="2:2" x14ac:dyDescent="0.25">
      <c r="B15752"/>
    </row>
    <row r="15753" spans="2:2" x14ac:dyDescent="0.25">
      <c r="B15753"/>
    </row>
    <row r="15754" spans="2:2" x14ac:dyDescent="0.25">
      <c r="B15754"/>
    </row>
    <row r="15755" spans="2:2" x14ac:dyDescent="0.25">
      <c r="B15755"/>
    </row>
    <row r="15756" spans="2:2" x14ac:dyDescent="0.25">
      <c r="B15756"/>
    </row>
    <row r="15757" spans="2:2" x14ac:dyDescent="0.25">
      <c r="B15757"/>
    </row>
    <row r="15758" spans="2:2" x14ac:dyDescent="0.25">
      <c r="B15758"/>
    </row>
    <row r="15759" spans="2:2" x14ac:dyDescent="0.25">
      <c r="B15759"/>
    </row>
    <row r="15760" spans="2:2" x14ac:dyDescent="0.25">
      <c r="B15760"/>
    </row>
    <row r="15761" spans="2:2" x14ac:dyDescent="0.25">
      <c r="B15761"/>
    </row>
    <row r="15762" spans="2:2" x14ac:dyDescent="0.25">
      <c r="B15762"/>
    </row>
    <row r="15763" spans="2:2" x14ac:dyDescent="0.25">
      <c r="B15763"/>
    </row>
    <row r="15764" spans="2:2" x14ac:dyDescent="0.25">
      <c r="B15764"/>
    </row>
    <row r="15765" spans="2:2" x14ac:dyDescent="0.25">
      <c r="B15765"/>
    </row>
    <row r="15766" spans="2:2" x14ac:dyDescent="0.25">
      <c r="B15766"/>
    </row>
    <row r="15767" spans="2:2" x14ac:dyDescent="0.25">
      <c r="B15767"/>
    </row>
    <row r="15768" spans="2:2" x14ac:dyDescent="0.25">
      <c r="B15768"/>
    </row>
    <row r="15769" spans="2:2" x14ac:dyDescent="0.25">
      <c r="B15769"/>
    </row>
    <row r="15770" spans="2:2" x14ac:dyDescent="0.25">
      <c r="B15770"/>
    </row>
    <row r="15771" spans="2:2" x14ac:dyDescent="0.25">
      <c r="B15771"/>
    </row>
    <row r="15772" spans="2:2" x14ac:dyDescent="0.25">
      <c r="B15772"/>
    </row>
    <row r="15773" spans="2:2" x14ac:dyDescent="0.25">
      <c r="B15773"/>
    </row>
    <row r="15774" spans="2:2" x14ac:dyDescent="0.25">
      <c r="B15774"/>
    </row>
    <row r="15775" spans="2:2" x14ac:dyDescent="0.25">
      <c r="B15775"/>
    </row>
    <row r="15776" spans="2:2" x14ac:dyDescent="0.25">
      <c r="B15776"/>
    </row>
    <row r="15777" spans="2:2" x14ac:dyDescent="0.25">
      <c r="B15777"/>
    </row>
    <row r="15778" spans="2:2" x14ac:dyDescent="0.25">
      <c r="B15778"/>
    </row>
    <row r="15779" spans="2:2" x14ac:dyDescent="0.25">
      <c r="B15779"/>
    </row>
    <row r="15780" spans="2:2" x14ac:dyDescent="0.25">
      <c r="B15780"/>
    </row>
    <row r="15781" spans="2:2" x14ac:dyDescent="0.25">
      <c r="B15781"/>
    </row>
    <row r="15782" spans="2:2" x14ac:dyDescent="0.25">
      <c r="B15782"/>
    </row>
    <row r="15783" spans="2:2" x14ac:dyDescent="0.25">
      <c r="B15783"/>
    </row>
    <row r="15784" spans="2:2" x14ac:dyDescent="0.25">
      <c r="B15784"/>
    </row>
    <row r="15785" spans="2:2" x14ac:dyDescent="0.25">
      <c r="B15785"/>
    </row>
    <row r="15786" spans="2:2" x14ac:dyDescent="0.25">
      <c r="B15786"/>
    </row>
    <row r="15787" spans="2:2" x14ac:dyDescent="0.25">
      <c r="B15787"/>
    </row>
    <row r="15788" spans="2:2" x14ac:dyDescent="0.25">
      <c r="B15788"/>
    </row>
    <row r="15789" spans="2:2" x14ac:dyDescent="0.25">
      <c r="B15789"/>
    </row>
    <row r="15790" spans="2:2" x14ac:dyDescent="0.25">
      <c r="B15790"/>
    </row>
    <row r="15791" spans="2:2" x14ac:dyDescent="0.25">
      <c r="B15791"/>
    </row>
    <row r="15792" spans="2:2" x14ac:dyDescent="0.25">
      <c r="B15792"/>
    </row>
    <row r="15793" spans="2:2" x14ac:dyDescent="0.25">
      <c r="B15793"/>
    </row>
    <row r="15794" spans="2:2" x14ac:dyDescent="0.25">
      <c r="B15794"/>
    </row>
    <row r="15795" spans="2:2" x14ac:dyDescent="0.25">
      <c r="B15795"/>
    </row>
    <row r="15796" spans="2:2" x14ac:dyDescent="0.25">
      <c r="B15796"/>
    </row>
    <row r="15797" spans="2:2" x14ac:dyDescent="0.25">
      <c r="B15797"/>
    </row>
    <row r="15798" spans="2:2" x14ac:dyDescent="0.25">
      <c r="B15798"/>
    </row>
    <row r="15799" spans="2:2" x14ac:dyDescent="0.25">
      <c r="B15799"/>
    </row>
    <row r="15800" spans="2:2" x14ac:dyDescent="0.25">
      <c r="B15800"/>
    </row>
    <row r="15801" spans="2:2" x14ac:dyDescent="0.25">
      <c r="B15801"/>
    </row>
    <row r="15802" spans="2:2" x14ac:dyDescent="0.25">
      <c r="B15802"/>
    </row>
    <row r="15803" spans="2:2" x14ac:dyDescent="0.25">
      <c r="B15803"/>
    </row>
    <row r="15804" spans="2:2" x14ac:dyDescent="0.25">
      <c r="B15804"/>
    </row>
    <row r="15805" spans="2:2" x14ac:dyDescent="0.25">
      <c r="B15805"/>
    </row>
    <row r="15806" spans="2:2" x14ac:dyDescent="0.25">
      <c r="B15806"/>
    </row>
    <row r="15807" spans="2:2" x14ac:dyDescent="0.25">
      <c r="B15807"/>
    </row>
    <row r="15808" spans="2:2" x14ac:dyDescent="0.25">
      <c r="B15808"/>
    </row>
    <row r="15809" spans="2:2" x14ac:dyDescent="0.25">
      <c r="B15809"/>
    </row>
    <row r="15810" spans="2:2" x14ac:dyDescent="0.25">
      <c r="B15810"/>
    </row>
    <row r="15811" spans="2:2" x14ac:dyDescent="0.25">
      <c r="B15811"/>
    </row>
    <row r="15812" spans="2:2" x14ac:dyDescent="0.25">
      <c r="B15812"/>
    </row>
    <row r="15813" spans="2:2" x14ac:dyDescent="0.25">
      <c r="B15813"/>
    </row>
    <row r="15814" spans="2:2" x14ac:dyDescent="0.25">
      <c r="B15814"/>
    </row>
    <row r="15815" spans="2:2" x14ac:dyDescent="0.25">
      <c r="B15815"/>
    </row>
    <row r="15816" spans="2:2" x14ac:dyDescent="0.25">
      <c r="B15816"/>
    </row>
    <row r="15817" spans="2:2" x14ac:dyDescent="0.25">
      <c r="B15817"/>
    </row>
    <row r="15818" spans="2:2" x14ac:dyDescent="0.25">
      <c r="B15818"/>
    </row>
    <row r="15819" spans="2:2" x14ac:dyDescent="0.25">
      <c r="B15819"/>
    </row>
    <row r="15820" spans="2:2" x14ac:dyDescent="0.25">
      <c r="B15820"/>
    </row>
    <row r="15821" spans="2:2" x14ac:dyDescent="0.25">
      <c r="B15821"/>
    </row>
    <row r="15822" spans="2:2" x14ac:dyDescent="0.25">
      <c r="B15822"/>
    </row>
    <row r="15823" spans="2:2" x14ac:dyDescent="0.25">
      <c r="B15823"/>
    </row>
    <row r="15824" spans="2:2" x14ac:dyDescent="0.25">
      <c r="B15824"/>
    </row>
    <row r="15825" spans="2:2" x14ac:dyDescent="0.25">
      <c r="B15825"/>
    </row>
    <row r="15826" spans="2:2" x14ac:dyDescent="0.25">
      <c r="B15826"/>
    </row>
    <row r="15827" spans="2:2" x14ac:dyDescent="0.25">
      <c r="B15827"/>
    </row>
    <row r="15828" spans="2:2" x14ac:dyDescent="0.25">
      <c r="B15828"/>
    </row>
    <row r="15829" spans="2:2" x14ac:dyDescent="0.25">
      <c r="B15829"/>
    </row>
    <row r="15830" spans="2:2" x14ac:dyDescent="0.25">
      <c r="B15830"/>
    </row>
    <row r="15831" spans="2:2" x14ac:dyDescent="0.25">
      <c r="B15831"/>
    </row>
    <row r="15832" spans="2:2" x14ac:dyDescent="0.25">
      <c r="B15832"/>
    </row>
    <row r="15833" spans="2:2" x14ac:dyDescent="0.25">
      <c r="B15833"/>
    </row>
    <row r="15834" spans="2:2" x14ac:dyDescent="0.25">
      <c r="B15834"/>
    </row>
    <row r="15835" spans="2:2" x14ac:dyDescent="0.25">
      <c r="B15835"/>
    </row>
    <row r="15836" spans="2:2" x14ac:dyDescent="0.25">
      <c r="B15836"/>
    </row>
    <row r="15837" spans="2:2" x14ac:dyDescent="0.25">
      <c r="B15837"/>
    </row>
    <row r="15838" spans="2:2" x14ac:dyDescent="0.25">
      <c r="B15838"/>
    </row>
    <row r="15839" spans="2:2" x14ac:dyDescent="0.25">
      <c r="B15839"/>
    </row>
    <row r="15840" spans="2:2" x14ac:dyDescent="0.25">
      <c r="B15840"/>
    </row>
    <row r="15841" spans="2:2" x14ac:dyDescent="0.25">
      <c r="B15841"/>
    </row>
    <row r="15842" spans="2:2" x14ac:dyDescent="0.25">
      <c r="B15842"/>
    </row>
    <row r="15843" spans="2:2" x14ac:dyDescent="0.25">
      <c r="B15843"/>
    </row>
    <row r="15844" spans="2:2" x14ac:dyDescent="0.25">
      <c r="B15844"/>
    </row>
    <row r="15845" spans="2:2" x14ac:dyDescent="0.25">
      <c r="B15845"/>
    </row>
    <row r="15846" spans="2:2" x14ac:dyDescent="0.25">
      <c r="B15846"/>
    </row>
    <row r="15847" spans="2:2" x14ac:dyDescent="0.25">
      <c r="B15847"/>
    </row>
    <row r="15848" spans="2:2" x14ac:dyDescent="0.25">
      <c r="B15848"/>
    </row>
    <row r="15849" spans="2:2" x14ac:dyDescent="0.25">
      <c r="B15849"/>
    </row>
    <row r="15850" spans="2:2" x14ac:dyDescent="0.25">
      <c r="B15850"/>
    </row>
    <row r="15851" spans="2:2" x14ac:dyDescent="0.25">
      <c r="B15851"/>
    </row>
    <row r="15852" spans="2:2" x14ac:dyDescent="0.25">
      <c r="B15852"/>
    </row>
    <row r="15853" spans="2:2" x14ac:dyDescent="0.25">
      <c r="B15853"/>
    </row>
    <row r="15854" spans="2:2" x14ac:dyDescent="0.25">
      <c r="B15854"/>
    </row>
    <row r="15855" spans="2:2" x14ac:dyDescent="0.25">
      <c r="B15855"/>
    </row>
    <row r="15856" spans="2:2" x14ac:dyDescent="0.25">
      <c r="B15856"/>
    </row>
    <row r="15857" spans="2:2" x14ac:dyDescent="0.25">
      <c r="B15857"/>
    </row>
    <row r="15858" spans="2:2" x14ac:dyDescent="0.25">
      <c r="B15858"/>
    </row>
    <row r="15859" spans="2:2" x14ac:dyDescent="0.25">
      <c r="B15859"/>
    </row>
    <row r="15860" spans="2:2" x14ac:dyDescent="0.25">
      <c r="B15860"/>
    </row>
    <row r="15861" spans="2:2" x14ac:dyDescent="0.25">
      <c r="B15861"/>
    </row>
    <row r="15862" spans="2:2" x14ac:dyDescent="0.25">
      <c r="B15862"/>
    </row>
    <row r="15863" spans="2:2" x14ac:dyDescent="0.25">
      <c r="B15863"/>
    </row>
    <row r="15864" spans="2:2" x14ac:dyDescent="0.25">
      <c r="B15864"/>
    </row>
    <row r="15865" spans="2:2" x14ac:dyDescent="0.25">
      <c r="B15865"/>
    </row>
    <row r="15866" spans="2:2" x14ac:dyDescent="0.25">
      <c r="B15866"/>
    </row>
    <row r="15867" spans="2:2" x14ac:dyDescent="0.25">
      <c r="B15867"/>
    </row>
    <row r="15868" spans="2:2" x14ac:dyDescent="0.25">
      <c r="B15868"/>
    </row>
    <row r="15869" spans="2:2" x14ac:dyDescent="0.25">
      <c r="B15869"/>
    </row>
    <row r="15870" spans="2:2" x14ac:dyDescent="0.25">
      <c r="B15870"/>
    </row>
    <row r="15871" spans="2:2" x14ac:dyDescent="0.25">
      <c r="B15871"/>
    </row>
    <row r="15872" spans="2:2" x14ac:dyDescent="0.25">
      <c r="B15872"/>
    </row>
    <row r="15873" spans="2:2" x14ac:dyDescent="0.25">
      <c r="B15873"/>
    </row>
    <row r="15874" spans="2:2" x14ac:dyDescent="0.25">
      <c r="B15874"/>
    </row>
    <row r="15875" spans="2:2" x14ac:dyDescent="0.25">
      <c r="B15875"/>
    </row>
    <row r="15876" spans="2:2" x14ac:dyDescent="0.25">
      <c r="B15876"/>
    </row>
    <row r="15877" spans="2:2" x14ac:dyDescent="0.25">
      <c r="B15877"/>
    </row>
    <row r="15878" spans="2:2" x14ac:dyDescent="0.25">
      <c r="B15878"/>
    </row>
    <row r="15879" spans="2:2" x14ac:dyDescent="0.25">
      <c r="B15879"/>
    </row>
    <row r="15880" spans="2:2" x14ac:dyDescent="0.25">
      <c r="B15880"/>
    </row>
    <row r="15881" spans="2:2" x14ac:dyDescent="0.25">
      <c r="B15881"/>
    </row>
    <row r="15882" spans="2:2" x14ac:dyDescent="0.25">
      <c r="B15882"/>
    </row>
    <row r="15883" spans="2:2" x14ac:dyDescent="0.25">
      <c r="B15883"/>
    </row>
    <row r="15884" spans="2:2" x14ac:dyDescent="0.25">
      <c r="B15884"/>
    </row>
    <row r="15885" spans="2:2" x14ac:dyDescent="0.25">
      <c r="B15885"/>
    </row>
    <row r="15886" spans="2:2" x14ac:dyDescent="0.25">
      <c r="B15886"/>
    </row>
    <row r="15887" spans="2:2" x14ac:dyDescent="0.25">
      <c r="B15887"/>
    </row>
    <row r="15888" spans="2:2" x14ac:dyDescent="0.25">
      <c r="B15888"/>
    </row>
    <row r="15889" spans="2:2" x14ac:dyDescent="0.25">
      <c r="B15889"/>
    </row>
    <row r="15890" spans="2:2" x14ac:dyDescent="0.25">
      <c r="B15890"/>
    </row>
    <row r="15891" spans="2:2" x14ac:dyDescent="0.25">
      <c r="B15891"/>
    </row>
    <row r="15892" spans="2:2" x14ac:dyDescent="0.25">
      <c r="B15892"/>
    </row>
    <row r="15893" spans="2:2" x14ac:dyDescent="0.25">
      <c r="B15893"/>
    </row>
    <row r="15894" spans="2:2" x14ac:dyDescent="0.25">
      <c r="B15894"/>
    </row>
    <row r="15895" spans="2:2" x14ac:dyDescent="0.25">
      <c r="B15895"/>
    </row>
    <row r="15896" spans="2:2" x14ac:dyDescent="0.25">
      <c r="B15896"/>
    </row>
    <row r="15897" spans="2:2" x14ac:dyDescent="0.25">
      <c r="B15897"/>
    </row>
    <row r="15898" spans="2:2" x14ac:dyDescent="0.25">
      <c r="B15898"/>
    </row>
    <row r="15899" spans="2:2" x14ac:dyDescent="0.25">
      <c r="B15899"/>
    </row>
    <row r="15900" spans="2:2" x14ac:dyDescent="0.25">
      <c r="B15900"/>
    </row>
    <row r="15901" spans="2:2" x14ac:dyDescent="0.25">
      <c r="B15901"/>
    </row>
    <row r="15902" spans="2:2" x14ac:dyDescent="0.25">
      <c r="B15902"/>
    </row>
    <row r="15903" spans="2:2" x14ac:dyDescent="0.25">
      <c r="B15903"/>
    </row>
    <row r="15904" spans="2:2" x14ac:dyDescent="0.25">
      <c r="B15904"/>
    </row>
    <row r="15905" spans="2:2" x14ac:dyDescent="0.25">
      <c r="B15905"/>
    </row>
    <row r="15906" spans="2:2" x14ac:dyDescent="0.25">
      <c r="B15906"/>
    </row>
    <row r="15907" spans="2:2" x14ac:dyDescent="0.25">
      <c r="B15907"/>
    </row>
    <row r="15908" spans="2:2" x14ac:dyDescent="0.25">
      <c r="B15908"/>
    </row>
    <row r="15909" spans="2:2" x14ac:dyDescent="0.25">
      <c r="B15909"/>
    </row>
    <row r="15910" spans="2:2" x14ac:dyDescent="0.25">
      <c r="B15910"/>
    </row>
    <row r="15911" spans="2:2" x14ac:dyDescent="0.25">
      <c r="B15911"/>
    </row>
    <row r="15912" spans="2:2" x14ac:dyDescent="0.25">
      <c r="B15912"/>
    </row>
    <row r="15913" spans="2:2" x14ac:dyDescent="0.25">
      <c r="B15913"/>
    </row>
    <row r="15914" spans="2:2" x14ac:dyDescent="0.25">
      <c r="B15914"/>
    </row>
    <row r="15915" spans="2:2" x14ac:dyDescent="0.25">
      <c r="B15915"/>
    </row>
    <row r="15916" spans="2:2" x14ac:dyDescent="0.25">
      <c r="B15916"/>
    </row>
    <row r="15917" spans="2:2" x14ac:dyDescent="0.25">
      <c r="B15917"/>
    </row>
    <row r="15918" spans="2:2" x14ac:dyDescent="0.25">
      <c r="B15918"/>
    </row>
    <row r="15919" spans="2:2" x14ac:dyDescent="0.25">
      <c r="B15919"/>
    </row>
    <row r="15920" spans="2:2" x14ac:dyDescent="0.25">
      <c r="B15920"/>
    </row>
    <row r="15921" spans="2:2" x14ac:dyDescent="0.25">
      <c r="B15921"/>
    </row>
    <row r="15922" spans="2:2" x14ac:dyDescent="0.25">
      <c r="B15922"/>
    </row>
    <row r="15923" spans="2:2" x14ac:dyDescent="0.25">
      <c r="B15923"/>
    </row>
    <row r="15924" spans="2:2" x14ac:dyDescent="0.25">
      <c r="B15924"/>
    </row>
    <row r="15925" spans="2:2" x14ac:dyDescent="0.25">
      <c r="B15925"/>
    </row>
    <row r="15926" spans="2:2" x14ac:dyDescent="0.25">
      <c r="B15926"/>
    </row>
    <row r="15927" spans="2:2" x14ac:dyDescent="0.25">
      <c r="B15927"/>
    </row>
    <row r="15928" spans="2:2" x14ac:dyDescent="0.25">
      <c r="B15928"/>
    </row>
    <row r="15929" spans="2:2" x14ac:dyDescent="0.25">
      <c r="B15929"/>
    </row>
    <row r="15930" spans="2:2" x14ac:dyDescent="0.25">
      <c r="B15930"/>
    </row>
    <row r="15931" spans="2:2" x14ac:dyDescent="0.25">
      <c r="B15931"/>
    </row>
    <row r="15932" spans="2:2" x14ac:dyDescent="0.25">
      <c r="B15932"/>
    </row>
    <row r="15933" spans="2:2" x14ac:dyDescent="0.25">
      <c r="B15933"/>
    </row>
    <row r="15934" spans="2:2" x14ac:dyDescent="0.25">
      <c r="B15934"/>
    </row>
    <row r="15935" spans="2:2" x14ac:dyDescent="0.25">
      <c r="B15935"/>
    </row>
    <row r="15936" spans="2:2" x14ac:dyDescent="0.25">
      <c r="B15936"/>
    </row>
    <row r="15937" spans="2:2" x14ac:dyDescent="0.25">
      <c r="B15937"/>
    </row>
    <row r="15938" spans="2:2" x14ac:dyDescent="0.25">
      <c r="B15938"/>
    </row>
    <row r="15939" spans="2:2" x14ac:dyDescent="0.25">
      <c r="B15939"/>
    </row>
    <row r="15940" spans="2:2" x14ac:dyDescent="0.25">
      <c r="B15940"/>
    </row>
    <row r="15941" spans="2:2" x14ac:dyDescent="0.25">
      <c r="B15941"/>
    </row>
    <row r="15942" spans="2:2" x14ac:dyDescent="0.25">
      <c r="B15942"/>
    </row>
    <row r="15943" spans="2:2" x14ac:dyDescent="0.25">
      <c r="B15943"/>
    </row>
    <row r="15944" spans="2:2" x14ac:dyDescent="0.25">
      <c r="B15944"/>
    </row>
    <row r="15945" spans="2:2" x14ac:dyDescent="0.25">
      <c r="B15945"/>
    </row>
    <row r="15946" spans="2:2" x14ac:dyDescent="0.25">
      <c r="B15946"/>
    </row>
    <row r="15947" spans="2:2" x14ac:dyDescent="0.25">
      <c r="B15947"/>
    </row>
    <row r="15948" spans="2:2" x14ac:dyDescent="0.25">
      <c r="B15948"/>
    </row>
    <row r="15949" spans="2:2" x14ac:dyDescent="0.25">
      <c r="B15949"/>
    </row>
    <row r="15950" spans="2:2" x14ac:dyDescent="0.25">
      <c r="B15950"/>
    </row>
    <row r="15951" spans="2:2" x14ac:dyDescent="0.25">
      <c r="B15951"/>
    </row>
    <row r="15952" spans="2:2" x14ac:dyDescent="0.25">
      <c r="B15952"/>
    </row>
    <row r="15953" spans="2:2" x14ac:dyDescent="0.25">
      <c r="B15953"/>
    </row>
    <row r="15954" spans="2:2" x14ac:dyDescent="0.25">
      <c r="B15954"/>
    </row>
    <row r="15955" spans="2:2" x14ac:dyDescent="0.25">
      <c r="B15955"/>
    </row>
    <row r="15956" spans="2:2" x14ac:dyDescent="0.25">
      <c r="B15956"/>
    </row>
    <row r="15957" spans="2:2" x14ac:dyDescent="0.25">
      <c r="B15957"/>
    </row>
    <row r="15958" spans="2:2" x14ac:dyDescent="0.25">
      <c r="B15958"/>
    </row>
    <row r="15959" spans="2:2" x14ac:dyDescent="0.25">
      <c r="B15959"/>
    </row>
    <row r="15960" spans="2:2" x14ac:dyDescent="0.25">
      <c r="B15960"/>
    </row>
    <row r="15961" spans="2:2" x14ac:dyDescent="0.25">
      <c r="B15961"/>
    </row>
    <row r="15962" spans="2:2" x14ac:dyDescent="0.25">
      <c r="B15962"/>
    </row>
    <row r="15963" spans="2:2" x14ac:dyDescent="0.25">
      <c r="B15963"/>
    </row>
    <row r="15964" spans="2:2" x14ac:dyDescent="0.25">
      <c r="B15964"/>
    </row>
    <row r="15965" spans="2:2" x14ac:dyDescent="0.25">
      <c r="B15965"/>
    </row>
    <row r="15966" spans="2:2" x14ac:dyDescent="0.25">
      <c r="B15966"/>
    </row>
    <row r="15967" spans="2:2" x14ac:dyDescent="0.25">
      <c r="B15967"/>
    </row>
    <row r="15968" spans="2:2" x14ac:dyDescent="0.25">
      <c r="B15968"/>
    </row>
    <row r="15969" spans="2:2" x14ac:dyDescent="0.25">
      <c r="B15969"/>
    </row>
    <row r="15970" spans="2:2" x14ac:dyDescent="0.25">
      <c r="B15970"/>
    </row>
    <row r="15971" spans="2:2" x14ac:dyDescent="0.25">
      <c r="B15971"/>
    </row>
    <row r="15972" spans="2:2" x14ac:dyDescent="0.25">
      <c r="B15972"/>
    </row>
    <row r="15973" spans="2:2" x14ac:dyDescent="0.25">
      <c r="B15973"/>
    </row>
    <row r="15974" spans="2:2" x14ac:dyDescent="0.25">
      <c r="B15974"/>
    </row>
    <row r="15975" spans="2:2" x14ac:dyDescent="0.25">
      <c r="B15975"/>
    </row>
    <row r="15976" spans="2:2" x14ac:dyDescent="0.25">
      <c r="B15976"/>
    </row>
    <row r="15977" spans="2:2" x14ac:dyDescent="0.25">
      <c r="B15977"/>
    </row>
    <row r="15978" spans="2:2" x14ac:dyDescent="0.25">
      <c r="B15978"/>
    </row>
    <row r="15979" spans="2:2" x14ac:dyDescent="0.25">
      <c r="B15979"/>
    </row>
    <row r="15980" spans="2:2" x14ac:dyDescent="0.25">
      <c r="B15980"/>
    </row>
    <row r="15981" spans="2:2" x14ac:dyDescent="0.25">
      <c r="B15981"/>
    </row>
    <row r="15982" spans="2:2" x14ac:dyDescent="0.25">
      <c r="B15982"/>
    </row>
    <row r="15983" spans="2:2" x14ac:dyDescent="0.25">
      <c r="B15983"/>
    </row>
    <row r="15984" spans="2:2" x14ac:dyDescent="0.25">
      <c r="B15984"/>
    </row>
    <row r="15985" spans="2:2" x14ac:dyDescent="0.25">
      <c r="B15985"/>
    </row>
    <row r="15986" spans="2:2" x14ac:dyDescent="0.25">
      <c r="B15986"/>
    </row>
    <row r="15987" spans="2:2" x14ac:dyDescent="0.25">
      <c r="B15987"/>
    </row>
    <row r="15988" spans="2:2" x14ac:dyDescent="0.25">
      <c r="B15988"/>
    </row>
    <row r="15989" spans="2:2" x14ac:dyDescent="0.25">
      <c r="B15989"/>
    </row>
    <row r="15990" spans="2:2" x14ac:dyDescent="0.25">
      <c r="B15990"/>
    </row>
    <row r="15991" spans="2:2" x14ac:dyDescent="0.25">
      <c r="B15991"/>
    </row>
    <row r="15992" spans="2:2" x14ac:dyDescent="0.25">
      <c r="B15992"/>
    </row>
    <row r="15993" spans="2:2" x14ac:dyDescent="0.25">
      <c r="B15993"/>
    </row>
    <row r="15994" spans="2:2" x14ac:dyDescent="0.25">
      <c r="B15994"/>
    </row>
    <row r="15995" spans="2:2" x14ac:dyDescent="0.25">
      <c r="B15995"/>
    </row>
    <row r="15996" spans="2:2" x14ac:dyDescent="0.25">
      <c r="B15996"/>
    </row>
    <row r="15997" spans="2:2" x14ac:dyDescent="0.25">
      <c r="B15997"/>
    </row>
    <row r="15998" spans="2:2" x14ac:dyDescent="0.25">
      <c r="B15998"/>
    </row>
    <row r="15999" spans="2:2" x14ac:dyDescent="0.25">
      <c r="B15999"/>
    </row>
    <row r="16000" spans="2:2" x14ac:dyDescent="0.25">
      <c r="B16000"/>
    </row>
    <row r="16001" spans="2:2" x14ac:dyDescent="0.25">
      <c r="B16001"/>
    </row>
    <row r="16002" spans="2:2" x14ac:dyDescent="0.25">
      <c r="B16002"/>
    </row>
    <row r="16003" spans="2:2" x14ac:dyDescent="0.25">
      <c r="B16003"/>
    </row>
    <row r="16004" spans="2:2" x14ac:dyDescent="0.25">
      <c r="B16004"/>
    </row>
    <row r="16005" spans="2:2" x14ac:dyDescent="0.25">
      <c r="B16005"/>
    </row>
    <row r="16006" spans="2:2" x14ac:dyDescent="0.25">
      <c r="B16006"/>
    </row>
    <row r="16007" spans="2:2" x14ac:dyDescent="0.25">
      <c r="B16007"/>
    </row>
    <row r="16008" spans="2:2" x14ac:dyDescent="0.25">
      <c r="B16008"/>
    </row>
    <row r="16009" spans="2:2" x14ac:dyDescent="0.25">
      <c r="B16009"/>
    </row>
    <row r="16010" spans="2:2" x14ac:dyDescent="0.25">
      <c r="B16010"/>
    </row>
    <row r="16011" spans="2:2" x14ac:dyDescent="0.25">
      <c r="B16011"/>
    </row>
    <row r="16012" spans="2:2" x14ac:dyDescent="0.25">
      <c r="B16012"/>
    </row>
    <row r="16013" spans="2:2" x14ac:dyDescent="0.25">
      <c r="B16013"/>
    </row>
    <row r="16014" spans="2:2" x14ac:dyDescent="0.25">
      <c r="B16014"/>
    </row>
    <row r="16015" spans="2:2" x14ac:dyDescent="0.25">
      <c r="B16015"/>
    </row>
    <row r="16016" spans="2:2" x14ac:dyDescent="0.25">
      <c r="B16016"/>
    </row>
    <row r="16017" spans="2:2" x14ac:dyDescent="0.25">
      <c r="B16017"/>
    </row>
    <row r="16018" spans="2:2" x14ac:dyDescent="0.25">
      <c r="B16018"/>
    </row>
    <row r="16019" spans="2:2" x14ac:dyDescent="0.25">
      <c r="B16019"/>
    </row>
    <row r="16020" spans="2:2" x14ac:dyDescent="0.25">
      <c r="B16020"/>
    </row>
    <row r="16021" spans="2:2" x14ac:dyDescent="0.25">
      <c r="B16021"/>
    </row>
    <row r="16022" spans="2:2" x14ac:dyDescent="0.25">
      <c r="B16022"/>
    </row>
    <row r="16023" spans="2:2" x14ac:dyDescent="0.25">
      <c r="B16023"/>
    </row>
    <row r="16024" spans="2:2" x14ac:dyDescent="0.25">
      <c r="B16024"/>
    </row>
    <row r="16025" spans="2:2" x14ac:dyDescent="0.25">
      <c r="B16025"/>
    </row>
    <row r="16026" spans="2:2" x14ac:dyDescent="0.25">
      <c r="B16026"/>
    </row>
    <row r="16027" spans="2:2" x14ac:dyDescent="0.25">
      <c r="B16027"/>
    </row>
    <row r="16028" spans="2:2" x14ac:dyDescent="0.25">
      <c r="B16028"/>
    </row>
    <row r="16029" spans="2:2" x14ac:dyDescent="0.25">
      <c r="B16029"/>
    </row>
    <row r="16030" spans="2:2" x14ac:dyDescent="0.25">
      <c r="B16030"/>
    </row>
    <row r="16031" spans="2:2" x14ac:dyDescent="0.25">
      <c r="B16031"/>
    </row>
    <row r="16032" spans="2:2" x14ac:dyDescent="0.25">
      <c r="B16032"/>
    </row>
    <row r="16033" spans="2:2" x14ac:dyDescent="0.25">
      <c r="B16033"/>
    </row>
    <row r="16034" spans="2:2" x14ac:dyDescent="0.25">
      <c r="B16034"/>
    </row>
    <row r="16035" spans="2:2" x14ac:dyDescent="0.25">
      <c r="B16035"/>
    </row>
    <row r="16036" spans="2:2" x14ac:dyDescent="0.25">
      <c r="B16036"/>
    </row>
    <row r="16037" spans="2:2" x14ac:dyDescent="0.25">
      <c r="B16037"/>
    </row>
    <row r="16038" spans="2:2" x14ac:dyDescent="0.25">
      <c r="B16038"/>
    </row>
    <row r="16039" spans="2:2" x14ac:dyDescent="0.25">
      <c r="B16039"/>
    </row>
    <row r="16040" spans="2:2" x14ac:dyDescent="0.25">
      <c r="B16040"/>
    </row>
    <row r="16041" spans="2:2" x14ac:dyDescent="0.25">
      <c r="B16041"/>
    </row>
    <row r="16042" spans="2:2" x14ac:dyDescent="0.25">
      <c r="B16042"/>
    </row>
    <row r="16043" spans="2:2" x14ac:dyDescent="0.25">
      <c r="B16043"/>
    </row>
    <row r="16044" spans="2:2" x14ac:dyDescent="0.25">
      <c r="B16044"/>
    </row>
    <row r="16045" spans="2:2" x14ac:dyDescent="0.25">
      <c r="B16045"/>
    </row>
    <row r="16046" spans="2:2" x14ac:dyDescent="0.25">
      <c r="B16046"/>
    </row>
    <row r="16047" spans="2:2" x14ac:dyDescent="0.25">
      <c r="B16047"/>
    </row>
    <row r="16048" spans="2:2" x14ac:dyDescent="0.25">
      <c r="B16048"/>
    </row>
    <row r="16049" spans="2:2" x14ac:dyDescent="0.25">
      <c r="B16049"/>
    </row>
    <row r="16050" spans="2:2" x14ac:dyDescent="0.25">
      <c r="B16050"/>
    </row>
    <row r="16051" spans="2:2" x14ac:dyDescent="0.25">
      <c r="B16051"/>
    </row>
    <row r="16052" spans="2:2" x14ac:dyDescent="0.25">
      <c r="B16052"/>
    </row>
    <row r="16053" spans="2:2" x14ac:dyDescent="0.25">
      <c r="B16053"/>
    </row>
    <row r="16054" spans="2:2" x14ac:dyDescent="0.25">
      <c r="B16054"/>
    </row>
    <row r="16055" spans="2:2" x14ac:dyDescent="0.25">
      <c r="B16055"/>
    </row>
    <row r="16056" spans="2:2" x14ac:dyDescent="0.25">
      <c r="B16056"/>
    </row>
    <row r="16057" spans="2:2" x14ac:dyDescent="0.25">
      <c r="B16057"/>
    </row>
    <row r="16058" spans="2:2" x14ac:dyDescent="0.25">
      <c r="B16058"/>
    </row>
    <row r="16059" spans="2:2" x14ac:dyDescent="0.25">
      <c r="B16059"/>
    </row>
    <row r="16060" spans="2:2" x14ac:dyDescent="0.25">
      <c r="B16060"/>
    </row>
    <row r="16061" spans="2:2" x14ac:dyDescent="0.25">
      <c r="B16061"/>
    </row>
    <row r="16062" spans="2:2" x14ac:dyDescent="0.25">
      <c r="B16062"/>
    </row>
    <row r="16063" spans="2:2" x14ac:dyDescent="0.25">
      <c r="B16063"/>
    </row>
    <row r="16064" spans="2:2" x14ac:dyDescent="0.25">
      <c r="B16064"/>
    </row>
    <row r="16065" spans="2:2" x14ac:dyDescent="0.25">
      <c r="B16065"/>
    </row>
    <row r="16066" spans="2:2" x14ac:dyDescent="0.25">
      <c r="B16066"/>
    </row>
    <row r="16067" spans="2:2" x14ac:dyDescent="0.25">
      <c r="B16067"/>
    </row>
    <row r="16068" spans="2:2" x14ac:dyDescent="0.25">
      <c r="B16068"/>
    </row>
    <row r="16069" spans="2:2" x14ac:dyDescent="0.25">
      <c r="B16069"/>
    </row>
    <row r="16070" spans="2:2" x14ac:dyDescent="0.25">
      <c r="B16070"/>
    </row>
    <row r="16071" spans="2:2" x14ac:dyDescent="0.25">
      <c r="B16071"/>
    </row>
    <row r="16072" spans="2:2" x14ac:dyDescent="0.25">
      <c r="B16072"/>
    </row>
    <row r="16073" spans="2:2" x14ac:dyDescent="0.25">
      <c r="B16073"/>
    </row>
    <row r="16074" spans="2:2" x14ac:dyDescent="0.25">
      <c r="B16074"/>
    </row>
    <row r="16075" spans="2:2" x14ac:dyDescent="0.25">
      <c r="B16075"/>
    </row>
    <row r="16076" spans="2:2" x14ac:dyDescent="0.25">
      <c r="B16076"/>
    </row>
    <row r="16077" spans="2:2" x14ac:dyDescent="0.25">
      <c r="B16077"/>
    </row>
    <row r="16078" spans="2:2" x14ac:dyDescent="0.25">
      <c r="B16078"/>
    </row>
    <row r="16079" spans="2:2" x14ac:dyDescent="0.25">
      <c r="B16079"/>
    </row>
    <row r="16080" spans="2:2" x14ac:dyDescent="0.25">
      <c r="B16080"/>
    </row>
    <row r="16081" spans="2:2" x14ac:dyDescent="0.25">
      <c r="B16081"/>
    </row>
    <row r="16082" spans="2:2" x14ac:dyDescent="0.25">
      <c r="B16082"/>
    </row>
    <row r="16083" spans="2:2" x14ac:dyDescent="0.25">
      <c r="B16083"/>
    </row>
    <row r="16084" spans="2:2" x14ac:dyDescent="0.25">
      <c r="B16084"/>
    </row>
    <row r="16085" spans="2:2" x14ac:dyDescent="0.25">
      <c r="B16085"/>
    </row>
    <row r="16086" spans="2:2" x14ac:dyDescent="0.25">
      <c r="B16086"/>
    </row>
    <row r="16087" spans="2:2" x14ac:dyDescent="0.25">
      <c r="B16087"/>
    </row>
    <row r="16088" spans="2:2" x14ac:dyDescent="0.25">
      <c r="B16088"/>
    </row>
    <row r="16089" spans="2:2" x14ac:dyDescent="0.25">
      <c r="B16089"/>
    </row>
    <row r="16090" spans="2:2" x14ac:dyDescent="0.25">
      <c r="B16090"/>
    </row>
    <row r="16091" spans="2:2" x14ac:dyDescent="0.25">
      <c r="B16091"/>
    </row>
    <row r="16092" spans="2:2" x14ac:dyDescent="0.25">
      <c r="B16092"/>
    </row>
    <row r="16093" spans="2:2" x14ac:dyDescent="0.25">
      <c r="B16093"/>
    </row>
    <row r="16094" spans="2:2" x14ac:dyDescent="0.25">
      <c r="B16094"/>
    </row>
    <row r="16095" spans="2:2" x14ac:dyDescent="0.25">
      <c r="B16095"/>
    </row>
    <row r="16096" spans="2:2" x14ac:dyDescent="0.25">
      <c r="B16096"/>
    </row>
    <row r="16097" spans="2:2" x14ac:dyDescent="0.25">
      <c r="B16097"/>
    </row>
    <row r="16098" spans="2:2" x14ac:dyDescent="0.25">
      <c r="B16098"/>
    </row>
    <row r="16099" spans="2:2" x14ac:dyDescent="0.25">
      <c r="B16099"/>
    </row>
    <row r="16100" spans="2:2" x14ac:dyDescent="0.25">
      <c r="B16100"/>
    </row>
    <row r="16101" spans="2:2" x14ac:dyDescent="0.25">
      <c r="B16101"/>
    </row>
    <row r="16102" spans="2:2" x14ac:dyDescent="0.25">
      <c r="B16102"/>
    </row>
    <row r="16103" spans="2:2" x14ac:dyDescent="0.25">
      <c r="B16103"/>
    </row>
    <row r="16104" spans="2:2" x14ac:dyDescent="0.25">
      <c r="B16104"/>
    </row>
    <row r="16105" spans="2:2" x14ac:dyDescent="0.25">
      <c r="B16105"/>
    </row>
    <row r="16106" spans="2:2" x14ac:dyDescent="0.25">
      <c r="B16106"/>
    </row>
    <row r="16107" spans="2:2" x14ac:dyDescent="0.25">
      <c r="B16107"/>
    </row>
    <row r="16108" spans="2:2" x14ac:dyDescent="0.25">
      <c r="B16108"/>
    </row>
    <row r="16109" spans="2:2" x14ac:dyDescent="0.25">
      <c r="B16109"/>
    </row>
    <row r="16110" spans="2:2" x14ac:dyDescent="0.25">
      <c r="B16110"/>
    </row>
    <row r="16111" spans="2:2" x14ac:dyDescent="0.25">
      <c r="B16111"/>
    </row>
    <row r="16112" spans="2:2" x14ac:dyDescent="0.25">
      <c r="B16112"/>
    </row>
    <row r="16113" spans="2:2" x14ac:dyDescent="0.25">
      <c r="B16113"/>
    </row>
    <row r="16114" spans="2:2" x14ac:dyDescent="0.25">
      <c r="B16114"/>
    </row>
    <row r="16115" spans="2:2" x14ac:dyDescent="0.25">
      <c r="B16115"/>
    </row>
    <row r="16116" spans="2:2" x14ac:dyDescent="0.25">
      <c r="B16116"/>
    </row>
    <row r="16117" spans="2:2" x14ac:dyDescent="0.25">
      <c r="B16117"/>
    </row>
    <row r="16118" spans="2:2" x14ac:dyDescent="0.25">
      <c r="B16118"/>
    </row>
    <row r="16119" spans="2:2" x14ac:dyDescent="0.25">
      <c r="B16119"/>
    </row>
    <row r="16120" spans="2:2" x14ac:dyDescent="0.25">
      <c r="B16120"/>
    </row>
    <row r="16121" spans="2:2" x14ac:dyDescent="0.25">
      <c r="B16121"/>
    </row>
    <row r="16122" spans="2:2" x14ac:dyDescent="0.25">
      <c r="B16122"/>
    </row>
    <row r="16123" spans="2:2" x14ac:dyDescent="0.25">
      <c r="B16123"/>
    </row>
    <row r="16124" spans="2:2" x14ac:dyDescent="0.25">
      <c r="B16124"/>
    </row>
    <row r="16125" spans="2:2" x14ac:dyDescent="0.25">
      <c r="B16125"/>
    </row>
    <row r="16126" spans="2:2" x14ac:dyDescent="0.25">
      <c r="B16126"/>
    </row>
    <row r="16127" spans="2:2" x14ac:dyDescent="0.25">
      <c r="B16127"/>
    </row>
    <row r="16128" spans="2:2" x14ac:dyDescent="0.25">
      <c r="B16128"/>
    </row>
    <row r="16129" spans="2:2" x14ac:dyDescent="0.25">
      <c r="B16129"/>
    </row>
    <row r="16130" spans="2:2" x14ac:dyDescent="0.25">
      <c r="B16130"/>
    </row>
    <row r="16131" spans="2:2" x14ac:dyDescent="0.25">
      <c r="B16131"/>
    </row>
    <row r="16132" spans="2:2" x14ac:dyDescent="0.25">
      <c r="B16132"/>
    </row>
    <row r="16133" spans="2:2" x14ac:dyDescent="0.25">
      <c r="B16133"/>
    </row>
    <row r="16134" spans="2:2" x14ac:dyDescent="0.25">
      <c r="B16134"/>
    </row>
    <row r="16135" spans="2:2" x14ac:dyDescent="0.25">
      <c r="B16135"/>
    </row>
    <row r="16136" spans="2:2" x14ac:dyDescent="0.25">
      <c r="B16136"/>
    </row>
    <row r="16137" spans="2:2" x14ac:dyDescent="0.25">
      <c r="B16137"/>
    </row>
    <row r="16138" spans="2:2" x14ac:dyDescent="0.25">
      <c r="B16138"/>
    </row>
    <row r="16139" spans="2:2" x14ac:dyDescent="0.25">
      <c r="B16139"/>
    </row>
    <row r="16140" spans="2:2" x14ac:dyDescent="0.25">
      <c r="B16140"/>
    </row>
    <row r="16141" spans="2:2" x14ac:dyDescent="0.25">
      <c r="B16141"/>
    </row>
    <row r="16142" spans="2:2" x14ac:dyDescent="0.25">
      <c r="B16142"/>
    </row>
    <row r="16143" spans="2:2" x14ac:dyDescent="0.25">
      <c r="B16143"/>
    </row>
    <row r="16144" spans="2:2" x14ac:dyDescent="0.25">
      <c r="B16144"/>
    </row>
    <row r="16145" spans="2:2" x14ac:dyDescent="0.25">
      <c r="B16145"/>
    </row>
    <row r="16146" spans="2:2" x14ac:dyDescent="0.25">
      <c r="B16146"/>
    </row>
    <row r="16147" spans="2:2" x14ac:dyDescent="0.25">
      <c r="B16147"/>
    </row>
    <row r="16148" spans="2:2" x14ac:dyDescent="0.25">
      <c r="B16148"/>
    </row>
    <row r="16149" spans="2:2" x14ac:dyDescent="0.25">
      <c r="B16149"/>
    </row>
    <row r="16150" spans="2:2" x14ac:dyDescent="0.25">
      <c r="B16150"/>
    </row>
    <row r="16151" spans="2:2" x14ac:dyDescent="0.25">
      <c r="B16151"/>
    </row>
    <row r="16152" spans="2:2" x14ac:dyDescent="0.25">
      <c r="B16152"/>
    </row>
    <row r="16153" spans="2:2" x14ac:dyDescent="0.25">
      <c r="B16153"/>
    </row>
    <row r="16154" spans="2:2" x14ac:dyDescent="0.25">
      <c r="B16154"/>
    </row>
    <row r="16155" spans="2:2" x14ac:dyDescent="0.25">
      <c r="B16155"/>
    </row>
    <row r="16156" spans="2:2" x14ac:dyDescent="0.25">
      <c r="B16156"/>
    </row>
    <row r="16157" spans="2:2" x14ac:dyDescent="0.25">
      <c r="B16157"/>
    </row>
    <row r="16158" spans="2:2" x14ac:dyDescent="0.25">
      <c r="B16158"/>
    </row>
    <row r="16159" spans="2:2" x14ac:dyDescent="0.25">
      <c r="B16159"/>
    </row>
    <row r="16160" spans="2:2" x14ac:dyDescent="0.25">
      <c r="B16160"/>
    </row>
    <row r="16161" spans="2:2" x14ac:dyDescent="0.25">
      <c r="B16161"/>
    </row>
    <row r="16162" spans="2:2" x14ac:dyDescent="0.25">
      <c r="B16162"/>
    </row>
    <row r="16163" spans="2:2" x14ac:dyDescent="0.25">
      <c r="B16163"/>
    </row>
    <row r="16164" spans="2:2" x14ac:dyDescent="0.25">
      <c r="B16164"/>
    </row>
    <row r="16165" spans="2:2" x14ac:dyDescent="0.25">
      <c r="B16165"/>
    </row>
    <row r="16166" spans="2:2" x14ac:dyDescent="0.25">
      <c r="B16166"/>
    </row>
    <row r="16167" spans="2:2" x14ac:dyDescent="0.25">
      <c r="B16167"/>
    </row>
    <row r="16168" spans="2:2" x14ac:dyDescent="0.25">
      <c r="B16168"/>
    </row>
    <row r="16169" spans="2:2" x14ac:dyDescent="0.25">
      <c r="B16169"/>
    </row>
    <row r="16170" spans="2:2" x14ac:dyDescent="0.25">
      <c r="B16170"/>
    </row>
    <row r="16171" spans="2:2" x14ac:dyDescent="0.25">
      <c r="B16171"/>
    </row>
    <row r="16172" spans="2:2" x14ac:dyDescent="0.25">
      <c r="B16172"/>
    </row>
    <row r="16173" spans="2:2" x14ac:dyDescent="0.25">
      <c r="B16173"/>
    </row>
    <row r="16174" spans="2:2" x14ac:dyDescent="0.25">
      <c r="B16174"/>
    </row>
    <row r="16175" spans="2:2" x14ac:dyDescent="0.25">
      <c r="B16175"/>
    </row>
    <row r="16176" spans="2:2" x14ac:dyDescent="0.25">
      <c r="B16176"/>
    </row>
    <row r="16177" spans="2:2" x14ac:dyDescent="0.25">
      <c r="B16177"/>
    </row>
    <row r="16178" spans="2:2" x14ac:dyDescent="0.25">
      <c r="B16178"/>
    </row>
    <row r="16179" spans="2:2" x14ac:dyDescent="0.25">
      <c r="B16179"/>
    </row>
    <row r="16180" spans="2:2" x14ac:dyDescent="0.25">
      <c r="B16180"/>
    </row>
    <row r="16181" spans="2:2" x14ac:dyDescent="0.25">
      <c r="B16181"/>
    </row>
    <row r="16182" spans="2:2" x14ac:dyDescent="0.25">
      <c r="B16182"/>
    </row>
    <row r="16183" spans="2:2" x14ac:dyDescent="0.25">
      <c r="B16183"/>
    </row>
    <row r="16184" spans="2:2" x14ac:dyDescent="0.25">
      <c r="B16184"/>
    </row>
    <row r="16185" spans="2:2" x14ac:dyDescent="0.25">
      <c r="B16185"/>
    </row>
    <row r="16186" spans="2:2" x14ac:dyDescent="0.25">
      <c r="B16186"/>
    </row>
    <row r="16187" spans="2:2" x14ac:dyDescent="0.25">
      <c r="B16187"/>
    </row>
    <row r="16188" spans="2:2" x14ac:dyDescent="0.25">
      <c r="B16188"/>
    </row>
    <row r="16189" spans="2:2" x14ac:dyDescent="0.25">
      <c r="B16189"/>
    </row>
    <row r="16190" spans="2:2" x14ac:dyDescent="0.25">
      <c r="B16190"/>
    </row>
    <row r="16191" spans="2:2" x14ac:dyDescent="0.25">
      <c r="B16191"/>
    </row>
    <row r="16192" spans="2:2" x14ac:dyDescent="0.25">
      <c r="B16192"/>
    </row>
    <row r="16193" spans="2:2" x14ac:dyDescent="0.25">
      <c r="B16193"/>
    </row>
    <row r="16194" spans="2:2" x14ac:dyDescent="0.25">
      <c r="B16194"/>
    </row>
    <row r="16195" spans="2:2" x14ac:dyDescent="0.25">
      <c r="B16195"/>
    </row>
    <row r="16196" spans="2:2" x14ac:dyDescent="0.25">
      <c r="B16196"/>
    </row>
    <row r="16197" spans="2:2" x14ac:dyDescent="0.25">
      <c r="B16197"/>
    </row>
    <row r="16198" spans="2:2" x14ac:dyDescent="0.25">
      <c r="B16198"/>
    </row>
    <row r="16199" spans="2:2" x14ac:dyDescent="0.25">
      <c r="B16199"/>
    </row>
    <row r="16200" spans="2:2" x14ac:dyDescent="0.25">
      <c r="B16200"/>
    </row>
    <row r="16201" spans="2:2" x14ac:dyDescent="0.25">
      <c r="B16201"/>
    </row>
    <row r="16202" spans="2:2" x14ac:dyDescent="0.25">
      <c r="B16202"/>
    </row>
    <row r="16203" spans="2:2" x14ac:dyDescent="0.25">
      <c r="B16203"/>
    </row>
    <row r="16204" spans="2:2" x14ac:dyDescent="0.25">
      <c r="B16204"/>
    </row>
    <row r="16205" spans="2:2" x14ac:dyDescent="0.25">
      <c r="B16205"/>
    </row>
    <row r="16206" spans="2:2" x14ac:dyDescent="0.25">
      <c r="B16206"/>
    </row>
    <row r="16207" spans="2:2" x14ac:dyDescent="0.25">
      <c r="B16207"/>
    </row>
    <row r="16208" spans="2:2" x14ac:dyDescent="0.25">
      <c r="B16208"/>
    </row>
    <row r="16209" spans="2:2" x14ac:dyDescent="0.25">
      <c r="B16209"/>
    </row>
    <row r="16210" spans="2:2" x14ac:dyDescent="0.25">
      <c r="B16210"/>
    </row>
    <row r="16211" spans="2:2" x14ac:dyDescent="0.25">
      <c r="B16211"/>
    </row>
    <row r="16212" spans="2:2" x14ac:dyDescent="0.25">
      <c r="B16212"/>
    </row>
    <row r="16213" spans="2:2" x14ac:dyDescent="0.25">
      <c r="B16213"/>
    </row>
    <row r="16214" spans="2:2" x14ac:dyDescent="0.25">
      <c r="B16214"/>
    </row>
    <row r="16215" spans="2:2" x14ac:dyDescent="0.25">
      <c r="B16215"/>
    </row>
    <row r="16216" spans="2:2" x14ac:dyDescent="0.25">
      <c r="B16216"/>
    </row>
    <row r="16217" spans="2:2" x14ac:dyDescent="0.25">
      <c r="B16217"/>
    </row>
    <row r="16218" spans="2:2" x14ac:dyDescent="0.25">
      <c r="B16218"/>
    </row>
    <row r="16219" spans="2:2" x14ac:dyDescent="0.25">
      <c r="B16219"/>
    </row>
    <row r="16220" spans="2:2" x14ac:dyDescent="0.25">
      <c r="B16220"/>
    </row>
    <row r="16221" spans="2:2" x14ac:dyDescent="0.25">
      <c r="B16221"/>
    </row>
    <row r="16222" spans="2:2" x14ac:dyDescent="0.25">
      <c r="B16222"/>
    </row>
    <row r="16223" spans="2:2" x14ac:dyDescent="0.25">
      <c r="B16223"/>
    </row>
    <row r="16224" spans="2:2" x14ac:dyDescent="0.25">
      <c r="B16224"/>
    </row>
    <row r="16225" spans="2:2" x14ac:dyDescent="0.25">
      <c r="B16225"/>
    </row>
    <row r="16226" spans="2:2" x14ac:dyDescent="0.25">
      <c r="B16226"/>
    </row>
    <row r="16227" spans="2:2" x14ac:dyDescent="0.25">
      <c r="B16227"/>
    </row>
    <row r="16228" spans="2:2" x14ac:dyDescent="0.25">
      <c r="B16228"/>
    </row>
    <row r="16229" spans="2:2" x14ac:dyDescent="0.25">
      <c r="B16229"/>
    </row>
    <row r="16230" spans="2:2" x14ac:dyDescent="0.25">
      <c r="B16230"/>
    </row>
    <row r="16231" spans="2:2" x14ac:dyDescent="0.25">
      <c r="B16231"/>
    </row>
    <row r="16232" spans="2:2" x14ac:dyDescent="0.25">
      <c r="B16232"/>
    </row>
    <row r="16233" spans="2:2" x14ac:dyDescent="0.25">
      <c r="B16233"/>
    </row>
    <row r="16234" spans="2:2" x14ac:dyDescent="0.25">
      <c r="B16234"/>
    </row>
    <row r="16235" spans="2:2" x14ac:dyDescent="0.25">
      <c r="B16235"/>
    </row>
    <row r="16236" spans="2:2" x14ac:dyDescent="0.25">
      <c r="B16236"/>
    </row>
    <row r="16237" spans="2:2" x14ac:dyDescent="0.25">
      <c r="B16237"/>
    </row>
    <row r="16238" spans="2:2" x14ac:dyDescent="0.25">
      <c r="B16238"/>
    </row>
    <row r="16239" spans="2:2" x14ac:dyDescent="0.25">
      <c r="B16239"/>
    </row>
    <row r="16240" spans="2:2" x14ac:dyDescent="0.25">
      <c r="B16240"/>
    </row>
    <row r="16241" spans="2:2" x14ac:dyDescent="0.25">
      <c r="B16241"/>
    </row>
    <row r="16242" spans="2:2" x14ac:dyDescent="0.25">
      <c r="B16242"/>
    </row>
    <row r="16243" spans="2:2" x14ac:dyDescent="0.25">
      <c r="B16243"/>
    </row>
    <row r="16244" spans="2:2" x14ac:dyDescent="0.25">
      <c r="B16244"/>
    </row>
    <row r="16245" spans="2:2" x14ac:dyDescent="0.25">
      <c r="B16245"/>
    </row>
    <row r="16246" spans="2:2" x14ac:dyDescent="0.25">
      <c r="B16246"/>
    </row>
    <row r="16247" spans="2:2" x14ac:dyDescent="0.25">
      <c r="B16247"/>
    </row>
    <row r="16248" spans="2:2" x14ac:dyDescent="0.25">
      <c r="B16248"/>
    </row>
    <row r="16249" spans="2:2" x14ac:dyDescent="0.25">
      <c r="B16249"/>
    </row>
    <row r="16250" spans="2:2" x14ac:dyDescent="0.25">
      <c r="B16250"/>
    </row>
    <row r="16251" spans="2:2" x14ac:dyDescent="0.25">
      <c r="B16251"/>
    </row>
    <row r="16252" spans="2:2" x14ac:dyDescent="0.25">
      <c r="B16252"/>
    </row>
    <row r="16253" spans="2:2" x14ac:dyDescent="0.25">
      <c r="B16253"/>
    </row>
    <row r="16254" spans="2:2" x14ac:dyDescent="0.25">
      <c r="B16254"/>
    </row>
    <row r="16255" spans="2:2" x14ac:dyDescent="0.25">
      <c r="B16255"/>
    </row>
    <row r="16256" spans="2:2" x14ac:dyDescent="0.25">
      <c r="B16256"/>
    </row>
    <row r="16257" spans="2:2" x14ac:dyDescent="0.25">
      <c r="B16257"/>
    </row>
    <row r="16258" spans="2:2" x14ac:dyDescent="0.25">
      <c r="B16258"/>
    </row>
    <row r="16259" spans="2:2" x14ac:dyDescent="0.25">
      <c r="B16259"/>
    </row>
    <row r="16260" spans="2:2" x14ac:dyDescent="0.25">
      <c r="B16260"/>
    </row>
    <row r="16261" spans="2:2" x14ac:dyDescent="0.25">
      <c r="B16261"/>
    </row>
    <row r="16262" spans="2:2" x14ac:dyDescent="0.25">
      <c r="B16262"/>
    </row>
    <row r="16263" spans="2:2" x14ac:dyDescent="0.25">
      <c r="B16263"/>
    </row>
    <row r="16264" spans="2:2" x14ac:dyDescent="0.25">
      <c r="B16264"/>
    </row>
    <row r="16265" spans="2:2" x14ac:dyDescent="0.25">
      <c r="B16265"/>
    </row>
    <row r="16266" spans="2:2" x14ac:dyDescent="0.25">
      <c r="B16266"/>
    </row>
    <row r="16267" spans="2:2" x14ac:dyDescent="0.25">
      <c r="B16267"/>
    </row>
    <row r="16268" spans="2:2" x14ac:dyDescent="0.25">
      <c r="B16268"/>
    </row>
    <row r="16269" spans="2:2" x14ac:dyDescent="0.25">
      <c r="B16269"/>
    </row>
    <row r="16270" spans="2:2" x14ac:dyDescent="0.25">
      <c r="B16270"/>
    </row>
    <row r="16271" spans="2:2" x14ac:dyDescent="0.25">
      <c r="B16271"/>
    </row>
    <row r="16272" spans="2:2" x14ac:dyDescent="0.25">
      <c r="B16272"/>
    </row>
    <row r="16273" spans="2:2" x14ac:dyDescent="0.25">
      <c r="B16273"/>
    </row>
    <row r="16274" spans="2:2" x14ac:dyDescent="0.25">
      <c r="B16274"/>
    </row>
    <row r="16275" spans="2:2" x14ac:dyDescent="0.25">
      <c r="B16275"/>
    </row>
    <row r="16276" spans="2:2" x14ac:dyDescent="0.25">
      <c r="B16276"/>
    </row>
    <row r="16277" spans="2:2" x14ac:dyDescent="0.25">
      <c r="B16277"/>
    </row>
    <row r="16278" spans="2:2" x14ac:dyDescent="0.25">
      <c r="B16278"/>
    </row>
    <row r="16279" spans="2:2" x14ac:dyDescent="0.25">
      <c r="B16279"/>
    </row>
    <row r="16280" spans="2:2" x14ac:dyDescent="0.25">
      <c r="B16280"/>
    </row>
    <row r="16281" spans="2:2" x14ac:dyDescent="0.25">
      <c r="B16281"/>
    </row>
    <row r="16282" spans="2:2" x14ac:dyDescent="0.25">
      <c r="B16282"/>
    </row>
    <row r="16283" spans="2:2" x14ac:dyDescent="0.25">
      <c r="B16283"/>
    </row>
    <row r="16284" spans="2:2" x14ac:dyDescent="0.25">
      <c r="B16284"/>
    </row>
    <row r="16285" spans="2:2" x14ac:dyDescent="0.25">
      <c r="B16285"/>
    </row>
    <row r="16286" spans="2:2" x14ac:dyDescent="0.25">
      <c r="B16286"/>
    </row>
    <row r="16287" spans="2:2" x14ac:dyDescent="0.25">
      <c r="B16287"/>
    </row>
    <row r="16288" spans="2:2" x14ac:dyDescent="0.25">
      <c r="B16288"/>
    </row>
    <row r="16289" spans="2:2" x14ac:dyDescent="0.25">
      <c r="B16289"/>
    </row>
    <row r="16290" spans="2:2" x14ac:dyDescent="0.25">
      <c r="B16290"/>
    </row>
    <row r="16291" spans="2:2" x14ac:dyDescent="0.25">
      <c r="B16291"/>
    </row>
    <row r="16292" spans="2:2" x14ac:dyDescent="0.25">
      <c r="B16292"/>
    </row>
    <row r="16293" spans="2:2" x14ac:dyDescent="0.25">
      <c r="B16293"/>
    </row>
    <row r="16294" spans="2:2" x14ac:dyDescent="0.25">
      <c r="B16294"/>
    </row>
    <row r="16295" spans="2:2" x14ac:dyDescent="0.25">
      <c r="B16295"/>
    </row>
    <row r="16296" spans="2:2" x14ac:dyDescent="0.25">
      <c r="B16296"/>
    </row>
    <row r="16297" spans="2:2" x14ac:dyDescent="0.25">
      <c r="B16297"/>
    </row>
    <row r="16298" spans="2:2" x14ac:dyDescent="0.25">
      <c r="B16298"/>
    </row>
    <row r="16299" spans="2:2" x14ac:dyDescent="0.25">
      <c r="B16299"/>
    </row>
    <row r="16300" spans="2:2" x14ac:dyDescent="0.25">
      <c r="B16300"/>
    </row>
    <row r="16301" spans="2:2" x14ac:dyDescent="0.25">
      <c r="B16301"/>
    </row>
    <row r="16302" spans="2:2" x14ac:dyDescent="0.25">
      <c r="B16302"/>
    </row>
    <row r="16303" spans="2:2" x14ac:dyDescent="0.25">
      <c r="B16303"/>
    </row>
    <row r="16304" spans="2:2" x14ac:dyDescent="0.25">
      <c r="B16304"/>
    </row>
    <row r="16305" spans="2:2" x14ac:dyDescent="0.25">
      <c r="B16305"/>
    </row>
    <row r="16306" spans="2:2" x14ac:dyDescent="0.25">
      <c r="B16306"/>
    </row>
    <row r="16307" spans="2:2" x14ac:dyDescent="0.25">
      <c r="B16307"/>
    </row>
    <row r="16308" spans="2:2" x14ac:dyDescent="0.25">
      <c r="B16308"/>
    </row>
    <row r="16309" spans="2:2" x14ac:dyDescent="0.25">
      <c r="B16309"/>
    </row>
    <row r="16310" spans="2:2" x14ac:dyDescent="0.25">
      <c r="B16310"/>
    </row>
    <row r="16311" spans="2:2" x14ac:dyDescent="0.25">
      <c r="B16311"/>
    </row>
    <row r="16312" spans="2:2" x14ac:dyDescent="0.25">
      <c r="B16312"/>
    </row>
    <row r="16313" spans="2:2" x14ac:dyDescent="0.25">
      <c r="B16313"/>
    </row>
    <row r="16314" spans="2:2" x14ac:dyDescent="0.25">
      <c r="B16314"/>
    </row>
    <row r="16315" spans="2:2" x14ac:dyDescent="0.25">
      <c r="B16315"/>
    </row>
    <row r="16316" spans="2:2" x14ac:dyDescent="0.25">
      <c r="B16316"/>
    </row>
    <row r="16317" spans="2:2" x14ac:dyDescent="0.25">
      <c r="B16317"/>
    </row>
    <row r="16318" spans="2:2" x14ac:dyDescent="0.25">
      <c r="B16318"/>
    </row>
    <row r="16319" spans="2:2" x14ac:dyDescent="0.25">
      <c r="B16319"/>
    </row>
    <row r="16320" spans="2:2" x14ac:dyDescent="0.25">
      <c r="B16320"/>
    </row>
    <row r="16321" spans="2:2" x14ac:dyDescent="0.25">
      <c r="B16321"/>
    </row>
    <row r="16322" spans="2:2" x14ac:dyDescent="0.25">
      <c r="B16322"/>
    </row>
    <row r="16323" spans="2:2" x14ac:dyDescent="0.25">
      <c r="B16323"/>
    </row>
    <row r="16324" spans="2:2" x14ac:dyDescent="0.25">
      <c r="B16324"/>
    </row>
    <row r="16325" spans="2:2" x14ac:dyDescent="0.25">
      <c r="B16325"/>
    </row>
    <row r="16326" spans="2:2" x14ac:dyDescent="0.25">
      <c r="B16326"/>
    </row>
    <row r="16327" spans="2:2" x14ac:dyDescent="0.25">
      <c r="B16327"/>
    </row>
    <row r="16328" spans="2:2" x14ac:dyDescent="0.25">
      <c r="B16328"/>
    </row>
    <row r="16329" spans="2:2" x14ac:dyDescent="0.25">
      <c r="B16329"/>
    </row>
    <row r="16330" spans="2:2" x14ac:dyDescent="0.25">
      <c r="B16330"/>
    </row>
    <row r="16331" spans="2:2" x14ac:dyDescent="0.25">
      <c r="B16331"/>
    </row>
    <row r="16332" spans="2:2" x14ac:dyDescent="0.25">
      <c r="B16332"/>
    </row>
    <row r="16333" spans="2:2" x14ac:dyDescent="0.25">
      <c r="B16333"/>
    </row>
    <row r="16334" spans="2:2" x14ac:dyDescent="0.25">
      <c r="B16334"/>
    </row>
    <row r="16335" spans="2:2" x14ac:dyDescent="0.25">
      <c r="B16335"/>
    </row>
    <row r="16336" spans="2:2" x14ac:dyDescent="0.25">
      <c r="B16336"/>
    </row>
    <row r="16337" spans="2:2" x14ac:dyDescent="0.25">
      <c r="B16337"/>
    </row>
    <row r="16338" spans="2:2" x14ac:dyDescent="0.25">
      <c r="B16338"/>
    </row>
    <row r="16339" spans="2:2" x14ac:dyDescent="0.25">
      <c r="B16339"/>
    </row>
    <row r="16340" spans="2:2" x14ac:dyDescent="0.25">
      <c r="B16340"/>
    </row>
    <row r="16341" spans="2:2" x14ac:dyDescent="0.25">
      <c r="B16341"/>
    </row>
    <row r="16342" spans="2:2" x14ac:dyDescent="0.25">
      <c r="B16342"/>
    </row>
    <row r="16343" spans="2:2" x14ac:dyDescent="0.25">
      <c r="B16343"/>
    </row>
    <row r="16344" spans="2:2" x14ac:dyDescent="0.25">
      <c r="B16344"/>
    </row>
    <row r="16345" spans="2:2" x14ac:dyDescent="0.25">
      <c r="B16345"/>
    </row>
    <row r="16346" spans="2:2" x14ac:dyDescent="0.25">
      <c r="B16346"/>
    </row>
    <row r="16347" spans="2:2" x14ac:dyDescent="0.25">
      <c r="B16347"/>
    </row>
    <row r="16348" spans="2:2" x14ac:dyDescent="0.25">
      <c r="B16348"/>
    </row>
    <row r="16349" spans="2:2" x14ac:dyDescent="0.25">
      <c r="B16349"/>
    </row>
    <row r="16350" spans="2:2" x14ac:dyDescent="0.25">
      <c r="B16350"/>
    </row>
    <row r="16351" spans="2:2" x14ac:dyDescent="0.25">
      <c r="B16351"/>
    </row>
    <row r="16352" spans="2:2" x14ac:dyDescent="0.25">
      <c r="B16352"/>
    </row>
    <row r="16353" spans="2:2" x14ac:dyDescent="0.25">
      <c r="B16353"/>
    </row>
    <row r="16354" spans="2:2" x14ac:dyDescent="0.25">
      <c r="B16354"/>
    </row>
    <row r="16355" spans="2:2" x14ac:dyDescent="0.25">
      <c r="B16355"/>
    </row>
    <row r="16356" spans="2:2" x14ac:dyDescent="0.25">
      <c r="B16356"/>
    </row>
    <row r="16357" spans="2:2" x14ac:dyDescent="0.25">
      <c r="B16357"/>
    </row>
    <row r="16358" spans="2:2" x14ac:dyDescent="0.25">
      <c r="B16358"/>
    </row>
    <row r="16359" spans="2:2" x14ac:dyDescent="0.25">
      <c r="B16359"/>
    </row>
    <row r="16360" spans="2:2" x14ac:dyDescent="0.25">
      <c r="B16360"/>
    </row>
    <row r="16361" spans="2:2" x14ac:dyDescent="0.25">
      <c r="B16361"/>
    </row>
    <row r="16362" spans="2:2" x14ac:dyDescent="0.25">
      <c r="B16362"/>
    </row>
    <row r="16363" spans="2:2" x14ac:dyDescent="0.25">
      <c r="B16363"/>
    </row>
    <row r="16364" spans="2:2" x14ac:dyDescent="0.25">
      <c r="B16364"/>
    </row>
    <row r="16365" spans="2:2" x14ac:dyDescent="0.25">
      <c r="B16365"/>
    </row>
    <row r="16366" spans="2:2" x14ac:dyDescent="0.25">
      <c r="B16366"/>
    </row>
    <row r="16367" spans="2:2" x14ac:dyDescent="0.25">
      <c r="B16367"/>
    </row>
    <row r="16368" spans="2:2" x14ac:dyDescent="0.25">
      <c r="B16368"/>
    </row>
    <row r="16369" spans="2:2" x14ac:dyDescent="0.25">
      <c r="B16369"/>
    </row>
    <row r="16370" spans="2:2" x14ac:dyDescent="0.25">
      <c r="B16370"/>
    </row>
    <row r="16371" spans="2:2" x14ac:dyDescent="0.25">
      <c r="B16371"/>
    </row>
    <row r="16372" spans="2:2" x14ac:dyDescent="0.25">
      <c r="B16372"/>
    </row>
    <row r="16373" spans="2:2" x14ac:dyDescent="0.25">
      <c r="B16373"/>
    </row>
    <row r="16374" spans="2:2" x14ac:dyDescent="0.25">
      <c r="B16374"/>
    </row>
    <row r="16375" spans="2:2" x14ac:dyDescent="0.25">
      <c r="B16375"/>
    </row>
    <row r="16376" spans="2:2" x14ac:dyDescent="0.25">
      <c r="B16376"/>
    </row>
    <row r="16377" spans="2:2" x14ac:dyDescent="0.25">
      <c r="B16377"/>
    </row>
  </sheetData>
  <mergeCells count="4">
    <mergeCell ref="M2:P2"/>
    <mergeCell ref="A1:A2"/>
    <mergeCell ref="B2:H2"/>
    <mergeCell ref="I2:L2"/>
  </mergeCells>
  <pageMargins left="0.7" right="0.7" top="0.75" bottom="0.75" header="0.3" footer="0.3"/>
  <pageSetup paperSize="9" orientation="portrait" horizontalDpi="0" verticalDpi="0"/>
  <ignoredErrors>
    <ignoredError sqref="B23:B38 B5:B17 B18:B22" formulaRange="1"/>
    <ignoredError sqref="I4 M4"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Q63"/>
  <sheetViews>
    <sheetView windowProtection="1" tabSelected="1" workbookViewId="0">
      <selection activeCell="A63" sqref="A63"/>
    </sheetView>
  </sheetViews>
  <sheetFormatPr defaultColWidth="8.875" defaultRowHeight="15.75" x14ac:dyDescent="0.25"/>
  <cols>
    <col min="1" max="1" width="19.125" style="205" customWidth="1"/>
    <col min="2" max="2" width="44.625" customWidth="1"/>
    <col min="3" max="3" width="1.875" style="58" customWidth="1"/>
    <col min="4" max="4" width="50.5" bestFit="1" customWidth="1"/>
    <col min="5" max="5" width="19.5" bestFit="1" customWidth="1"/>
    <col min="6" max="6" width="17.375" bestFit="1" customWidth="1"/>
    <col min="7" max="7" width="10" bestFit="1" customWidth="1"/>
    <col min="8" max="8" width="2.125" style="58" customWidth="1"/>
    <col min="9" max="9" width="18.375" style="60" customWidth="1"/>
    <col min="10" max="10" width="31.625" customWidth="1"/>
    <col min="11" max="11" width="33.625" customWidth="1"/>
    <col min="12" max="12" width="1.875" style="58" customWidth="1"/>
    <col min="13" max="13" width="9.375" bestFit="1" customWidth="1"/>
    <col min="14" max="14" width="10.125" bestFit="1" customWidth="1"/>
    <col min="15" max="15" width="10.125" customWidth="1"/>
    <col min="16" max="16" width="2.625" style="58" customWidth="1"/>
    <col min="17" max="17" width="26.125" customWidth="1"/>
  </cols>
  <sheetData>
    <row r="1" spans="1:17" s="178" customFormat="1" x14ac:dyDescent="0.25">
      <c r="A1" s="205" t="s">
        <v>705</v>
      </c>
      <c r="B1" s="18" t="s">
        <v>137</v>
      </c>
      <c r="C1" s="173"/>
      <c r="D1" s="174" t="s">
        <v>138</v>
      </c>
      <c r="E1" s="174" t="s">
        <v>699</v>
      </c>
      <c r="F1" s="174" t="s">
        <v>700</v>
      </c>
      <c r="G1" s="174" t="s">
        <v>701</v>
      </c>
      <c r="H1" s="173"/>
      <c r="I1" s="175" t="s">
        <v>142</v>
      </c>
      <c r="J1" s="18" t="s">
        <v>143</v>
      </c>
      <c r="K1" s="18" t="s">
        <v>144</v>
      </c>
      <c r="L1" s="176"/>
      <c r="M1" s="174" t="s">
        <v>702</v>
      </c>
      <c r="N1" s="174" t="s">
        <v>703</v>
      </c>
      <c r="O1" s="174" t="s">
        <v>704</v>
      </c>
      <c r="P1" s="177"/>
      <c r="Q1" s="57" t="s">
        <v>147</v>
      </c>
    </row>
    <row r="2" spans="1:17" x14ac:dyDescent="0.25">
      <c r="A2" s="205" t="s">
        <v>706</v>
      </c>
      <c r="B2" t="s">
        <v>1</v>
      </c>
      <c r="D2" t="s">
        <v>256</v>
      </c>
      <c r="E2" t="s">
        <v>257</v>
      </c>
      <c r="F2" t="s">
        <v>258</v>
      </c>
      <c r="G2" t="s">
        <v>259</v>
      </c>
      <c r="I2" s="60" t="s">
        <v>260</v>
      </c>
      <c r="J2" s="97" t="s">
        <v>155</v>
      </c>
      <c r="K2" t="s">
        <v>261</v>
      </c>
      <c r="M2" t="s">
        <v>262</v>
      </c>
      <c r="N2" t="s">
        <v>263</v>
      </c>
      <c r="O2" t="str">
        <f>M2&amp;" "&amp;N2</f>
        <v>Paul Osborn</v>
      </c>
      <c r="Q2" t="s">
        <v>156</v>
      </c>
    </row>
    <row r="3" spans="1:17" x14ac:dyDescent="0.25">
      <c r="A3" s="205" t="s">
        <v>706</v>
      </c>
      <c r="B3" t="s">
        <v>84</v>
      </c>
      <c r="D3" t="s">
        <v>264</v>
      </c>
      <c r="E3" t="s">
        <v>265</v>
      </c>
      <c r="F3" t="s">
        <v>266</v>
      </c>
      <c r="G3" t="s">
        <v>267</v>
      </c>
      <c r="I3" s="59" t="s">
        <v>146</v>
      </c>
      <c r="J3" s="97" t="s">
        <v>240</v>
      </c>
      <c r="K3" t="s">
        <v>268</v>
      </c>
      <c r="M3" t="s">
        <v>269</v>
      </c>
      <c r="N3" t="s">
        <v>270</v>
      </c>
      <c r="O3" t="str">
        <f t="shared" ref="O3:O39" si="0">M3&amp;" "&amp;N3</f>
        <v>Bob Heasman</v>
      </c>
      <c r="Q3" t="s">
        <v>689</v>
      </c>
    </row>
    <row r="4" spans="1:17" x14ac:dyDescent="0.25">
      <c r="A4" s="205" t="s">
        <v>706</v>
      </c>
      <c r="B4" t="s">
        <v>85</v>
      </c>
      <c r="D4" t="s">
        <v>271</v>
      </c>
      <c r="E4" t="s">
        <v>272</v>
      </c>
      <c r="G4" t="s">
        <v>273</v>
      </c>
      <c r="I4" s="60" t="s">
        <v>274</v>
      </c>
      <c r="J4" s="97" t="s">
        <v>213</v>
      </c>
      <c r="K4" t="s">
        <v>275</v>
      </c>
      <c r="M4" t="s">
        <v>276</v>
      </c>
      <c r="N4" t="s">
        <v>277</v>
      </c>
      <c r="O4" t="str">
        <f t="shared" si="0"/>
        <v>Marc Bell</v>
      </c>
      <c r="Q4" t="s">
        <v>216</v>
      </c>
    </row>
    <row r="5" spans="1:17" x14ac:dyDescent="0.25">
      <c r="A5" s="205" t="s">
        <v>706</v>
      </c>
      <c r="B5" t="s">
        <v>278</v>
      </c>
      <c r="D5" t="s">
        <v>279</v>
      </c>
      <c r="E5" t="s">
        <v>280</v>
      </c>
      <c r="G5" t="s">
        <v>281</v>
      </c>
      <c r="J5" s="97" t="s">
        <v>164</v>
      </c>
      <c r="K5" t="s">
        <v>282</v>
      </c>
      <c r="M5" t="s">
        <v>283</v>
      </c>
      <c r="N5" t="s">
        <v>284</v>
      </c>
      <c r="O5" t="str">
        <f t="shared" si="0"/>
        <v>Mark Myers</v>
      </c>
      <c r="Q5" t="s">
        <v>165</v>
      </c>
    </row>
    <row r="6" spans="1:17" x14ac:dyDescent="0.25">
      <c r="A6" s="205" t="s">
        <v>706</v>
      </c>
      <c r="B6" t="s">
        <v>285</v>
      </c>
      <c r="D6" t="s">
        <v>286</v>
      </c>
      <c r="E6" t="s">
        <v>287</v>
      </c>
      <c r="F6" t="s">
        <v>288</v>
      </c>
      <c r="G6" t="s">
        <v>289</v>
      </c>
      <c r="I6" s="60" t="s">
        <v>290</v>
      </c>
      <c r="J6" s="97" t="s">
        <v>177</v>
      </c>
      <c r="K6" t="s">
        <v>291</v>
      </c>
      <c r="M6" t="s">
        <v>269</v>
      </c>
      <c r="N6" t="s">
        <v>292</v>
      </c>
      <c r="O6" t="str">
        <f t="shared" si="0"/>
        <v>Bob Hodgetts</v>
      </c>
      <c r="Q6" t="s">
        <v>176</v>
      </c>
    </row>
    <row r="7" spans="1:17" x14ac:dyDescent="0.25">
      <c r="A7" s="205" t="s">
        <v>706</v>
      </c>
      <c r="B7" t="s">
        <v>9</v>
      </c>
      <c r="D7" t="s">
        <v>293</v>
      </c>
      <c r="E7" t="s">
        <v>294</v>
      </c>
      <c r="F7" t="s">
        <v>288</v>
      </c>
      <c r="G7" t="s">
        <v>295</v>
      </c>
      <c r="I7" s="60" t="s">
        <v>296</v>
      </c>
      <c r="J7" s="97" t="s">
        <v>214</v>
      </c>
      <c r="K7" t="s">
        <v>297</v>
      </c>
      <c r="M7" t="s">
        <v>298</v>
      </c>
      <c r="N7" t="s">
        <v>299</v>
      </c>
      <c r="O7" t="str">
        <f t="shared" si="0"/>
        <v>James Parker</v>
      </c>
      <c r="Q7" t="s">
        <v>217</v>
      </c>
    </row>
    <row r="8" spans="1:17" x14ac:dyDescent="0.25">
      <c r="A8" s="205" t="s">
        <v>706</v>
      </c>
      <c r="B8" t="s">
        <v>300</v>
      </c>
      <c r="D8" t="s">
        <v>301</v>
      </c>
      <c r="E8" t="s">
        <v>302</v>
      </c>
      <c r="F8" t="s">
        <v>303</v>
      </c>
      <c r="G8" t="s">
        <v>304</v>
      </c>
      <c r="I8" s="60" t="s">
        <v>305</v>
      </c>
      <c r="J8" s="97" t="s">
        <v>215</v>
      </c>
      <c r="K8" t="s">
        <v>306</v>
      </c>
      <c r="M8" t="s">
        <v>262</v>
      </c>
      <c r="N8" t="s">
        <v>307</v>
      </c>
      <c r="O8" t="str">
        <f t="shared" si="0"/>
        <v>Paul Hudson</v>
      </c>
      <c r="Q8" t="s">
        <v>218</v>
      </c>
    </row>
    <row r="9" spans="1:17" x14ac:dyDescent="0.25">
      <c r="A9" s="205" t="s">
        <v>706</v>
      </c>
      <c r="B9" t="s">
        <v>88</v>
      </c>
      <c r="D9" t="s">
        <v>308</v>
      </c>
      <c r="E9" t="s">
        <v>309</v>
      </c>
      <c r="F9" t="s">
        <v>258</v>
      </c>
      <c r="G9" t="s">
        <v>310</v>
      </c>
      <c r="I9" s="60" t="s">
        <v>311</v>
      </c>
      <c r="J9" s="97" t="s">
        <v>174</v>
      </c>
      <c r="K9" t="s">
        <v>312</v>
      </c>
      <c r="M9" t="s">
        <v>313</v>
      </c>
      <c r="N9" t="s">
        <v>314</v>
      </c>
      <c r="O9" t="str">
        <f t="shared" si="0"/>
        <v>Elaine Fairless</v>
      </c>
      <c r="Q9" t="s">
        <v>175</v>
      </c>
    </row>
    <row r="10" spans="1:17" x14ac:dyDescent="0.25">
      <c r="A10" s="205" t="s">
        <v>706</v>
      </c>
      <c r="B10" t="s">
        <v>8</v>
      </c>
      <c r="D10" t="s">
        <v>315</v>
      </c>
      <c r="E10" t="s">
        <v>316</v>
      </c>
      <c r="F10" t="s">
        <v>317</v>
      </c>
      <c r="G10" t="s">
        <v>318</v>
      </c>
      <c r="I10" s="60" t="s">
        <v>319</v>
      </c>
      <c r="J10" s="97" t="s">
        <v>233</v>
      </c>
      <c r="K10" t="s">
        <v>320</v>
      </c>
      <c r="M10" t="s">
        <v>321</v>
      </c>
      <c r="N10" t="s">
        <v>322</v>
      </c>
      <c r="O10" t="str">
        <f t="shared" si="0"/>
        <v>Alan Goddard</v>
      </c>
      <c r="Q10" t="s">
        <v>234</v>
      </c>
    </row>
    <row r="11" spans="1:17" x14ac:dyDescent="0.25">
      <c r="A11" s="205" t="s">
        <v>706</v>
      </c>
      <c r="B11" t="s">
        <v>323</v>
      </c>
      <c r="D11" t="s">
        <v>324</v>
      </c>
      <c r="E11" t="s">
        <v>139</v>
      </c>
      <c r="G11" t="s">
        <v>325</v>
      </c>
      <c r="I11" s="60" t="s">
        <v>326</v>
      </c>
      <c r="J11" s="97" t="s">
        <v>232</v>
      </c>
      <c r="K11" t="s">
        <v>327</v>
      </c>
      <c r="M11" t="s">
        <v>262</v>
      </c>
      <c r="N11" t="s">
        <v>328</v>
      </c>
      <c r="O11" t="str">
        <f t="shared" si="0"/>
        <v>Paul Walsh</v>
      </c>
      <c r="Q11" s="151" t="s">
        <v>237</v>
      </c>
    </row>
    <row r="12" spans="1:17" x14ac:dyDescent="0.25">
      <c r="A12" s="205" t="s">
        <v>706</v>
      </c>
      <c r="B12" t="s">
        <v>329</v>
      </c>
      <c r="D12" t="s">
        <v>330</v>
      </c>
      <c r="E12" t="s">
        <v>331</v>
      </c>
      <c r="G12" t="s">
        <v>332</v>
      </c>
      <c r="I12" s="60" t="s">
        <v>333</v>
      </c>
      <c r="J12" s="97" t="s">
        <v>226</v>
      </c>
      <c r="K12" t="s">
        <v>334</v>
      </c>
      <c r="M12" t="s">
        <v>335</v>
      </c>
      <c r="N12" t="s">
        <v>336</v>
      </c>
      <c r="O12" t="str">
        <f t="shared" si="0"/>
        <v>David Thompson</v>
      </c>
      <c r="Q12" t="s">
        <v>227</v>
      </c>
    </row>
    <row r="13" spans="1:17" x14ac:dyDescent="0.25">
      <c r="A13" s="205" t="s">
        <v>706</v>
      </c>
      <c r="B13" t="s">
        <v>337</v>
      </c>
      <c r="D13" t="s">
        <v>338</v>
      </c>
      <c r="E13" t="s">
        <v>140</v>
      </c>
      <c r="G13" t="s">
        <v>339</v>
      </c>
      <c r="I13" s="60" t="s">
        <v>340</v>
      </c>
      <c r="J13" s="97" t="s">
        <v>228</v>
      </c>
      <c r="K13" t="s">
        <v>341</v>
      </c>
      <c r="M13" t="s">
        <v>342</v>
      </c>
      <c r="N13" t="s">
        <v>343</v>
      </c>
      <c r="O13" t="str">
        <f t="shared" si="0"/>
        <v>Farrukh Mirza</v>
      </c>
      <c r="Q13" t="s">
        <v>230</v>
      </c>
    </row>
    <row r="14" spans="1:17" x14ac:dyDescent="0.25">
      <c r="A14" s="205" t="s">
        <v>706</v>
      </c>
      <c r="B14" t="s">
        <v>91</v>
      </c>
      <c r="D14" t="s">
        <v>344</v>
      </c>
      <c r="E14" t="s">
        <v>345</v>
      </c>
      <c r="F14" t="s">
        <v>346</v>
      </c>
      <c r="G14" t="s">
        <v>347</v>
      </c>
      <c r="J14" s="97" t="s">
        <v>169</v>
      </c>
      <c r="K14" t="s">
        <v>348</v>
      </c>
      <c r="M14" t="s">
        <v>349</v>
      </c>
      <c r="N14" t="s">
        <v>350</v>
      </c>
      <c r="O14" t="str">
        <f t="shared" si="0"/>
        <v>Andy Chapman</v>
      </c>
      <c r="Q14" t="s">
        <v>170</v>
      </c>
    </row>
    <row r="15" spans="1:17" x14ac:dyDescent="0.25">
      <c r="A15" s="205" t="s">
        <v>706</v>
      </c>
      <c r="B15" t="s">
        <v>351</v>
      </c>
      <c r="D15" t="s">
        <v>352</v>
      </c>
      <c r="E15" t="s">
        <v>353</v>
      </c>
      <c r="G15" t="s">
        <v>354</v>
      </c>
      <c r="I15" s="60" t="s">
        <v>355</v>
      </c>
      <c r="J15" s="97" t="s">
        <v>209</v>
      </c>
      <c r="K15" t="s">
        <v>356</v>
      </c>
      <c r="M15" t="s">
        <v>357</v>
      </c>
      <c r="N15" t="s">
        <v>358</v>
      </c>
      <c r="O15" t="str">
        <f t="shared" si="0"/>
        <v>Neil Robinson</v>
      </c>
      <c r="Q15" t="s">
        <v>210</v>
      </c>
    </row>
    <row r="16" spans="1:17" x14ac:dyDescent="0.25">
      <c r="A16" s="205" t="s">
        <v>706</v>
      </c>
      <c r="B16" t="s">
        <v>92</v>
      </c>
      <c r="D16" t="s">
        <v>359</v>
      </c>
      <c r="E16" t="s">
        <v>360</v>
      </c>
      <c r="F16" t="s">
        <v>361</v>
      </c>
      <c r="G16" t="s">
        <v>362</v>
      </c>
      <c r="I16" s="60" t="s">
        <v>363</v>
      </c>
      <c r="J16" s="97" t="s">
        <v>157</v>
      </c>
      <c r="K16" t="s">
        <v>364</v>
      </c>
      <c r="M16" t="s">
        <v>365</v>
      </c>
      <c r="N16" t="s">
        <v>366</v>
      </c>
      <c r="O16" t="str">
        <f t="shared" si="0"/>
        <v>Jonathan Burton</v>
      </c>
      <c r="Q16" t="s">
        <v>158</v>
      </c>
    </row>
    <row r="17" spans="1:17" x14ac:dyDescent="0.25">
      <c r="A17" s="205" t="s">
        <v>706</v>
      </c>
      <c r="B17" t="s">
        <v>82</v>
      </c>
      <c r="D17" t="s">
        <v>367</v>
      </c>
      <c r="E17" t="s">
        <v>368</v>
      </c>
      <c r="F17" t="s">
        <v>369</v>
      </c>
      <c r="G17" t="s">
        <v>370</v>
      </c>
      <c r="I17" s="60" t="s">
        <v>371</v>
      </c>
      <c r="J17" s="97" t="s">
        <v>181</v>
      </c>
      <c r="K17" t="s">
        <v>372</v>
      </c>
      <c r="M17" t="s">
        <v>373</v>
      </c>
      <c r="N17" t="s">
        <v>374</v>
      </c>
      <c r="O17" t="str">
        <f t="shared" si="0"/>
        <v>Peter Green</v>
      </c>
      <c r="Q17" t="s">
        <v>182</v>
      </c>
    </row>
    <row r="18" spans="1:17" x14ac:dyDescent="0.25">
      <c r="A18" s="205" t="s">
        <v>706</v>
      </c>
      <c r="B18" t="s">
        <v>375</v>
      </c>
      <c r="D18" t="s">
        <v>376</v>
      </c>
      <c r="E18" t="s">
        <v>377</v>
      </c>
      <c r="F18" t="s">
        <v>378</v>
      </c>
      <c r="I18" s="60" t="s">
        <v>379</v>
      </c>
      <c r="J18" s="97" t="s">
        <v>219</v>
      </c>
      <c r="K18" t="s">
        <v>380</v>
      </c>
      <c r="M18" t="s">
        <v>381</v>
      </c>
      <c r="N18" t="s">
        <v>382</v>
      </c>
      <c r="O18" t="str">
        <f t="shared" si="0"/>
        <v>Enda Devine</v>
      </c>
      <c r="Q18" t="s">
        <v>221</v>
      </c>
    </row>
    <row r="19" spans="1:17" x14ac:dyDescent="0.25">
      <c r="A19" s="205" t="s">
        <v>706</v>
      </c>
      <c r="B19" t="s">
        <v>383</v>
      </c>
      <c r="D19" t="s">
        <v>384</v>
      </c>
      <c r="E19" t="s">
        <v>385</v>
      </c>
      <c r="F19" t="s">
        <v>386</v>
      </c>
      <c r="G19" t="s">
        <v>387</v>
      </c>
      <c r="I19" s="60" t="s">
        <v>388</v>
      </c>
      <c r="J19" s="97" t="s">
        <v>183</v>
      </c>
      <c r="K19" t="s">
        <v>389</v>
      </c>
      <c r="M19" t="s">
        <v>390</v>
      </c>
      <c r="N19" t="s">
        <v>391</v>
      </c>
      <c r="O19" t="str">
        <f t="shared" si="0"/>
        <v>Phil Carey</v>
      </c>
      <c r="Q19" t="s">
        <v>184</v>
      </c>
    </row>
    <row r="20" spans="1:17" x14ac:dyDescent="0.25">
      <c r="A20" s="205" t="s">
        <v>706</v>
      </c>
      <c r="B20" t="s">
        <v>17</v>
      </c>
      <c r="D20" t="s">
        <v>392</v>
      </c>
      <c r="E20" t="s">
        <v>393</v>
      </c>
      <c r="F20" t="s">
        <v>394</v>
      </c>
      <c r="G20" t="s">
        <v>395</v>
      </c>
      <c r="I20" s="60" t="s">
        <v>396</v>
      </c>
      <c r="J20" s="97" t="s">
        <v>185</v>
      </c>
      <c r="K20" t="s">
        <v>397</v>
      </c>
      <c r="M20" t="s">
        <v>398</v>
      </c>
      <c r="N20" t="s">
        <v>399</v>
      </c>
      <c r="O20" t="str">
        <f t="shared" si="0"/>
        <v>Andrew Townsley</v>
      </c>
      <c r="Q20" t="s">
        <v>186</v>
      </c>
    </row>
    <row r="21" spans="1:17" x14ac:dyDescent="0.25">
      <c r="A21" s="205" t="s">
        <v>706</v>
      </c>
      <c r="B21" t="s">
        <v>18</v>
      </c>
      <c r="D21" t="s">
        <v>400</v>
      </c>
      <c r="E21" t="s">
        <v>140</v>
      </c>
      <c r="G21" t="s">
        <v>401</v>
      </c>
      <c r="I21" s="60" t="s">
        <v>402</v>
      </c>
      <c r="J21" s="97" t="s">
        <v>229</v>
      </c>
      <c r="K21" t="s">
        <v>403</v>
      </c>
      <c r="M21" t="s">
        <v>404</v>
      </c>
      <c r="N21" t="s">
        <v>405</v>
      </c>
      <c r="O21" t="str">
        <f t="shared" si="0"/>
        <v>Mike Vickery</v>
      </c>
      <c r="Q21" t="s">
        <v>231</v>
      </c>
    </row>
    <row r="22" spans="1:17" x14ac:dyDescent="0.25">
      <c r="A22" s="205" t="s">
        <v>706</v>
      </c>
      <c r="B22" t="s">
        <v>19</v>
      </c>
      <c r="D22" t="s">
        <v>406</v>
      </c>
      <c r="E22" t="s">
        <v>140</v>
      </c>
      <c r="G22" t="s">
        <v>407</v>
      </c>
      <c r="I22" s="152" t="s">
        <v>408</v>
      </c>
      <c r="J22" s="153" t="s">
        <v>238</v>
      </c>
      <c r="K22" s="151" t="s">
        <v>409</v>
      </c>
      <c r="M22" t="s">
        <v>410</v>
      </c>
      <c r="N22" t="s">
        <v>411</v>
      </c>
      <c r="O22" t="str">
        <f t="shared" si="0"/>
        <v>Shaun Fyson</v>
      </c>
      <c r="Q22" t="s">
        <v>187</v>
      </c>
    </row>
    <row r="23" spans="1:17" x14ac:dyDescent="0.25">
      <c r="A23" s="205" t="s">
        <v>706</v>
      </c>
      <c r="B23" t="s">
        <v>20</v>
      </c>
      <c r="D23" t="s">
        <v>412</v>
      </c>
      <c r="E23" t="s">
        <v>413</v>
      </c>
      <c r="F23" t="s">
        <v>266</v>
      </c>
      <c r="G23" t="s">
        <v>414</v>
      </c>
      <c r="I23" s="60" t="s">
        <v>415</v>
      </c>
      <c r="J23" s="97" t="s">
        <v>188</v>
      </c>
      <c r="K23" t="s">
        <v>416</v>
      </c>
      <c r="M23" t="s">
        <v>417</v>
      </c>
      <c r="N23" t="s">
        <v>277</v>
      </c>
      <c r="O23" t="str">
        <f t="shared" si="0"/>
        <v>Stuart Bell</v>
      </c>
      <c r="Q23" t="s">
        <v>189</v>
      </c>
    </row>
    <row r="24" spans="1:17" x14ac:dyDescent="0.25">
      <c r="A24" s="205" t="s">
        <v>706</v>
      </c>
      <c r="B24" t="s">
        <v>21</v>
      </c>
      <c r="D24" t="s">
        <v>418</v>
      </c>
      <c r="E24" t="s">
        <v>419</v>
      </c>
      <c r="G24" t="s">
        <v>420</v>
      </c>
      <c r="I24" s="60" t="s">
        <v>421</v>
      </c>
      <c r="J24" s="97" t="s">
        <v>220</v>
      </c>
      <c r="K24" t="s">
        <v>422</v>
      </c>
      <c r="M24" t="s">
        <v>365</v>
      </c>
      <c r="N24" t="s">
        <v>423</v>
      </c>
      <c r="O24" t="str">
        <f t="shared" si="0"/>
        <v>Jonathan Long</v>
      </c>
      <c r="Q24" t="s">
        <v>225</v>
      </c>
    </row>
    <row r="25" spans="1:17" x14ac:dyDescent="0.25">
      <c r="A25" s="205" t="s">
        <v>706</v>
      </c>
      <c r="B25" t="s">
        <v>424</v>
      </c>
      <c r="D25" t="s">
        <v>406</v>
      </c>
      <c r="E25" t="s">
        <v>140</v>
      </c>
      <c r="G25" t="s">
        <v>407</v>
      </c>
      <c r="I25" s="60" t="s">
        <v>241</v>
      </c>
      <c r="J25" s="97" t="s">
        <v>159</v>
      </c>
      <c r="K25" t="s">
        <v>425</v>
      </c>
      <c r="M25" t="s">
        <v>426</v>
      </c>
      <c r="N25" t="s">
        <v>427</v>
      </c>
      <c r="O25" t="str">
        <f t="shared" si="0"/>
        <v>Rikul Patel</v>
      </c>
      <c r="Q25" t="s">
        <v>160</v>
      </c>
    </row>
    <row r="26" spans="1:17" x14ac:dyDescent="0.25">
      <c r="A26" s="205" t="s">
        <v>706</v>
      </c>
      <c r="B26" t="s">
        <v>428</v>
      </c>
      <c r="D26" t="s">
        <v>429</v>
      </c>
      <c r="E26" t="s">
        <v>430</v>
      </c>
      <c r="G26" t="s">
        <v>431</v>
      </c>
      <c r="I26" s="60" t="s">
        <v>432</v>
      </c>
      <c r="J26" s="97" t="s">
        <v>190</v>
      </c>
      <c r="K26" t="s">
        <v>433</v>
      </c>
      <c r="M26" t="s">
        <v>434</v>
      </c>
      <c r="N26" t="s">
        <v>435</v>
      </c>
      <c r="O26" t="str">
        <f t="shared" si="0"/>
        <v>Martin Collins</v>
      </c>
      <c r="Q26" t="s">
        <v>191</v>
      </c>
    </row>
    <row r="27" spans="1:17" x14ac:dyDescent="0.25">
      <c r="A27" s="205" t="s">
        <v>706</v>
      </c>
      <c r="B27" t="s">
        <v>23</v>
      </c>
      <c r="D27" t="s">
        <v>436</v>
      </c>
      <c r="E27" t="s">
        <v>437</v>
      </c>
      <c r="G27" t="s">
        <v>438</v>
      </c>
      <c r="J27" s="97" t="s">
        <v>162</v>
      </c>
      <c r="K27" t="s">
        <v>439</v>
      </c>
      <c r="M27" t="s">
        <v>440</v>
      </c>
      <c r="N27" t="s">
        <v>441</v>
      </c>
      <c r="O27" t="str">
        <f t="shared" si="0"/>
        <v>Kevin Rogers</v>
      </c>
      <c r="Q27" t="s">
        <v>163</v>
      </c>
    </row>
    <row r="28" spans="1:17" x14ac:dyDescent="0.25">
      <c r="A28" s="205" t="s">
        <v>706</v>
      </c>
      <c r="B28" t="s">
        <v>95</v>
      </c>
      <c r="D28" t="s">
        <v>442</v>
      </c>
      <c r="E28" t="s">
        <v>443</v>
      </c>
      <c r="F28" t="s">
        <v>444</v>
      </c>
      <c r="G28" t="s">
        <v>445</v>
      </c>
      <c r="I28" s="60" t="s">
        <v>446</v>
      </c>
      <c r="J28" s="97" t="s">
        <v>239</v>
      </c>
      <c r="K28" t="s">
        <v>447</v>
      </c>
      <c r="M28" t="s">
        <v>404</v>
      </c>
      <c r="N28" t="s">
        <v>448</v>
      </c>
      <c r="O28" t="str">
        <f t="shared" si="0"/>
        <v>Mike Perry</v>
      </c>
      <c r="Q28" t="s">
        <v>690</v>
      </c>
    </row>
    <row r="29" spans="1:17" x14ac:dyDescent="0.25">
      <c r="A29" s="205" t="s">
        <v>706</v>
      </c>
      <c r="B29" t="s">
        <v>449</v>
      </c>
      <c r="D29" t="s">
        <v>450</v>
      </c>
      <c r="E29" t="s">
        <v>331</v>
      </c>
      <c r="G29" t="s">
        <v>451</v>
      </c>
      <c r="I29" s="60" t="s">
        <v>452</v>
      </c>
      <c r="J29" s="97" t="s">
        <v>192</v>
      </c>
      <c r="K29" s="97" t="s">
        <v>173</v>
      </c>
      <c r="M29" t="s">
        <v>171</v>
      </c>
      <c r="N29" t="s">
        <v>172</v>
      </c>
      <c r="O29" t="str">
        <f t="shared" si="0"/>
        <v>Rob Leddington</v>
      </c>
      <c r="Q29" t="s">
        <v>193</v>
      </c>
    </row>
    <row r="30" spans="1:17" x14ac:dyDescent="0.25">
      <c r="A30" s="205" t="s">
        <v>706</v>
      </c>
      <c r="B30" t="s">
        <v>453</v>
      </c>
      <c r="D30" t="s">
        <v>454</v>
      </c>
      <c r="E30" t="s">
        <v>455</v>
      </c>
      <c r="F30" t="s">
        <v>456</v>
      </c>
      <c r="G30" t="s">
        <v>457</v>
      </c>
      <c r="J30" s="97" t="s">
        <v>195</v>
      </c>
      <c r="K30" t="s">
        <v>458</v>
      </c>
      <c r="M30" t="s">
        <v>283</v>
      </c>
      <c r="N30" t="s">
        <v>459</v>
      </c>
      <c r="O30" t="str">
        <f t="shared" si="0"/>
        <v>Mark Sedgley</v>
      </c>
      <c r="Q30" t="s">
        <v>196</v>
      </c>
    </row>
    <row r="31" spans="1:17" x14ac:dyDescent="0.25">
      <c r="A31" s="205" t="s">
        <v>706</v>
      </c>
      <c r="B31" t="s">
        <v>460</v>
      </c>
      <c r="D31" t="s">
        <v>461</v>
      </c>
      <c r="E31" t="s">
        <v>462</v>
      </c>
      <c r="F31" t="s">
        <v>463</v>
      </c>
      <c r="G31" t="s">
        <v>464</v>
      </c>
      <c r="I31" s="60" t="s">
        <v>465</v>
      </c>
      <c r="J31" s="97" t="s">
        <v>197</v>
      </c>
      <c r="K31" t="s">
        <v>466</v>
      </c>
      <c r="M31" t="s">
        <v>467</v>
      </c>
      <c r="N31" t="s">
        <v>468</v>
      </c>
      <c r="O31" t="str">
        <f t="shared" si="0"/>
        <v>Fiona McBain</v>
      </c>
      <c r="Q31" t="s">
        <v>198</v>
      </c>
    </row>
    <row r="32" spans="1:17" x14ac:dyDescent="0.25">
      <c r="A32" s="205" t="s">
        <v>706</v>
      </c>
      <c r="B32" t="s">
        <v>27</v>
      </c>
      <c r="D32" t="s">
        <v>469</v>
      </c>
      <c r="E32" t="s">
        <v>470</v>
      </c>
      <c r="F32" t="s">
        <v>471</v>
      </c>
      <c r="G32" t="s">
        <v>472</v>
      </c>
      <c r="I32" s="60" t="s">
        <v>473</v>
      </c>
      <c r="J32" s="97" t="s">
        <v>199</v>
      </c>
      <c r="K32" t="s">
        <v>474</v>
      </c>
      <c r="M32" t="s">
        <v>475</v>
      </c>
      <c r="N32" t="s">
        <v>476</v>
      </c>
      <c r="O32" t="str">
        <f t="shared" si="0"/>
        <v>Anthony Burdin</v>
      </c>
      <c r="Q32" t="s">
        <v>200</v>
      </c>
    </row>
    <row r="33" spans="1:17" x14ac:dyDescent="0.25">
      <c r="A33" s="205" t="s">
        <v>706</v>
      </c>
      <c r="B33" t="s">
        <v>477</v>
      </c>
      <c r="D33" t="s">
        <v>478</v>
      </c>
      <c r="E33" t="s">
        <v>479</v>
      </c>
      <c r="F33" t="s">
        <v>361</v>
      </c>
      <c r="G33" t="s">
        <v>480</v>
      </c>
      <c r="I33" s="60" t="s">
        <v>481</v>
      </c>
      <c r="J33" s="97" t="s">
        <v>201</v>
      </c>
      <c r="K33" t="s">
        <v>482</v>
      </c>
      <c r="M33" t="s">
        <v>483</v>
      </c>
      <c r="N33" t="s">
        <v>484</v>
      </c>
      <c r="O33" t="str">
        <f t="shared" si="0"/>
        <v>Ann-Marie Odea</v>
      </c>
      <c r="Q33" t="s">
        <v>202</v>
      </c>
    </row>
    <row r="34" spans="1:17" x14ac:dyDescent="0.25">
      <c r="A34" s="205" t="s">
        <v>706</v>
      </c>
      <c r="B34" t="s">
        <v>485</v>
      </c>
      <c r="D34" t="s">
        <v>486</v>
      </c>
      <c r="E34" t="s">
        <v>487</v>
      </c>
      <c r="F34" t="s">
        <v>488</v>
      </c>
      <c r="G34" t="s">
        <v>489</v>
      </c>
      <c r="J34" s="97" t="s">
        <v>178</v>
      </c>
      <c r="K34" t="s">
        <v>490</v>
      </c>
      <c r="M34" t="s">
        <v>491</v>
      </c>
      <c r="N34" t="s">
        <v>492</v>
      </c>
      <c r="O34" t="str">
        <f t="shared" si="0"/>
        <v>Russ Piper</v>
      </c>
      <c r="Q34" t="s">
        <v>179</v>
      </c>
    </row>
    <row r="35" spans="1:17" x14ac:dyDescent="0.25">
      <c r="A35" s="205" t="s">
        <v>706</v>
      </c>
      <c r="B35" t="s">
        <v>493</v>
      </c>
      <c r="D35" t="s">
        <v>494</v>
      </c>
      <c r="E35" t="s">
        <v>353</v>
      </c>
      <c r="G35" t="s">
        <v>495</v>
      </c>
      <c r="I35" s="60" t="s">
        <v>145</v>
      </c>
      <c r="J35" s="97" t="s">
        <v>152</v>
      </c>
      <c r="K35" t="s">
        <v>496</v>
      </c>
      <c r="M35" t="s">
        <v>497</v>
      </c>
      <c r="N35" t="s">
        <v>498</v>
      </c>
      <c r="O35" t="str">
        <f t="shared" si="0"/>
        <v>Jane Nelson</v>
      </c>
      <c r="Q35" t="s">
        <v>151</v>
      </c>
    </row>
    <row r="36" spans="1:17" x14ac:dyDescent="0.25">
      <c r="A36" s="205" t="s">
        <v>706</v>
      </c>
      <c r="B36" t="s">
        <v>499</v>
      </c>
      <c r="D36" t="s">
        <v>500</v>
      </c>
      <c r="E36" t="s">
        <v>501</v>
      </c>
      <c r="F36" t="s">
        <v>361</v>
      </c>
      <c r="G36" t="s">
        <v>502</v>
      </c>
      <c r="J36" s="97" t="s">
        <v>211</v>
      </c>
      <c r="K36" t="s">
        <v>503</v>
      </c>
      <c r="M36" t="s">
        <v>504</v>
      </c>
      <c r="N36" t="s">
        <v>505</v>
      </c>
      <c r="O36" t="str">
        <f t="shared" si="0"/>
        <v>Norman Macfarlane</v>
      </c>
      <c r="Q36" t="s">
        <v>212</v>
      </c>
    </row>
    <row r="37" spans="1:17" x14ac:dyDescent="0.25">
      <c r="A37" s="205" t="s">
        <v>706</v>
      </c>
      <c r="B37" t="s">
        <v>101</v>
      </c>
      <c r="D37" t="s">
        <v>506</v>
      </c>
      <c r="E37" t="s">
        <v>140</v>
      </c>
      <c r="G37" t="s">
        <v>507</v>
      </c>
      <c r="I37" s="60" t="s">
        <v>508</v>
      </c>
      <c r="J37" s="97" t="s">
        <v>203</v>
      </c>
      <c r="K37" t="s">
        <v>509</v>
      </c>
      <c r="M37" t="s">
        <v>373</v>
      </c>
      <c r="N37" t="s">
        <v>510</v>
      </c>
      <c r="O37" t="str">
        <f t="shared" si="0"/>
        <v>Peter Rudyk</v>
      </c>
      <c r="Q37" t="s">
        <v>204</v>
      </c>
    </row>
    <row r="38" spans="1:17" x14ac:dyDescent="0.25">
      <c r="A38" s="205" t="s">
        <v>706</v>
      </c>
      <c r="B38" t="s">
        <v>102</v>
      </c>
      <c r="D38" t="s">
        <v>511</v>
      </c>
      <c r="E38" t="s">
        <v>512</v>
      </c>
      <c r="F38" t="s">
        <v>444</v>
      </c>
      <c r="G38" t="s">
        <v>513</v>
      </c>
      <c r="J38" s="97" t="s">
        <v>205</v>
      </c>
      <c r="K38" t="s">
        <v>514</v>
      </c>
      <c r="M38" t="s">
        <v>515</v>
      </c>
      <c r="N38" t="s">
        <v>516</v>
      </c>
      <c r="O38" t="str">
        <f t="shared" si="0"/>
        <v>Jon Craven</v>
      </c>
      <c r="Q38" t="s">
        <v>206</v>
      </c>
    </row>
    <row r="39" spans="1:17" x14ac:dyDescent="0.25">
      <c r="A39" s="205" t="s">
        <v>706</v>
      </c>
      <c r="B39" t="s">
        <v>33</v>
      </c>
      <c r="D39" t="s">
        <v>517</v>
      </c>
      <c r="E39" t="s">
        <v>518</v>
      </c>
      <c r="F39" t="s">
        <v>519</v>
      </c>
      <c r="G39" t="s">
        <v>520</v>
      </c>
      <c r="I39" s="60" t="s">
        <v>521</v>
      </c>
      <c r="J39" s="97" t="s">
        <v>207</v>
      </c>
      <c r="K39" t="s">
        <v>522</v>
      </c>
      <c r="M39" t="s">
        <v>523</v>
      </c>
      <c r="N39" t="s">
        <v>524</v>
      </c>
      <c r="O39" t="str">
        <f t="shared" si="0"/>
        <v>John Sanders</v>
      </c>
      <c r="Q39" t="s">
        <v>208</v>
      </c>
    </row>
    <row r="40" spans="1:17" x14ac:dyDescent="0.25">
      <c r="A40" s="205" t="s">
        <v>707</v>
      </c>
      <c r="B40" t="s">
        <v>525</v>
      </c>
      <c r="D40" t="s">
        <v>526</v>
      </c>
      <c r="E40" t="s">
        <v>527</v>
      </c>
      <c r="F40" t="s">
        <v>528</v>
      </c>
      <c r="G40" t="s">
        <v>529</v>
      </c>
      <c r="I40" s="60" t="s">
        <v>530</v>
      </c>
      <c r="K40" t="s">
        <v>531</v>
      </c>
      <c r="M40" t="s">
        <v>365</v>
      </c>
      <c r="N40" t="s">
        <v>532</v>
      </c>
    </row>
    <row r="41" spans="1:17" x14ac:dyDescent="0.25">
      <c r="A41" s="205" t="s">
        <v>707</v>
      </c>
      <c r="B41" t="s">
        <v>533</v>
      </c>
      <c r="D41" t="s">
        <v>534</v>
      </c>
      <c r="E41" t="s">
        <v>140</v>
      </c>
      <c r="G41" t="s">
        <v>535</v>
      </c>
      <c r="K41" t="s">
        <v>536</v>
      </c>
      <c r="M41" t="s">
        <v>537</v>
      </c>
      <c r="N41" t="s">
        <v>538</v>
      </c>
    </row>
    <row r="42" spans="1:17" x14ac:dyDescent="0.25">
      <c r="A42" s="205" t="s">
        <v>707</v>
      </c>
      <c r="B42" t="s">
        <v>539</v>
      </c>
      <c r="D42" t="s">
        <v>540</v>
      </c>
      <c r="E42" t="s">
        <v>141</v>
      </c>
      <c r="G42" t="s">
        <v>541</v>
      </c>
      <c r="I42" s="60" t="s">
        <v>542</v>
      </c>
      <c r="K42" t="s">
        <v>543</v>
      </c>
      <c r="M42" t="s">
        <v>404</v>
      </c>
      <c r="N42" t="s">
        <v>544</v>
      </c>
    </row>
    <row r="43" spans="1:17" x14ac:dyDescent="0.25">
      <c r="A43" s="205" t="s">
        <v>707</v>
      </c>
      <c r="B43" t="s">
        <v>545</v>
      </c>
      <c r="D43" t="s">
        <v>546</v>
      </c>
      <c r="E43" t="s">
        <v>419</v>
      </c>
      <c r="G43" t="s">
        <v>547</v>
      </c>
      <c r="I43" s="60" t="s">
        <v>548</v>
      </c>
      <c r="K43" t="s">
        <v>549</v>
      </c>
      <c r="M43" t="s">
        <v>550</v>
      </c>
      <c r="N43" t="s">
        <v>551</v>
      </c>
    </row>
    <row r="44" spans="1:17" x14ac:dyDescent="0.25">
      <c r="A44" s="205" t="s">
        <v>707</v>
      </c>
      <c r="B44" t="s">
        <v>552</v>
      </c>
      <c r="D44" t="s">
        <v>553</v>
      </c>
      <c r="E44" t="s">
        <v>140</v>
      </c>
      <c r="G44" t="s">
        <v>554</v>
      </c>
      <c r="I44" s="60" t="s">
        <v>555</v>
      </c>
      <c r="K44" t="s">
        <v>556</v>
      </c>
      <c r="M44" t="s">
        <v>557</v>
      </c>
      <c r="N44" t="s">
        <v>558</v>
      </c>
    </row>
    <row r="45" spans="1:17" x14ac:dyDescent="0.25">
      <c r="A45" s="205" t="s">
        <v>707</v>
      </c>
      <c r="B45" t="s">
        <v>559</v>
      </c>
      <c r="D45" t="s">
        <v>560</v>
      </c>
      <c r="E45" t="s">
        <v>140</v>
      </c>
      <c r="G45" t="s">
        <v>561</v>
      </c>
      <c r="I45" s="60" t="s">
        <v>562</v>
      </c>
      <c r="K45" t="s">
        <v>563</v>
      </c>
      <c r="M45" t="s">
        <v>523</v>
      </c>
      <c r="N45" t="s">
        <v>564</v>
      </c>
    </row>
    <row r="46" spans="1:17" x14ac:dyDescent="0.25">
      <c r="A46" s="205" t="s">
        <v>707</v>
      </c>
      <c r="B46" t="s">
        <v>565</v>
      </c>
      <c r="D46" t="s">
        <v>566</v>
      </c>
      <c r="E46" t="s">
        <v>567</v>
      </c>
      <c r="G46" t="s">
        <v>568</v>
      </c>
      <c r="I46" s="60" t="s">
        <v>569</v>
      </c>
      <c r="K46" t="s">
        <v>570</v>
      </c>
      <c r="M46" t="s">
        <v>298</v>
      </c>
      <c r="N46" t="s">
        <v>571</v>
      </c>
    </row>
    <row r="47" spans="1:17" x14ac:dyDescent="0.25">
      <c r="A47" s="205" t="s">
        <v>707</v>
      </c>
      <c r="B47" t="s">
        <v>572</v>
      </c>
      <c r="D47" t="s">
        <v>573</v>
      </c>
      <c r="E47" t="s">
        <v>574</v>
      </c>
      <c r="F47" t="s">
        <v>303</v>
      </c>
      <c r="G47" t="s">
        <v>575</v>
      </c>
      <c r="I47" s="60" t="s">
        <v>576</v>
      </c>
      <c r="K47" t="s">
        <v>577</v>
      </c>
      <c r="M47" t="s">
        <v>578</v>
      </c>
      <c r="N47" t="s">
        <v>579</v>
      </c>
    </row>
    <row r="48" spans="1:17" x14ac:dyDescent="0.25">
      <c r="A48" s="205" t="s">
        <v>707</v>
      </c>
      <c r="B48" t="s">
        <v>580</v>
      </c>
      <c r="D48" t="s">
        <v>581</v>
      </c>
      <c r="E48" t="s">
        <v>353</v>
      </c>
      <c r="G48" t="s">
        <v>582</v>
      </c>
      <c r="I48" s="60" t="s">
        <v>583</v>
      </c>
      <c r="K48" t="s">
        <v>584</v>
      </c>
      <c r="M48" t="s">
        <v>365</v>
      </c>
      <c r="N48" t="s">
        <v>585</v>
      </c>
    </row>
    <row r="49" spans="1:14" x14ac:dyDescent="0.25">
      <c r="A49" s="205" t="s">
        <v>707</v>
      </c>
      <c r="B49" t="s">
        <v>586</v>
      </c>
      <c r="D49" t="s">
        <v>587</v>
      </c>
      <c r="E49" t="s">
        <v>140</v>
      </c>
      <c r="G49" t="s">
        <v>588</v>
      </c>
      <c r="K49" t="s">
        <v>589</v>
      </c>
      <c r="M49" t="s">
        <v>523</v>
      </c>
      <c r="N49" t="s">
        <v>564</v>
      </c>
    </row>
    <row r="50" spans="1:14" x14ac:dyDescent="0.25">
      <c r="A50" s="205" t="s">
        <v>707</v>
      </c>
      <c r="B50" t="s">
        <v>590</v>
      </c>
      <c r="D50" t="s">
        <v>591</v>
      </c>
      <c r="E50" t="s">
        <v>140</v>
      </c>
      <c r="G50" t="s">
        <v>592</v>
      </c>
      <c r="I50" s="60" t="s">
        <v>593</v>
      </c>
      <c r="K50" t="s">
        <v>594</v>
      </c>
      <c r="M50" t="s">
        <v>595</v>
      </c>
      <c r="N50" t="s">
        <v>596</v>
      </c>
    </row>
    <row r="51" spans="1:14" x14ac:dyDescent="0.25">
      <c r="A51" s="205" t="s">
        <v>707</v>
      </c>
      <c r="B51" t="s">
        <v>597</v>
      </c>
      <c r="D51" t="s">
        <v>598</v>
      </c>
      <c r="E51" t="s">
        <v>140</v>
      </c>
      <c r="G51" t="s">
        <v>599</v>
      </c>
      <c r="K51" t="s">
        <v>600</v>
      </c>
      <c r="M51" t="s">
        <v>335</v>
      </c>
      <c r="N51" t="s">
        <v>601</v>
      </c>
    </row>
    <row r="52" spans="1:14" x14ac:dyDescent="0.25">
      <c r="A52" s="205" t="s">
        <v>707</v>
      </c>
      <c r="B52" t="s">
        <v>602</v>
      </c>
      <c r="D52" t="s">
        <v>603</v>
      </c>
      <c r="E52" t="s">
        <v>140</v>
      </c>
      <c r="G52" t="s">
        <v>604</v>
      </c>
      <c r="I52" s="60" t="s">
        <v>605</v>
      </c>
      <c r="K52" t="s">
        <v>606</v>
      </c>
      <c r="M52" t="s">
        <v>607</v>
      </c>
      <c r="N52" t="s">
        <v>608</v>
      </c>
    </row>
    <row r="53" spans="1:14" x14ac:dyDescent="0.25">
      <c r="A53" s="205" t="s">
        <v>707</v>
      </c>
      <c r="B53" t="s">
        <v>609</v>
      </c>
      <c r="D53" t="s">
        <v>610</v>
      </c>
      <c r="E53" t="s">
        <v>611</v>
      </c>
      <c r="G53" t="s">
        <v>612</v>
      </c>
      <c r="I53" s="60" t="s">
        <v>613</v>
      </c>
      <c r="K53" t="s">
        <v>614</v>
      </c>
      <c r="M53" t="s">
        <v>283</v>
      </c>
      <c r="N53" t="s">
        <v>615</v>
      </c>
    </row>
    <row r="54" spans="1:14" x14ac:dyDescent="0.25">
      <c r="A54" s="205" t="s">
        <v>707</v>
      </c>
      <c r="B54" t="s">
        <v>616</v>
      </c>
      <c r="D54" t="s">
        <v>617</v>
      </c>
      <c r="E54" t="s">
        <v>618</v>
      </c>
      <c r="F54" t="s">
        <v>140</v>
      </c>
      <c r="G54" t="s">
        <v>619</v>
      </c>
      <c r="I54" s="60" t="s">
        <v>620</v>
      </c>
      <c r="K54" t="s">
        <v>621</v>
      </c>
      <c r="M54" t="s">
        <v>298</v>
      </c>
      <c r="N54" t="s">
        <v>622</v>
      </c>
    </row>
    <row r="55" spans="1:14" x14ac:dyDescent="0.25">
      <c r="A55" s="205" t="s">
        <v>707</v>
      </c>
      <c r="B55" t="s">
        <v>623</v>
      </c>
      <c r="D55" t="s">
        <v>624</v>
      </c>
      <c r="E55" t="s">
        <v>140</v>
      </c>
      <c r="G55" t="s">
        <v>625</v>
      </c>
      <c r="I55" s="60" t="s">
        <v>626</v>
      </c>
      <c r="K55" t="s">
        <v>627</v>
      </c>
      <c r="M55" t="s">
        <v>628</v>
      </c>
      <c r="N55" t="s">
        <v>629</v>
      </c>
    </row>
    <row r="56" spans="1:14" x14ac:dyDescent="0.25">
      <c r="A56" s="205" t="s">
        <v>707</v>
      </c>
      <c r="B56" t="s">
        <v>630</v>
      </c>
      <c r="D56" t="s">
        <v>631</v>
      </c>
      <c r="E56" t="s">
        <v>140</v>
      </c>
      <c r="G56" t="s">
        <v>632</v>
      </c>
      <c r="I56" s="60" t="s">
        <v>633</v>
      </c>
      <c r="K56" t="s">
        <v>634</v>
      </c>
      <c r="M56" t="s">
        <v>635</v>
      </c>
      <c r="N56" t="s">
        <v>636</v>
      </c>
    </row>
    <row r="57" spans="1:14" x14ac:dyDescent="0.25">
      <c r="A57" s="205" t="s">
        <v>707</v>
      </c>
      <c r="B57" t="s">
        <v>637</v>
      </c>
      <c r="D57" t="s">
        <v>638</v>
      </c>
      <c r="E57" t="s">
        <v>639</v>
      </c>
      <c r="F57" t="s">
        <v>640</v>
      </c>
      <c r="G57" t="s">
        <v>641</v>
      </c>
      <c r="I57" s="60" t="s">
        <v>642</v>
      </c>
      <c r="K57" t="s">
        <v>643</v>
      </c>
      <c r="M57" t="s">
        <v>644</v>
      </c>
      <c r="N57" t="s">
        <v>645</v>
      </c>
    </row>
    <row r="58" spans="1:14" x14ac:dyDescent="0.25">
      <c r="A58" s="205" t="s">
        <v>707</v>
      </c>
      <c r="B58" t="s">
        <v>646</v>
      </c>
      <c r="D58" t="s">
        <v>647</v>
      </c>
      <c r="E58" t="s">
        <v>140</v>
      </c>
      <c r="G58" t="s">
        <v>648</v>
      </c>
      <c r="K58" t="s">
        <v>649</v>
      </c>
      <c r="M58" t="s">
        <v>650</v>
      </c>
      <c r="N58" t="s">
        <v>651</v>
      </c>
    </row>
    <row r="59" spans="1:14" x14ac:dyDescent="0.25">
      <c r="A59" s="205" t="s">
        <v>707</v>
      </c>
      <c r="B59" t="s">
        <v>652</v>
      </c>
      <c r="D59" t="s">
        <v>653</v>
      </c>
      <c r="E59" t="s">
        <v>654</v>
      </c>
      <c r="F59" t="s">
        <v>303</v>
      </c>
      <c r="G59" t="s">
        <v>655</v>
      </c>
      <c r="I59" s="60" t="s">
        <v>656</v>
      </c>
      <c r="K59" t="s">
        <v>657</v>
      </c>
      <c r="M59" t="s">
        <v>658</v>
      </c>
      <c r="N59" t="s">
        <v>659</v>
      </c>
    </row>
    <row r="60" spans="1:14" x14ac:dyDescent="0.25">
      <c r="A60" s="205" t="s">
        <v>707</v>
      </c>
      <c r="B60" t="s">
        <v>660</v>
      </c>
      <c r="D60" t="s">
        <v>661</v>
      </c>
      <c r="E60" t="s">
        <v>140</v>
      </c>
      <c r="G60" t="s">
        <v>662</v>
      </c>
      <c r="I60" s="60" t="s">
        <v>663</v>
      </c>
      <c r="K60" t="s">
        <v>664</v>
      </c>
      <c r="M60" t="s">
        <v>665</v>
      </c>
      <c r="N60" t="s">
        <v>666</v>
      </c>
    </row>
    <row r="61" spans="1:14" x14ac:dyDescent="0.25">
      <c r="A61" s="205" t="s">
        <v>707</v>
      </c>
      <c r="B61" t="s">
        <v>667</v>
      </c>
      <c r="D61" t="s">
        <v>668</v>
      </c>
      <c r="E61" t="s">
        <v>669</v>
      </c>
      <c r="F61" t="s">
        <v>288</v>
      </c>
      <c r="G61" t="s">
        <v>670</v>
      </c>
      <c r="I61" s="60" t="s">
        <v>671</v>
      </c>
      <c r="K61" t="s">
        <v>672</v>
      </c>
      <c r="M61" t="s">
        <v>673</v>
      </c>
      <c r="N61" t="s">
        <v>674</v>
      </c>
    </row>
    <row r="62" spans="1:14" x14ac:dyDescent="0.25">
      <c r="A62" s="205" t="s">
        <v>707</v>
      </c>
      <c r="B62" t="s">
        <v>675</v>
      </c>
      <c r="D62" t="s">
        <v>676</v>
      </c>
      <c r="E62" t="s">
        <v>353</v>
      </c>
      <c r="G62" t="s">
        <v>677</v>
      </c>
      <c r="I62" s="60" t="s">
        <v>678</v>
      </c>
      <c r="K62" t="s">
        <v>679</v>
      </c>
      <c r="M62" t="s">
        <v>680</v>
      </c>
      <c r="N62" t="s">
        <v>681</v>
      </c>
    </row>
    <row r="63" spans="1:14" x14ac:dyDescent="0.25">
      <c r="A63" s="205" t="s">
        <v>707</v>
      </c>
      <c r="B63" t="s">
        <v>682</v>
      </c>
      <c r="D63" t="s">
        <v>683</v>
      </c>
      <c r="E63" t="s">
        <v>140</v>
      </c>
      <c r="G63" t="s">
        <v>684</v>
      </c>
      <c r="I63" s="60" t="s">
        <v>685</v>
      </c>
      <c r="K63" t="s">
        <v>686</v>
      </c>
      <c r="M63" t="s">
        <v>687</v>
      </c>
      <c r="N63" t="s">
        <v>688</v>
      </c>
    </row>
  </sheetData>
  <hyperlinks>
    <hyperlink ref="J35" r:id="rId1" xr:uid="{00000000-0004-0000-0500-000000000000}"/>
    <hyperlink ref="J2" r:id="rId2" xr:uid="{00000000-0004-0000-0500-000001000000}"/>
    <hyperlink ref="J16" r:id="rId3" xr:uid="{00000000-0004-0000-0500-000002000000}"/>
    <hyperlink ref="J25" r:id="rId4" xr:uid="{00000000-0004-0000-0500-000003000000}"/>
    <hyperlink ref="J27" r:id="rId5" xr:uid="{00000000-0004-0000-0500-000004000000}"/>
    <hyperlink ref="J5" r:id="rId6" xr:uid="{00000000-0004-0000-0500-000005000000}"/>
    <hyperlink ref="J14" r:id="rId7" xr:uid="{00000000-0004-0000-0500-000006000000}"/>
    <hyperlink ref="J9" r:id="rId8" xr:uid="{00000000-0004-0000-0500-000007000000}"/>
    <hyperlink ref="J6" r:id="rId9" xr:uid="{00000000-0004-0000-0500-000008000000}"/>
    <hyperlink ref="J34" r:id="rId10" xr:uid="{00000000-0004-0000-0500-000009000000}"/>
    <hyperlink ref="K29" r:id="rId11" xr:uid="{00000000-0004-0000-0500-00000A000000}"/>
    <hyperlink ref="J17" r:id="rId12" xr:uid="{00000000-0004-0000-0500-00000B000000}"/>
    <hyperlink ref="J19" r:id="rId13" xr:uid="{00000000-0004-0000-0500-00000C000000}"/>
    <hyperlink ref="J20" r:id="rId14" xr:uid="{00000000-0004-0000-0500-00000D000000}"/>
    <hyperlink ref="J23" r:id="rId15" xr:uid="{00000000-0004-0000-0500-00000E000000}"/>
    <hyperlink ref="J26" r:id="rId16" xr:uid="{00000000-0004-0000-0500-00000F000000}"/>
    <hyperlink ref="J29" r:id="rId17" xr:uid="{00000000-0004-0000-0500-000010000000}"/>
    <hyperlink ref="J30" r:id="rId18" xr:uid="{00000000-0004-0000-0500-000011000000}"/>
    <hyperlink ref="J31" r:id="rId19" xr:uid="{00000000-0004-0000-0500-000012000000}"/>
    <hyperlink ref="J32" r:id="rId20" xr:uid="{00000000-0004-0000-0500-000013000000}"/>
    <hyperlink ref="J33" r:id="rId21" xr:uid="{00000000-0004-0000-0500-000014000000}"/>
    <hyperlink ref="J37" r:id="rId22" xr:uid="{00000000-0004-0000-0500-000015000000}"/>
    <hyperlink ref="J38" r:id="rId23" xr:uid="{00000000-0004-0000-0500-000016000000}"/>
    <hyperlink ref="J39" r:id="rId24" xr:uid="{00000000-0004-0000-0500-000017000000}"/>
    <hyperlink ref="J15" r:id="rId25" xr:uid="{00000000-0004-0000-0500-000018000000}"/>
    <hyperlink ref="J36" r:id="rId26" xr:uid="{00000000-0004-0000-0500-000019000000}"/>
    <hyperlink ref="J4" r:id="rId27" xr:uid="{00000000-0004-0000-0500-00001A000000}"/>
    <hyperlink ref="J7" r:id="rId28" xr:uid="{00000000-0004-0000-0500-00001B000000}"/>
    <hyperlink ref="J8" r:id="rId29" xr:uid="{00000000-0004-0000-0500-00001C000000}"/>
    <hyperlink ref="J18" r:id="rId30" xr:uid="{00000000-0004-0000-0500-00001D000000}"/>
    <hyperlink ref="J24" r:id="rId31" xr:uid="{00000000-0004-0000-0500-00001E000000}"/>
    <hyperlink ref="J12" r:id="rId32" xr:uid="{00000000-0004-0000-0500-00001F000000}"/>
    <hyperlink ref="J13" r:id="rId33" xr:uid="{00000000-0004-0000-0500-000020000000}"/>
    <hyperlink ref="J21" r:id="rId34" xr:uid="{00000000-0004-0000-0500-000021000000}"/>
    <hyperlink ref="J11" r:id="rId35" xr:uid="{00000000-0004-0000-0500-000022000000}"/>
    <hyperlink ref="J10" r:id="rId36" xr:uid="{00000000-0004-0000-0500-000023000000}"/>
    <hyperlink ref="J22" r:id="rId37" display="https://www.rmml.com/portfolio/" xr:uid="{00000000-0004-0000-0500-000024000000}"/>
    <hyperlink ref="J28" r:id="rId38" xr:uid="{00000000-0004-0000-0500-000025000000}"/>
    <hyperlink ref="J3" r:id="rId39" xr:uid="{00000000-0004-0000-0500-000026000000}"/>
  </hyperlinks>
  <pageMargins left="0.7" right="0.7" top="0.75" bottom="0.75" header="0.3" footer="0.3"/>
  <pageSetup paperSize="9" orientation="portrait"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P&amp;L</vt:lpstr>
      <vt:lpstr>Balance Sheet</vt:lpstr>
      <vt:lpstr>key ratios</vt:lpstr>
      <vt:lpstr>supporting data</vt:lpstr>
      <vt:lpstr>board composition</vt:lpstr>
      <vt:lpstr>Contact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 Townsend</cp:lastModifiedBy>
  <cp:lastPrinted>2016-06-16T14:39:08Z</cp:lastPrinted>
  <dcterms:created xsi:type="dcterms:W3CDTF">2015-08-28T08:36:40Z</dcterms:created>
  <dcterms:modified xsi:type="dcterms:W3CDTF">2020-05-07T09:07:21Z</dcterms:modified>
</cp:coreProperties>
</file>