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2436" yWindow="2436" windowWidth="7680" windowHeight="6000" activeTab="2"/>
  </bookViews>
  <sheets>
    <sheet name="Applewood 2011 sales data" sheetId="1" r:id="rId1"/>
    <sheet name="SHEET1" sheetId="6" r:id="rId2"/>
    <sheet name="SHEEET2" sheetId="9" r:id="rId3"/>
  </sheets>
  <definedNames>
    <definedName name="_xlnm._FilterDatabase" localSheetId="0" hidden="1">'Applewood 2011 sales data'!$A$3:$E$3</definedName>
  </definedNames>
  <calcPr calcId="144525" concurrentCalc="0"/>
  <pivotCaches>
    <pivotCache cacheId="10" r:id="rId4"/>
    <pivotCache cacheId="2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1" l="1"/>
  <c r="G49" i="1"/>
  <c r="G43" i="1"/>
  <c r="H46" i="1"/>
  <c r="H47" i="1"/>
  <c r="H48" i="1"/>
  <c r="H45" i="1"/>
  <c r="E32" i="9"/>
  <c r="E33" i="9"/>
  <c r="E34" i="9"/>
  <c r="E35" i="9"/>
  <c r="E36" i="9"/>
  <c r="E37" i="9"/>
  <c r="E31" i="9"/>
  <c r="D15" i="9"/>
  <c r="D16" i="9"/>
  <c r="D17" i="9"/>
  <c r="D18" i="9"/>
  <c r="D19" i="9"/>
  <c r="D20" i="9"/>
  <c r="D21" i="9"/>
  <c r="D14" i="9"/>
  <c r="G58" i="1"/>
  <c r="G57" i="1"/>
  <c r="G56" i="1"/>
  <c r="G55" i="1"/>
  <c r="G53" i="1"/>
  <c r="G52" i="1"/>
  <c r="G51" i="1"/>
  <c r="H170" i="1"/>
  <c r="G47" i="1"/>
  <c r="G46" i="1"/>
  <c r="G45" i="1"/>
  <c r="G44" i="1"/>
  <c r="H11" i="1"/>
  <c r="H8" i="1"/>
  <c r="H9" i="1"/>
  <c r="H10" i="1"/>
  <c r="H7" i="1"/>
  <c r="H6" i="1"/>
  <c r="O162" i="1"/>
  <c r="O161" i="1"/>
  <c r="M168" i="1"/>
  <c r="M167" i="1"/>
  <c r="M166" i="1"/>
  <c r="M165" i="1"/>
  <c r="M164" i="1"/>
  <c r="M163" i="1"/>
  <c r="M162" i="1"/>
  <c r="M161" i="1"/>
  <c r="J161" i="1"/>
  <c r="G164" i="1"/>
  <c r="G163" i="1"/>
  <c r="G162" i="1"/>
  <c r="G161" i="1"/>
  <c r="B186" i="1"/>
  <c r="A186" i="1"/>
</calcChain>
</file>

<file path=xl/sharedStrings.xml><?xml version="1.0" encoding="utf-8"?>
<sst xmlns="http://schemas.openxmlformats.org/spreadsheetml/2006/main" count="632" uniqueCount="83">
  <si>
    <t>Location</t>
  </si>
  <si>
    <t>Vehicle-Type</t>
  </si>
  <si>
    <t>Tionesta</t>
  </si>
  <si>
    <t>Sedan</t>
  </si>
  <si>
    <t>Sheffield</t>
  </si>
  <si>
    <t>SUV</t>
  </si>
  <si>
    <t>Hybrid</t>
  </si>
  <si>
    <t>Compact</t>
  </si>
  <si>
    <t>Kane</t>
  </si>
  <si>
    <t>Truck</t>
  </si>
  <si>
    <t>Olean</t>
  </si>
  <si>
    <t>Previous purchases</t>
  </si>
  <si>
    <t>Age of buyer</t>
  </si>
  <si>
    <t xml:space="preserve">Profit </t>
  </si>
  <si>
    <t>Applewood Auto Group 2011 sales data</t>
  </si>
  <si>
    <t>Mean age</t>
  </si>
  <si>
    <t>Age Stan.Dev.</t>
  </si>
  <si>
    <t>1st quartile</t>
  </si>
  <si>
    <t>2nd Quartile</t>
  </si>
  <si>
    <t>3rd Quartile</t>
  </si>
  <si>
    <t>4th Quartile</t>
  </si>
  <si>
    <t>r</t>
  </si>
  <si>
    <t>1st Percentile</t>
  </si>
  <si>
    <t>1st decile</t>
  </si>
  <si>
    <t>2nd</t>
  </si>
  <si>
    <t>3rd</t>
  </si>
  <si>
    <t>4th</t>
  </si>
  <si>
    <t>5th</t>
  </si>
  <si>
    <t>6th</t>
  </si>
  <si>
    <t>7th</t>
  </si>
  <si>
    <t>10th</t>
  </si>
  <si>
    <t>SKEWNESS</t>
  </si>
  <si>
    <t>KURTOSIS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</si>
  <si>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</si>
  <si>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</si>
  <si>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</si>
  <si>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</si>
  <si>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</si>
  <si>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</si>
  <si>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</si>
  <si>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</si>
  <si>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</si>
  <si>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</si>
  <si>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</si>
  <si>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</si>
  <si>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</si>
  <si>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</si>
  <si>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</si>
  <si>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summary statistics</t>
  </si>
  <si>
    <t>Bin</t>
  </si>
  <si>
    <t>More</t>
  </si>
  <si>
    <t>Frequency</t>
  </si>
  <si>
    <t>Leptokurtic</t>
  </si>
  <si>
    <t>Highle negative skewed distribution</t>
  </si>
  <si>
    <t>Q1</t>
  </si>
  <si>
    <t>Q3</t>
  </si>
  <si>
    <t>Quartile deviation</t>
  </si>
  <si>
    <t>MEAN</t>
  </si>
  <si>
    <t>MEDIAN</t>
  </si>
  <si>
    <t>MODE</t>
  </si>
  <si>
    <t>MEAN AGE</t>
  </si>
  <si>
    <t>Variance</t>
  </si>
  <si>
    <t>Standard deviation</t>
  </si>
  <si>
    <t>Row Labels</t>
  </si>
  <si>
    <t>Grand Total</t>
  </si>
  <si>
    <t xml:space="preserve">Sum of Profit </t>
  </si>
  <si>
    <t xml:space="preserve">Count of Profit </t>
  </si>
  <si>
    <t>294-694</t>
  </si>
  <si>
    <t>694-1094</t>
  </si>
  <si>
    <t>1094-1494</t>
  </si>
  <si>
    <t>1494-1894</t>
  </si>
  <si>
    <t>1894-2294</t>
  </si>
  <si>
    <t>2294-2694</t>
  </si>
  <si>
    <t>2694-3094</t>
  </si>
  <si>
    <t>3094-3494</t>
  </si>
  <si>
    <t>Midpoint</t>
  </si>
  <si>
    <t>LowerPoint</t>
  </si>
  <si>
    <t>Upper point</t>
  </si>
  <si>
    <t>Com Frequency</t>
  </si>
  <si>
    <t>difference</t>
  </si>
  <si>
    <t>IQR</t>
  </si>
  <si>
    <t>LOWER OUTLIER</t>
  </si>
  <si>
    <t>UPPER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</si>
</sst>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3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4" fillId="0" borderId="0" xfId="1" applyBorder="1" applyAlignment="1">
      <alignment horizontal="center" wrapText="1"/>
    </xf>
    <xf numFmtId="164" fontId="4" fillId="0" borderId="0" xfId="1" applyNumberFormat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6" fillId="0" borderId="3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0" fillId="2" borderId="0" xfId="0" applyFill="1" applyAlignment="1"/>
    <xf numFmtId="164" fontId="0" fillId="0" borderId="0" xfId="0" applyNumberFormat="1"/>
    <xf numFmtId="164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 applyAlignment="1">
      <alignment horizontal="left"/>
    </xf>
    <xf numFmtId="0" fontId="5" fillId="3" borderId="5" xfId="0" applyFont="1" applyFill="1" applyBorder="1" applyAlignment="1">
      <alignment wrapText="1"/>
    </xf>
    <xf numFmtId="0" fontId="5" fillId="3" borderId="6" xfId="0" applyNumberFormat="1" applyFont="1" applyFill="1" applyBorder="1"/>
  </cellXfs>
  <cellStyles count="3">
    <cellStyle name="Heading 3" xfId="1" builtinId="1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'Applewood 2011 sales data'!$K$7:$K$12</c:f>
              <c:numCache>
                <c:formatCode>General</c:formatCode>
                <c:ptCount val="6"/>
                <c:pt idx="0">
                  <c:v>-87.716416393239115</c:v>
                </c:pt>
                <c:pt idx="1">
                  <c:v>555.91127796006288</c:v>
                </c:pt>
                <c:pt idx="2">
                  <c:v>414812.06067767204</c:v>
                </c:pt>
                <c:pt idx="3">
                  <c:v>414812.3036223345</c:v>
                </c:pt>
                <c:pt idx="4">
                  <c:v>414812.52021650755</c:v>
                </c:pt>
                <c:pt idx="5">
                  <c:v>417810.06067767204</c:v>
                </c:pt>
              </c:numCache>
            </c:numRef>
          </c:xVal>
          <c:yVal>
            <c:numRef>
              <c:f>'Applewood 2011 sales data'!$L$7:$L$12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04448"/>
        <c:axId val="166067584"/>
      </c:scatterChart>
      <c:valAx>
        <c:axId val="178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067584"/>
        <c:crosses val="autoZero"/>
        <c:crossBetween val="midCat"/>
      </c:valAx>
      <c:valAx>
        <c:axId val="1660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04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Box</a:t>
            </a:r>
            <a:r>
              <a:rPr lang="en-US" baseline="0"/>
              <a:t> plot</a:t>
            </a:r>
            <a:endParaRPr lang="en-US"/>
          </a:p>
        </c:rich>
      </c:tx>
      <c:layout>
        <c:manualLayout>
          <c:xMode val="edge"/>
          <c:yMode val="edge"/>
          <c:x val="0.4059166666666666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349518810148724E-2"/>
          <c:y val="8.3333333333333329E-2"/>
          <c:w val="0.88892825896762906"/>
          <c:h val="0.8006867891513560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both"/>
            <c:errValType val="stdErr"/>
            <c:noEndCap val="0"/>
          </c:errBars>
          <c:val>
            <c:numRef>
              <c:f>'Applewood 2011 sales data'!$H$44</c:f>
              <c:numCache>
                <c:formatCode>General</c:formatCode>
                <c:ptCount val="1"/>
                <c:pt idx="0">
                  <c:v>294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fixedVal"/>
            <c:noEndCap val="0"/>
            <c:val val="1125"/>
          </c:errBars>
          <c:val>
            <c:numRef>
              <c:f>'Applewood 2011 sales data'!$H$45</c:f>
              <c:numCache>
                <c:formatCode>General</c:formatCode>
                <c:ptCount val="1"/>
                <c:pt idx="0">
                  <c:v>1125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'Applewood 2011 sales data'!$H$46</c:f>
              <c:numCache>
                <c:formatCode>General</c:formatCode>
                <c:ptCount val="1"/>
                <c:pt idx="0">
                  <c:v>437.5</c:v>
                </c:pt>
              </c:numCache>
            </c:numRef>
          </c:val>
        </c:ser>
        <c:ser>
          <c:idx val="3"/>
          <c:order val="3"/>
          <c:invertIfNegative val="0"/>
          <c:errBars>
            <c:errBarType val="plus"/>
            <c:errValType val="fixedVal"/>
            <c:noEndCap val="0"/>
            <c:val val="1040.5"/>
          </c:errBars>
          <c:val>
            <c:numRef>
              <c:f>'Applewood 2011 sales data'!$H$47</c:f>
              <c:numCache>
                <c:formatCode>General</c:formatCode>
                <c:ptCount val="1"/>
                <c:pt idx="0">
                  <c:v>395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val>
            <c:numRef>
              <c:f>'Applewood 2011 sales data'!$H$48</c:f>
              <c:numCache>
                <c:formatCode>General</c:formatCode>
                <c:ptCount val="1"/>
                <c:pt idx="0">
                  <c:v>1040.5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05984"/>
        <c:axId val="182362880"/>
      </c:barChart>
      <c:catAx>
        <c:axId val="178505984"/>
        <c:scaling>
          <c:orientation val="minMax"/>
        </c:scaling>
        <c:delete val="1"/>
        <c:axPos val="l"/>
        <c:majorTickMark val="out"/>
        <c:minorTickMark val="none"/>
        <c:tickLblPos val="nextTo"/>
        <c:crossAx val="182362880"/>
        <c:crosses val="autoZero"/>
        <c:auto val="1"/>
        <c:lblAlgn val="ctr"/>
        <c:lblOffset val="100"/>
        <c:noMultiLvlLbl val="0"/>
      </c:catAx>
      <c:valAx>
        <c:axId val="182362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850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analytics Excel.xlsx]SHEET1!PivotTable2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SHEET1!$G$7:$G$12</c:f>
              <c:strCache>
                <c:ptCount val="5"/>
                <c:pt idx="0">
                  <c:v>Compact</c:v>
                </c:pt>
                <c:pt idx="1">
                  <c:v>Hybrid</c:v>
                </c:pt>
                <c:pt idx="2">
                  <c:v>Sedan</c:v>
                </c:pt>
                <c:pt idx="3">
                  <c:v>SUV</c:v>
                </c:pt>
                <c:pt idx="4">
                  <c:v>Truck</c:v>
                </c:pt>
              </c:strCache>
            </c:strRef>
          </c:cat>
          <c:val>
            <c:numRef>
              <c:f>SHEET1!$H$7:$H$12</c:f>
              <c:numCache>
                <c:formatCode>0.00%</c:formatCode>
                <c:ptCount val="5"/>
                <c:pt idx="0">
                  <c:v>0.13662778430840641</c:v>
                </c:pt>
                <c:pt idx="1">
                  <c:v>4.7966965066160293E-2</c:v>
                </c:pt>
                <c:pt idx="2">
                  <c:v>0.41101666817373483</c:v>
                </c:pt>
                <c:pt idx="3">
                  <c:v>0.31579407420803568</c:v>
                </c:pt>
                <c:pt idx="4">
                  <c:v>8.8594508243662773E-2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4901632"/>
        <c:axId val="49725824"/>
      </c:barChart>
      <c:catAx>
        <c:axId val="27490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49725824"/>
        <c:crosses val="autoZero"/>
        <c:auto val="1"/>
        <c:lblAlgn val="ctr"/>
        <c:lblOffset val="100"/>
        <c:noMultiLvlLbl val="0"/>
      </c:catAx>
      <c:valAx>
        <c:axId val="497258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7490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analytics Excel.xlsx]SHEET1!PivotTable2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SHEET1!$H$6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SHEET1!$G$7:$G$12</c:f>
              <c:strCache>
                <c:ptCount val="5"/>
                <c:pt idx="0">
                  <c:v>Compact</c:v>
                </c:pt>
                <c:pt idx="1">
                  <c:v>Hybrid</c:v>
                </c:pt>
                <c:pt idx="2">
                  <c:v>Sedan</c:v>
                </c:pt>
                <c:pt idx="3">
                  <c:v>SUV</c:v>
                </c:pt>
                <c:pt idx="4">
                  <c:v>Truck</c:v>
                </c:pt>
              </c:strCache>
            </c:strRef>
          </c:cat>
          <c:val>
            <c:numRef>
              <c:f>SHEET1!$H$7:$H$12</c:f>
              <c:numCache>
                <c:formatCode>0.00%</c:formatCode>
                <c:ptCount val="5"/>
                <c:pt idx="0">
                  <c:v>0.13662778430840641</c:v>
                </c:pt>
                <c:pt idx="1">
                  <c:v>4.7966965066160293E-2</c:v>
                </c:pt>
                <c:pt idx="2">
                  <c:v>0.41101666817373483</c:v>
                </c:pt>
                <c:pt idx="3">
                  <c:v>0.31579407420803568</c:v>
                </c:pt>
                <c:pt idx="4">
                  <c:v>8.8594508243662773E-2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analytics Excel.xlsx]SHEEET2!PivotTable8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ivotFmts>
      <c:pivotFmt>
        <c:idx val="0"/>
        <c:spPr>
          <a:solidFill>
            <a:schemeClr val="tx2">
              <a:lumMod val="40000"/>
              <a:lumOff val="60000"/>
            </a:schemeClr>
          </a:solidFill>
          <a:ln w="25400" cap="flat" cmpd="sng" algn="ctr">
            <a:solidFill>
              <a:schemeClr val="accent4"/>
            </a:solidFill>
            <a:prstDash val="solid"/>
          </a:ln>
          <a:effectLst/>
        </c:spPr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SHEEET2!$F$1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invertIfNegative val="0"/>
          <c:cat>
            <c:strRef>
              <c:f>SHEEET2!$E$2:$E$10</c:f>
              <c:strCache>
                <c:ptCount val="8"/>
                <c:pt idx="0">
                  <c:v>294-694</c:v>
                </c:pt>
                <c:pt idx="1">
                  <c:v>694-1094</c:v>
                </c:pt>
                <c:pt idx="2">
                  <c:v>1094-1494</c:v>
                </c:pt>
                <c:pt idx="3">
                  <c:v>1494-1894</c:v>
                </c:pt>
                <c:pt idx="4">
                  <c:v>1894-2294</c:v>
                </c:pt>
                <c:pt idx="5">
                  <c:v>2294-2694</c:v>
                </c:pt>
                <c:pt idx="6">
                  <c:v>2694-3094</c:v>
                </c:pt>
                <c:pt idx="7">
                  <c:v>3094-3494</c:v>
                </c:pt>
              </c:strCache>
            </c:strRef>
          </c:cat>
          <c:val>
            <c:numRef>
              <c:f>SHEEET2!$F$2:$F$10</c:f>
              <c:numCache>
                <c:formatCode>General</c:formatCode>
                <c:ptCount val="8"/>
                <c:pt idx="0">
                  <c:v>8</c:v>
                </c:pt>
                <c:pt idx="1">
                  <c:v>13</c:v>
                </c:pt>
                <c:pt idx="2">
                  <c:v>29</c:v>
                </c:pt>
                <c:pt idx="3">
                  <c:v>41</c:v>
                </c:pt>
                <c:pt idx="4">
                  <c:v>45</c:v>
                </c:pt>
                <c:pt idx="5">
                  <c:v>27</c:v>
                </c:pt>
                <c:pt idx="6">
                  <c:v>15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8237568"/>
        <c:axId val="222528640"/>
      </c:barChart>
      <c:catAx>
        <c:axId val="21823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2528640"/>
        <c:crosses val="autoZero"/>
        <c:auto val="1"/>
        <c:lblAlgn val="ctr"/>
        <c:lblOffset val="100"/>
        <c:noMultiLvlLbl val="0"/>
      </c:catAx>
      <c:valAx>
        <c:axId val="22252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2561606882473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23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83495727417635"/>
          <c:y val="0.1113200447846117"/>
          <c:w val="0.58820006232097699"/>
          <c:h val="0.6449915569994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SHEEET2!$D$14:$D$21</c:f>
              <c:numCache>
                <c:formatCode>General</c:formatCode>
                <c:ptCount val="8"/>
                <c:pt idx="0">
                  <c:v>494</c:v>
                </c:pt>
                <c:pt idx="1">
                  <c:v>894</c:v>
                </c:pt>
                <c:pt idx="2">
                  <c:v>1294</c:v>
                </c:pt>
                <c:pt idx="3">
                  <c:v>1694</c:v>
                </c:pt>
                <c:pt idx="4">
                  <c:v>2094</c:v>
                </c:pt>
                <c:pt idx="5">
                  <c:v>2494</c:v>
                </c:pt>
                <c:pt idx="6">
                  <c:v>2894</c:v>
                </c:pt>
                <c:pt idx="7">
                  <c:v>3294</c:v>
                </c:pt>
              </c:numCache>
            </c:numRef>
          </c:cat>
          <c:val>
            <c:numRef>
              <c:f>SHEEET2!$C$14:$C$21</c:f>
              <c:numCache>
                <c:formatCode>General</c:formatCode>
                <c:ptCount val="8"/>
                <c:pt idx="0">
                  <c:v>8</c:v>
                </c:pt>
                <c:pt idx="1">
                  <c:v>13</c:v>
                </c:pt>
                <c:pt idx="2">
                  <c:v>29</c:v>
                </c:pt>
                <c:pt idx="3">
                  <c:v>41</c:v>
                </c:pt>
                <c:pt idx="4">
                  <c:v>45</c:v>
                </c:pt>
                <c:pt idx="5">
                  <c:v>27</c:v>
                </c:pt>
                <c:pt idx="6">
                  <c:v>15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56736"/>
        <c:axId val="218167168"/>
      </c:lineChart>
      <c:catAx>
        <c:axId val="2179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167168"/>
        <c:crosses val="autoZero"/>
        <c:auto val="1"/>
        <c:lblAlgn val="ctr"/>
        <c:lblOffset val="100"/>
        <c:noMultiLvlLbl val="0"/>
      </c:catAx>
      <c:valAx>
        <c:axId val="2181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5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Comulative Frequency Polygon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SHEEET2!$E$29</c:f>
              <c:strCache>
                <c:ptCount val="1"/>
                <c:pt idx="0">
                  <c:v>Com Frequency</c:v>
                </c:pt>
              </c:strCache>
            </c:strRef>
          </c:tx>
          <c:marker>
            <c:symbol val="none"/>
          </c:marker>
          <c:cat>
            <c:numRef>
              <c:f>SHEEET2!$C$30:$C$37</c:f>
              <c:numCache>
                <c:formatCode>General</c:formatCode>
                <c:ptCount val="8"/>
                <c:pt idx="0">
                  <c:v>294</c:v>
                </c:pt>
                <c:pt idx="1">
                  <c:v>694</c:v>
                </c:pt>
                <c:pt idx="2">
                  <c:v>1094</c:v>
                </c:pt>
                <c:pt idx="3">
                  <c:v>1494</c:v>
                </c:pt>
                <c:pt idx="4">
                  <c:v>1894</c:v>
                </c:pt>
                <c:pt idx="5">
                  <c:v>2294</c:v>
                </c:pt>
                <c:pt idx="6">
                  <c:v>2694</c:v>
                </c:pt>
                <c:pt idx="7">
                  <c:v>3094</c:v>
                </c:pt>
              </c:numCache>
            </c:numRef>
          </c:cat>
          <c:val>
            <c:numRef>
              <c:f>SHEEET2!$E$30:$E$37</c:f>
              <c:numCache>
                <c:formatCode>General</c:formatCode>
                <c:ptCount val="8"/>
                <c:pt idx="0">
                  <c:v>8</c:v>
                </c:pt>
                <c:pt idx="1">
                  <c:v>21</c:v>
                </c:pt>
                <c:pt idx="2">
                  <c:v>50</c:v>
                </c:pt>
                <c:pt idx="3">
                  <c:v>91</c:v>
                </c:pt>
                <c:pt idx="4">
                  <c:v>136</c:v>
                </c:pt>
                <c:pt idx="5">
                  <c:v>163</c:v>
                </c:pt>
                <c:pt idx="6">
                  <c:v>178</c:v>
                </c:pt>
                <c:pt idx="7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5856"/>
        <c:axId val="214747776"/>
      </c:lineChart>
      <c:catAx>
        <c:axId val="21474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47776"/>
        <c:crosses val="autoZero"/>
        <c:auto val="1"/>
        <c:lblAlgn val="ctr"/>
        <c:lblOffset val="100"/>
        <c:noMultiLvlLbl val="0"/>
      </c:catAx>
      <c:valAx>
        <c:axId val="2147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4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217170</xdr:colOff>
      <xdr:row>4</xdr:row>
      <xdr:rowOff>163830</xdr:rowOff>
    </xdr:from>
    <xdr:to>
      <xdr:col>19</xdr:col>
      <xdr:colOff>521970</xdr:colOff>
      <xdr:row>19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41</xdr:row>
      <xdr:rowOff>57150</xdr:rowOff>
    </xdr:from>
    <xdr:to>
      <xdr:col>15</xdr:col>
      <xdr:colOff>514350</xdr:colOff>
      <xdr:row>56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1143000</xdr:colOff>
      <xdr:row>2</xdr:row>
      <xdr:rowOff>80010</xdr:rowOff>
    </xdr:from>
    <xdr:to>
      <xdr:col>15</xdr:col>
      <xdr:colOff>525780</xdr:colOff>
      <xdr:row>17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594360</xdr:colOff>
      <xdr:row>13</xdr:row>
      <xdr:rowOff>34290</xdr:rowOff>
    </xdr:from>
    <xdr:to>
      <xdr:col>8</xdr:col>
      <xdr:colOff>1005840</xdr:colOff>
      <xdr:row>28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317864</xdr:colOff>
      <xdr:row>0</xdr:row>
      <xdr:rowOff>22316</xdr:rowOff>
    </xdr:from>
    <xdr:to>
      <xdr:col>14</xdr:col>
      <xdr:colOff>52251</xdr:colOff>
      <xdr:row>13</xdr:row>
      <xdr:rowOff>95794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461556</xdr:colOff>
      <xdr:row>14</xdr:row>
      <xdr:rowOff>87085</xdr:rowOff>
    </xdr:from>
    <xdr:to>
      <xdr:col>8</xdr:col>
      <xdr:colOff>507276</xdr:colOff>
      <xdr:row>26</xdr:row>
      <xdr:rowOff>71845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779417</xdr:colOff>
      <xdr:row>27</xdr:row>
      <xdr:rowOff>148045</xdr:rowOff>
    </xdr:from>
    <xdr:to>
      <xdr:col>11</xdr:col>
      <xdr:colOff>285205</xdr:colOff>
      <xdr:row>38</xdr:row>
      <xdr:rowOff>71844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10" refreshedDate="45345.801970717592" createdVersion="4" refreshedVersion="4" minRefreshableVersion="3" recordCount="180">
  <cacheSource type="worksheet">
    <worksheetSource ref="A1:B181" sheet="SHEET1"/>
  </cacheSource>
  <cacheFields count="3">
    <cacheField name="Vehicle-Type" numFmtId="0">
      <sharedItems count="5">
        <s v="Sedan"/>
        <s v="SUV"/>
        <s v="Hybrid"/>
        <s v="Compact"/>
        <s v="Truck"/>
      </sharedItems>
    </cacheField>
    <cacheField name="Profit " numFmtId="164">
      <sharedItems containsSemiMixedTypes="0" containsString="0" containsNumber="1" minValue="294" maxValue="3292"/>
    </cacheField>
    <cacheField name="profit percentage" numFmtId="0" formula="'Profit ' /331770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10" refreshedDate="45345.846393402775" createdVersion="4" refreshedVersion="4" minRefreshableVersion="3" recordCount="180">
  <cacheSource type="worksheet">
    <worksheetSource ref="A1:A181" sheet="SHEEET2"/>
  </cacheSource>
  <cacheFields count="2">
    <cacheField name="Profit " numFmtId="164">
      <sharedItems containsSemiMixedTypes="0" containsString="0" containsNumber="1" minValue="294" maxValue="3292" count="179">
        <n v="2348"/>
        <n v="3292"/>
        <n v="1500"/>
        <n v="2279"/>
        <n v="1401"/>
        <n v="2199"/>
        <n v="1741"/>
        <n v="732"/>
        <n v="2084"/>
        <n v="1640"/>
        <n v="1461"/>
        <n v="1238"/>
        <n v="1876"/>
        <n v="1428"/>
        <n v="2666"/>
        <n v="2415"/>
        <n v="2165"/>
        <n v="1529"/>
        <n v="1410"/>
        <n v="1648"/>
        <n v="754"/>
        <n v="1509"/>
        <n v="1821"/>
        <n v="2989"/>
        <n v="1897"/>
        <n v="1298"/>
        <n v="1144"/>
        <n v="2056"/>
        <n v="1344"/>
        <n v="2175"/>
        <n v="1638"/>
        <n v="1606"/>
        <n v="1907"/>
        <n v="1040"/>
        <n v="820"/>
        <n v="2498"/>
        <n v="1837"/>
        <n v="1731"/>
        <n v="1387"/>
        <n v="1827"/>
        <n v="1915"/>
        <n v="2071"/>
        <n v="1680"/>
        <n v="996"/>
        <n v="1809"/>
        <n v="1412"/>
        <n v="1220"/>
        <n v="1973"/>
        <n v="1501"/>
        <n v="1952"/>
        <n v="1704"/>
        <n v="2584"/>
        <n v="2886"/>
        <n v="1342"/>
        <n v="1807"/>
        <n v="1754"/>
        <n v="2207"/>
        <n v="2357"/>
        <n v="2063"/>
        <n v="2127"/>
        <n v="2928"/>
        <n v="1626"/>
        <n v="1760"/>
        <n v="1817"/>
        <n v="842"/>
        <n v="1822"/>
        <n v="2487"/>
        <n v="2700"/>
        <n v="1124"/>
        <n v="1174"/>
        <n v="2341"/>
        <n v="1325"/>
        <n v="1717"/>
        <n v="1426"/>
        <n v="783"/>
        <n v="1963"/>
        <n v="1688"/>
        <n v="2637"/>
        <n v="1940"/>
        <n v="910"/>
        <n v="2742"/>
        <n v="443"/>
        <n v="1762"/>
        <n v="934"/>
        <n v="2236"/>
        <n v="1674"/>
        <n v="2626"/>
        <n v="1797"/>
        <n v="1957"/>
        <n v="1323"/>
        <n v="1752"/>
        <n v="2230"/>
        <n v="2597"/>
        <n v="963"/>
        <n v="1919"/>
        <n v="323"/>
        <n v="2692"/>
        <n v="2148"/>
        <n v="2639"/>
        <n v="2252"/>
        <n v="2646"/>
        <n v="1538"/>
        <n v="1536"/>
        <n v="1206"/>
        <n v="2070"/>
        <n v="2944"/>
        <n v="294"/>
        <n v="1464"/>
        <n v="2445"/>
        <n v="1118"/>
        <n v="1549"/>
        <n v="2058"/>
        <n v="2482"/>
        <n v="3043"/>
        <n v="978"/>
        <n v="2502"/>
        <n v="2197"/>
        <n v="352"/>
        <n v="377"/>
        <n v="1295"/>
        <n v="1772"/>
        <n v="1961"/>
        <n v="2856"/>
        <n v="2430"/>
        <n v="3210"/>
        <n v="1166"/>
        <n v="482"/>
        <n v="1766"/>
        <n v="2338"/>
        <n v="2119"/>
        <n v="1320"/>
        <n v="2222"/>
        <n v="1059"/>
        <n v="2350"/>
        <n v="1273"/>
        <n v="2231"/>
        <n v="2339"/>
        <n v="2866"/>
        <n v="1485"/>
        <n v="1932"/>
        <n v="1889"/>
        <n v="1532"/>
        <n v="1938"/>
        <n v="2991"/>
        <n v="3082"/>
        <n v="1621"/>
        <n v="2083"/>
        <n v="2695"/>
        <n v="2116"/>
        <n v="2422"/>
        <n v="1266"/>
        <n v="1818"/>
        <n v="1108"/>
        <n v="2009.9999999999998"/>
        <n v="2454"/>
        <n v="1906"/>
        <n v="1955"/>
        <n v="2842"/>
        <n v="2240"/>
        <n v="1824"/>
        <n v="2147"/>
        <n v="2059"/>
        <n v="2813"/>
        <n v="2265"/>
        <n v="2389"/>
        <n v="2201"/>
        <n v="2434"/>
        <n v="1546"/>
        <n v="369"/>
        <n v="2370"/>
        <n v="335"/>
        <n v="1115"/>
        <n v="2250"/>
        <n v="2446"/>
        <n v="1553"/>
        <n v="2701"/>
        <n v="1951"/>
        <n v="870"/>
        <n v="1269"/>
      </sharedItems>
      <fieldGroup base="0">
        <rangePr startNum="294" endNum="3292" groupInterval="400"/>
        <groupItems count="10">
          <s v="&lt;294"/>
          <s v="294-694"/>
          <s v="694-1094"/>
          <s v="1094-1494"/>
          <s v="1494-1894"/>
          <s v="1894-2294"/>
          <s v="2294-2694"/>
          <s v="2694-3094"/>
          <s v="3094-3494"/>
          <s v="&gt;3494"/>
        </groupItems>
      </fieldGroup>
    </cacheField>
    <cacheField name="Field1" numFmtId="0" formula="'Profit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n v="2348"/>
  </r>
  <r>
    <x v="1"/>
    <n v="3292"/>
  </r>
  <r>
    <x v="2"/>
    <n v="1500"/>
  </r>
  <r>
    <x v="3"/>
    <n v="2279"/>
  </r>
  <r>
    <x v="0"/>
    <n v="1401"/>
  </r>
  <r>
    <x v="0"/>
    <n v="2199"/>
  </r>
  <r>
    <x v="4"/>
    <n v="1741"/>
  </r>
  <r>
    <x v="3"/>
    <n v="732"/>
  </r>
  <r>
    <x v="1"/>
    <n v="2084"/>
  </r>
  <r>
    <x v="0"/>
    <n v="1640"/>
  </r>
  <r>
    <x v="0"/>
    <n v="1461"/>
  </r>
  <r>
    <x v="0"/>
    <n v="1238"/>
  </r>
  <r>
    <x v="0"/>
    <n v="1876"/>
  </r>
  <r>
    <x v="4"/>
    <n v="1428"/>
  </r>
  <r>
    <x v="0"/>
    <n v="2666"/>
  </r>
  <r>
    <x v="0"/>
    <n v="2415"/>
  </r>
  <r>
    <x v="0"/>
    <n v="2165"/>
  </r>
  <r>
    <x v="4"/>
    <n v="1529"/>
  </r>
  <r>
    <x v="0"/>
    <n v="1410"/>
  </r>
  <r>
    <x v="3"/>
    <n v="1648"/>
  </r>
  <r>
    <x v="1"/>
    <n v="754"/>
  </r>
  <r>
    <x v="1"/>
    <n v="1509"/>
  </r>
  <r>
    <x v="4"/>
    <n v="1821"/>
  </r>
  <r>
    <x v="1"/>
    <n v="2989"/>
  </r>
  <r>
    <x v="1"/>
    <n v="1897"/>
  </r>
  <r>
    <x v="0"/>
    <n v="1298"/>
  </r>
  <r>
    <x v="0"/>
    <n v="1144"/>
  </r>
  <r>
    <x v="0"/>
    <n v="2056"/>
  </r>
  <r>
    <x v="0"/>
    <n v="1344"/>
  </r>
  <r>
    <x v="0"/>
    <n v="2175"/>
  </r>
  <r>
    <x v="1"/>
    <n v="1638"/>
  </r>
  <r>
    <x v="1"/>
    <n v="1606"/>
  </r>
  <r>
    <x v="0"/>
    <n v="1907"/>
  </r>
  <r>
    <x v="1"/>
    <n v="1040"/>
  </r>
  <r>
    <x v="3"/>
    <n v="820"/>
  </r>
  <r>
    <x v="1"/>
    <n v="2498"/>
  </r>
  <r>
    <x v="1"/>
    <n v="1837"/>
  </r>
  <r>
    <x v="0"/>
    <n v="1731"/>
  </r>
  <r>
    <x v="2"/>
    <n v="1387"/>
  </r>
  <r>
    <x v="1"/>
    <n v="1827"/>
  </r>
  <r>
    <x v="2"/>
    <n v="1915"/>
  </r>
  <r>
    <x v="3"/>
    <n v="2071"/>
  </r>
  <r>
    <x v="1"/>
    <n v="1680"/>
  </r>
  <r>
    <x v="1"/>
    <n v="996"/>
  </r>
  <r>
    <x v="4"/>
    <n v="1809"/>
  </r>
  <r>
    <x v="0"/>
    <n v="1412"/>
  </r>
  <r>
    <x v="4"/>
    <n v="1220"/>
  </r>
  <r>
    <x v="0"/>
    <n v="1973"/>
  </r>
  <r>
    <x v="3"/>
    <n v="1501"/>
  </r>
  <r>
    <x v="0"/>
    <n v="1952"/>
  </r>
  <r>
    <x v="0"/>
    <n v="1704"/>
  </r>
  <r>
    <x v="0"/>
    <n v="2584"/>
  </r>
  <r>
    <x v="3"/>
    <n v="2886"/>
  </r>
  <r>
    <x v="0"/>
    <n v="1342"/>
  </r>
  <r>
    <x v="1"/>
    <n v="1807"/>
  </r>
  <r>
    <x v="0"/>
    <n v="1754"/>
  </r>
  <r>
    <x v="1"/>
    <n v="2207"/>
  </r>
  <r>
    <x v="0"/>
    <n v="2357"/>
  </r>
  <r>
    <x v="4"/>
    <n v="2063"/>
  </r>
  <r>
    <x v="1"/>
    <n v="2127"/>
  </r>
  <r>
    <x v="1"/>
    <n v="2928"/>
  </r>
  <r>
    <x v="0"/>
    <n v="1626"/>
  </r>
  <r>
    <x v="1"/>
    <n v="1760"/>
  </r>
  <r>
    <x v="0"/>
    <n v="1817"/>
  </r>
  <r>
    <x v="3"/>
    <n v="842"/>
  </r>
  <r>
    <x v="1"/>
    <n v="1822"/>
  </r>
  <r>
    <x v="3"/>
    <n v="2487"/>
  </r>
  <r>
    <x v="0"/>
    <n v="2700"/>
  </r>
  <r>
    <x v="0"/>
    <n v="1124"/>
  </r>
  <r>
    <x v="1"/>
    <n v="1174"/>
  </r>
  <r>
    <x v="1"/>
    <n v="2341"/>
  </r>
  <r>
    <x v="3"/>
    <n v="1325"/>
  </r>
  <r>
    <x v="1"/>
    <n v="1717"/>
  </r>
  <r>
    <x v="1"/>
    <n v="1426"/>
  </r>
  <r>
    <x v="3"/>
    <n v="783"/>
  </r>
  <r>
    <x v="0"/>
    <n v="1963"/>
  </r>
  <r>
    <x v="1"/>
    <n v="1688"/>
  </r>
  <r>
    <x v="1"/>
    <n v="2637"/>
  </r>
  <r>
    <x v="1"/>
    <n v="1940"/>
  </r>
  <r>
    <x v="4"/>
    <n v="910"/>
  </r>
  <r>
    <x v="3"/>
    <n v="2742"/>
  </r>
  <r>
    <x v="3"/>
    <n v="443"/>
  </r>
  <r>
    <x v="3"/>
    <n v="1915"/>
  </r>
  <r>
    <x v="3"/>
    <n v="1762"/>
  </r>
  <r>
    <x v="0"/>
    <n v="934"/>
  </r>
  <r>
    <x v="0"/>
    <n v="2236"/>
  </r>
  <r>
    <x v="0"/>
    <n v="1674"/>
  </r>
  <r>
    <x v="3"/>
    <n v="2626"/>
  </r>
  <r>
    <x v="3"/>
    <n v="1797"/>
  </r>
  <r>
    <x v="0"/>
    <n v="1957"/>
  </r>
  <r>
    <x v="4"/>
    <n v="1323"/>
  </r>
  <r>
    <x v="0"/>
    <n v="1752"/>
  </r>
  <r>
    <x v="0"/>
    <n v="2230"/>
  </r>
  <r>
    <x v="0"/>
    <n v="2597"/>
  </r>
  <r>
    <x v="0"/>
    <n v="963"/>
  </r>
  <r>
    <x v="1"/>
    <n v="1919"/>
  </r>
  <r>
    <x v="4"/>
    <n v="323"/>
  </r>
  <r>
    <x v="0"/>
    <n v="2692"/>
  </r>
  <r>
    <x v="0"/>
    <n v="2148"/>
  </r>
  <r>
    <x v="0"/>
    <n v="2639"/>
  </r>
  <r>
    <x v="3"/>
    <n v="2252"/>
  </r>
  <r>
    <x v="1"/>
    <n v="2646"/>
  </r>
  <r>
    <x v="0"/>
    <n v="1538"/>
  </r>
  <r>
    <x v="1"/>
    <n v="1536"/>
  </r>
  <r>
    <x v="3"/>
    <n v="1206"/>
  </r>
  <r>
    <x v="1"/>
    <n v="2070"/>
  </r>
  <r>
    <x v="1"/>
    <n v="2944"/>
  </r>
  <r>
    <x v="0"/>
    <n v="294"/>
  </r>
  <r>
    <x v="0"/>
    <n v="1464"/>
  </r>
  <r>
    <x v="0"/>
    <n v="2445"/>
  </r>
  <r>
    <x v="0"/>
    <n v="1118"/>
  </r>
  <r>
    <x v="3"/>
    <n v="1549"/>
  </r>
  <r>
    <x v="4"/>
    <n v="2058"/>
  </r>
  <r>
    <x v="1"/>
    <n v="2482"/>
  </r>
  <r>
    <x v="1"/>
    <n v="3043"/>
  </r>
  <r>
    <x v="1"/>
    <n v="978"/>
  </r>
  <r>
    <x v="1"/>
    <n v="2502"/>
  </r>
  <r>
    <x v="0"/>
    <n v="2197"/>
  </r>
  <r>
    <x v="0"/>
    <n v="352"/>
  </r>
  <r>
    <x v="1"/>
    <n v="377"/>
  </r>
  <r>
    <x v="0"/>
    <n v="1295"/>
  </r>
  <r>
    <x v="2"/>
    <n v="1772"/>
  </r>
  <r>
    <x v="0"/>
    <n v="1961"/>
  </r>
  <r>
    <x v="1"/>
    <n v="2856"/>
  </r>
  <r>
    <x v="1"/>
    <n v="2430"/>
  </r>
  <r>
    <x v="0"/>
    <n v="3210"/>
  </r>
  <r>
    <x v="1"/>
    <n v="1166"/>
  </r>
  <r>
    <x v="1"/>
    <n v="482"/>
  </r>
  <r>
    <x v="1"/>
    <n v="1766"/>
  </r>
  <r>
    <x v="0"/>
    <n v="2338"/>
  </r>
  <r>
    <x v="3"/>
    <n v="2119"/>
  </r>
  <r>
    <x v="4"/>
    <n v="1320"/>
  </r>
  <r>
    <x v="2"/>
    <n v="2222"/>
  </r>
  <r>
    <x v="1"/>
    <n v="1059"/>
  </r>
  <r>
    <x v="0"/>
    <n v="2350"/>
  </r>
  <r>
    <x v="0"/>
    <n v="1273"/>
  </r>
  <r>
    <x v="0"/>
    <n v="2231"/>
  </r>
  <r>
    <x v="0"/>
    <n v="2339"/>
  </r>
  <r>
    <x v="1"/>
    <n v="2866"/>
  </r>
  <r>
    <x v="4"/>
    <n v="1485"/>
  </r>
  <r>
    <x v="3"/>
    <n v="1932"/>
  </r>
  <r>
    <x v="3"/>
    <n v="1889"/>
  </r>
  <r>
    <x v="0"/>
    <n v="1532"/>
  </r>
  <r>
    <x v="3"/>
    <n v="1938"/>
  </r>
  <r>
    <x v="1"/>
    <n v="2991"/>
  </r>
  <r>
    <x v="4"/>
    <n v="3082"/>
  </r>
  <r>
    <x v="2"/>
    <n v="1621"/>
  </r>
  <r>
    <x v="0"/>
    <n v="2083"/>
  </r>
  <r>
    <x v="1"/>
    <n v="2695"/>
  </r>
  <r>
    <x v="1"/>
    <n v="2116"/>
  </r>
  <r>
    <x v="0"/>
    <n v="2422"/>
  </r>
  <r>
    <x v="0"/>
    <n v="1266"/>
  </r>
  <r>
    <x v="0"/>
    <n v="1818"/>
  </r>
  <r>
    <x v="2"/>
    <n v="1108"/>
  </r>
  <r>
    <x v="0"/>
    <n v="2009.9999999999998"/>
  </r>
  <r>
    <x v="0"/>
    <n v="2454"/>
  </r>
  <r>
    <x v="0"/>
    <n v="1906"/>
  </r>
  <r>
    <x v="2"/>
    <n v="1955"/>
  </r>
  <r>
    <x v="1"/>
    <n v="2842"/>
  </r>
  <r>
    <x v="0"/>
    <n v="2240"/>
  </r>
  <r>
    <x v="1"/>
    <n v="1824"/>
  </r>
  <r>
    <x v="3"/>
    <n v="2147"/>
  </r>
  <r>
    <x v="0"/>
    <n v="2059"/>
  </r>
  <r>
    <x v="1"/>
    <n v="2813"/>
  </r>
  <r>
    <x v="0"/>
    <n v="2265"/>
  </r>
  <r>
    <x v="1"/>
    <n v="2389"/>
  </r>
  <r>
    <x v="0"/>
    <n v="2201"/>
  </r>
  <r>
    <x v="2"/>
    <n v="2434"/>
  </r>
  <r>
    <x v="4"/>
    <n v="1546"/>
  </r>
  <r>
    <x v="3"/>
    <n v="369"/>
  </r>
  <r>
    <x v="4"/>
    <n v="2370"/>
  </r>
  <r>
    <x v="1"/>
    <n v="335"/>
  </r>
  <r>
    <x v="4"/>
    <n v="1115"/>
  </r>
  <r>
    <x v="4"/>
    <n v="2250"/>
  </r>
  <r>
    <x v="0"/>
    <n v="2446"/>
  </r>
  <r>
    <x v="1"/>
    <n v="1553"/>
  </r>
  <r>
    <x v="0"/>
    <n v="2701"/>
  </r>
  <r>
    <x v="0"/>
    <n v="1951"/>
  </r>
  <r>
    <x v="1"/>
    <n v="870"/>
  </r>
  <r>
    <x v="3"/>
    <n v="12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40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G6:H12" firstHeaderRow="1" firstDataRow="1" firstDataCol="1"/>
  <pivotFields count="3">
    <pivotField axis="axisRow" showAll="0">
      <items count="6">
        <item x="3"/>
        <item x="2"/>
        <item x="0"/>
        <item x="1"/>
        <item x="4"/>
        <item t="default"/>
      </items>
    </pivotField>
    <pivotField dataField="1" numFmtId="164" showAl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 " fld="1" showDataAs="percentOfCo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E1:F10" firstHeaderRow="1" firstDataRow="1" firstDataCol="1"/>
  <pivotFields count="2">
    <pivotField axis="axisRow" dataField="1" numFmtId="16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ragToRow="0" dragToCol="0" dragToPage="0" showAll="0" defaultSubtota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rofit 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6"/>
  <sheetViews>
    <sheetView topLeftCell="A35" zoomScaleNormal="100" zoomScalePageLayoutView="125" workbookViewId="0">
      <selection activeCell="M57" sqref="M57"/>
    </sheetView>
  </sheetViews>
  <sheetFormatPr defaultColWidth="8.88671875" defaultRowHeight="14.4" x14ac:dyDescent="0.3"/>
  <cols>
    <col min="1" max="1" width="12.88671875" style="1" customWidth="1"/>
    <col min="2" max="2" width="12.21875" style="1" customWidth="1"/>
    <col min="3" max="3" width="15.21875" style="1" customWidth="1"/>
    <col min="4" max="4" width="16.77734375" style="1" customWidth="1"/>
    <col min="5" max="5" width="18.21875" style="1" customWidth="1"/>
    <col min="6" max="6" width="8.88671875" style="14"/>
  </cols>
  <sheetData>
    <row r="1" spans="1:12" x14ac:dyDescent="0.3">
      <c r="A1" s="13" t="s">
        <v>14</v>
      </c>
      <c r="B1" s="13"/>
      <c r="C1" s="13"/>
      <c r="D1" s="13"/>
      <c r="E1" s="13"/>
    </row>
    <row r="3" spans="1:12" s="5" customFormat="1" ht="15" thickBot="1" x14ac:dyDescent="0.35">
      <c r="A3" s="7" t="s">
        <v>12</v>
      </c>
      <c r="B3" s="8" t="s">
        <v>13</v>
      </c>
      <c r="C3" s="7" t="s">
        <v>0</v>
      </c>
      <c r="D3" s="7" t="s">
        <v>1</v>
      </c>
      <c r="E3" s="7" t="s">
        <v>11</v>
      </c>
      <c r="F3" s="14"/>
    </row>
    <row r="4" spans="1:12" s="6" customFormat="1" ht="14.4" customHeight="1" x14ac:dyDescent="0.3">
      <c r="A4" s="1">
        <v>43</v>
      </c>
      <c r="B4" s="2">
        <v>2348</v>
      </c>
      <c r="C4" s="1" t="s">
        <v>2</v>
      </c>
      <c r="D4" s="1" t="s">
        <v>3</v>
      </c>
      <c r="E4" s="1">
        <v>0</v>
      </c>
      <c r="F4" s="20" t="s">
        <v>48</v>
      </c>
      <c r="G4" s="20"/>
    </row>
    <row r="5" spans="1:12" s="6" customFormat="1" ht="15" thickBot="1" x14ac:dyDescent="0.35">
      <c r="A5" s="1">
        <v>47</v>
      </c>
      <c r="B5" s="2">
        <v>3292</v>
      </c>
      <c r="C5" s="1" t="s">
        <v>10</v>
      </c>
      <c r="D5" s="1" t="s">
        <v>3</v>
      </c>
      <c r="E5" s="1">
        <v>2</v>
      </c>
      <c r="F5" s="16"/>
      <c r="G5" s="16"/>
    </row>
    <row r="6" spans="1:12" s="6" customFormat="1" x14ac:dyDescent="0.3">
      <c r="A6" s="1">
        <v>43</v>
      </c>
      <c r="B6" s="2">
        <v>1500</v>
      </c>
      <c r="C6" s="1" t="s">
        <v>2</v>
      </c>
      <c r="D6" s="1" t="s">
        <v>3</v>
      </c>
      <c r="E6" s="1">
        <v>0</v>
      </c>
      <c r="F6" s="16" t="s">
        <v>33</v>
      </c>
      <c r="G6" s="16">
        <v>1843.1666666666667</v>
      </c>
      <c r="H6" s="6">
        <f>G6-3*G10</f>
        <v>-87.716416393239115</v>
      </c>
      <c r="K6" s="18" t="s">
        <v>49</v>
      </c>
      <c r="L6" s="18" t="s">
        <v>51</v>
      </c>
    </row>
    <row r="7" spans="1:12" s="6" customFormat="1" x14ac:dyDescent="0.3">
      <c r="A7" s="1">
        <v>57</v>
      </c>
      <c r="B7" s="2">
        <v>2279</v>
      </c>
      <c r="C7" s="1" t="s">
        <v>4</v>
      </c>
      <c r="D7" s="1" t="s">
        <v>6</v>
      </c>
      <c r="E7" s="1">
        <v>1</v>
      </c>
      <c r="F7" s="16" t="s">
        <v>34</v>
      </c>
      <c r="G7" s="16">
        <v>47.973175892514689</v>
      </c>
      <c r="H7" s="6">
        <f>H6+G10</f>
        <v>555.91127796006288</v>
      </c>
      <c r="K7" s="22">
        <v>-87.716416393239115</v>
      </c>
      <c r="L7" s="16">
        <v>0</v>
      </c>
    </row>
    <row r="8" spans="1:12" s="6" customFormat="1" x14ac:dyDescent="0.3">
      <c r="A8" s="1">
        <v>53</v>
      </c>
      <c r="B8" s="2">
        <v>1401</v>
      </c>
      <c r="C8" s="1" t="s">
        <v>2</v>
      </c>
      <c r="D8" s="1" t="s">
        <v>3</v>
      </c>
      <c r="E8" s="1">
        <v>2</v>
      </c>
      <c r="F8" s="16" t="s">
        <v>35</v>
      </c>
      <c r="G8" s="16">
        <v>1882.5</v>
      </c>
      <c r="H8" s="6">
        <f t="shared" ref="H8:H11" si="0">H7+G11</f>
        <v>414812.52021650755</v>
      </c>
      <c r="K8" s="22">
        <v>555.91127796006288</v>
      </c>
      <c r="L8" s="16">
        <v>8</v>
      </c>
    </row>
    <row r="9" spans="1:12" s="6" customFormat="1" x14ac:dyDescent="0.3">
      <c r="A9" s="1">
        <v>52</v>
      </c>
      <c r="B9" s="2">
        <v>2199</v>
      </c>
      <c r="C9" s="1" t="s">
        <v>2</v>
      </c>
      <c r="D9" s="1" t="s">
        <v>5</v>
      </c>
      <c r="E9" s="1">
        <v>0</v>
      </c>
      <c r="F9" s="16" t="s">
        <v>36</v>
      </c>
      <c r="G9" s="16">
        <v>1915</v>
      </c>
      <c r="H9" s="6">
        <f t="shared" si="0"/>
        <v>414812.3036223345</v>
      </c>
      <c r="K9" s="22">
        <v>414812.06067767204</v>
      </c>
      <c r="L9" s="16">
        <v>172</v>
      </c>
    </row>
    <row r="10" spans="1:12" s="6" customFormat="1" x14ac:dyDescent="0.3">
      <c r="A10" s="1">
        <v>45</v>
      </c>
      <c r="B10" s="2">
        <v>1741</v>
      </c>
      <c r="C10" s="1" t="s">
        <v>10</v>
      </c>
      <c r="D10" s="1" t="s">
        <v>7</v>
      </c>
      <c r="E10" s="1">
        <v>2</v>
      </c>
      <c r="F10" s="16" t="s">
        <v>37</v>
      </c>
      <c r="G10" s="16">
        <v>643.62769435330199</v>
      </c>
      <c r="H10" s="6">
        <f t="shared" si="0"/>
        <v>414812.06067767204</v>
      </c>
      <c r="K10" s="22">
        <v>414812.3036223345</v>
      </c>
      <c r="L10" s="16">
        <v>0</v>
      </c>
    </row>
    <row r="11" spans="1:12" s="6" customFormat="1" ht="28.8" x14ac:dyDescent="0.3">
      <c r="A11" s="1">
        <v>37</v>
      </c>
      <c r="B11" s="2">
        <v>732</v>
      </c>
      <c r="C11" s="1" t="s">
        <v>10</v>
      </c>
      <c r="D11" s="1" t="s">
        <v>5</v>
      </c>
      <c r="E11" s="1">
        <v>1</v>
      </c>
      <c r="F11" s="19" t="s">
        <v>38</v>
      </c>
      <c r="G11" s="16">
        <v>414256.60893854749</v>
      </c>
      <c r="H11" s="6">
        <f t="shared" si="0"/>
        <v>417810.06067767204</v>
      </c>
      <c r="K11" s="22">
        <v>414812.52021650755</v>
      </c>
      <c r="L11" s="16">
        <v>0</v>
      </c>
    </row>
    <row r="12" spans="1:12" s="6" customFormat="1" x14ac:dyDescent="0.3">
      <c r="A12" s="1">
        <v>49</v>
      </c>
      <c r="B12" s="2">
        <v>2084</v>
      </c>
      <c r="C12" s="1" t="s">
        <v>2</v>
      </c>
      <c r="D12" s="1" t="s">
        <v>3</v>
      </c>
      <c r="E12" s="1">
        <v>0</v>
      </c>
      <c r="F12" s="16" t="s">
        <v>39</v>
      </c>
      <c r="G12" s="16">
        <v>-0.21659417304891093</v>
      </c>
      <c r="K12" s="22">
        <v>417810.06067767204</v>
      </c>
      <c r="L12" s="16">
        <v>0</v>
      </c>
    </row>
    <row r="13" spans="1:12" s="6" customFormat="1" ht="15" thickBot="1" x14ac:dyDescent="0.35">
      <c r="A13" s="1">
        <v>72</v>
      </c>
      <c r="B13" s="2">
        <v>1640</v>
      </c>
      <c r="C13" s="1" t="s">
        <v>10</v>
      </c>
      <c r="D13" s="1" t="s">
        <v>3</v>
      </c>
      <c r="E13" s="1">
        <v>1</v>
      </c>
      <c r="F13" s="16" t="s">
        <v>40</v>
      </c>
      <c r="G13" s="16">
        <v>-0.24294466244132762</v>
      </c>
      <c r="K13" s="17" t="s">
        <v>50</v>
      </c>
      <c r="L13" s="17">
        <v>0</v>
      </c>
    </row>
    <row r="14" spans="1:12" s="6" customFormat="1" x14ac:dyDescent="0.3">
      <c r="A14" s="3">
        <v>47</v>
      </c>
      <c r="B14" s="4">
        <v>1461</v>
      </c>
      <c r="C14" s="3" t="s">
        <v>8</v>
      </c>
      <c r="D14" s="3" t="s">
        <v>3</v>
      </c>
      <c r="E14" s="3">
        <v>0</v>
      </c>
      <c r="F14" s="16" t="s">
        <v>41</v>
      </c>
      <c r="G14" s="16">
        <v>2998</v>
      </c>
    </row>
    <row r="15" spans="1:12" s="6" customFormat="1" x14ac:dyDescent="0.3">
      <c r="A15" s="1">
        <v>46</v>
      </c>
      <c r="B15" s="2">
        <v>1238</v>
      </c>
      <c r="C15" s="1" t="s">
        <v>4</v>
      </c>
      <c r="D15" s="1" t="s">
        <v>7</v>
      </c>
      <c r="E15" s="1">
        <v>1</v>
      </c>
      <c r="F15" s="16" t="s">
        <v>42</v>
      </c>
      <c r="G15" s="16">
        <v>294</v>
      </c>
    </row>
    <row r="16" spans="1:12" s="6" customFormat="1" x14ac:dyDescent="0.3">
      <c r="A16" s="1">
        <v>41</v>
      </c>
      <c r="B16" s="2">
        <v>1876</v>
      </c>
      <c r="C16" s="1" t="s">
        <v>8</v>
      </c>
      <c r="D16" s="1" t="s">
        <v>3</v>
      </c>
      <c r="E16" s="1">
        <v>2</v>
      </c>
      <c r="F16" s="16" t="s">
        <v>43</v>
      </c>
      <c r="G16" s="16">
        <v>3292</v>
      </c>
    </row>
    <row r="17" spans="1:8" s="6" customFormat="1" x14ac:dyDescent="0.3">
      <c r="A17" s="1">
        <v>33</v>
      </c>
      <c r="B17" s="2">
        <v>1428</v>
      </c>
      <c r="C17" s="1" t="s">
        <v>8</v>
      </c>
      <c r="D17" s="1" t="s">
        <v>5</v>
      </c>
      <c r="E17" s="1">
        <v>2</v>
      </c>
      <c r="F17" s="16" t="s">
        <v>44</v>
      </c>
      <c r="G17" s="16">
        <v>331770</v>
      </c>
    </row>
    <row r="18" spans="1:8" s="6" customFormat="1" x14ac:dyDescent="0.3">
      <c r="A18" s="1">
        <v>54</v>
      </c>
      <c r="B18" s="2">
        <v>2666</v>
      </c>
      <c r="C18" s="1" t="s">
        <v>2</v>
      </c>
      <c r="D18" s="1" t="s">
        <v>9</v>
      </c>
      <c r="E18" s="1">
        <v>0</v>
      </c>
      <c r="F18" s="16" t="s">
        <v>45</v>
      </c>
      <c r="G18" s="16">
        <v>180</v>
      </c>
    </row>
    <row r="19" spans="1:8" x14ac:dyDescent="0.3">
      <c r="A19" s="1">
        <v>31</v>
      </c>
      <c r="B19" s="2">
        <v>2415</v>
      </c>
      <c r="C19" s="1" t="s">
        <v>8</v>
      </c>
      <c r="D19" s="1" t="s">
        <v>3</v>
      </c>
      <c r="E19" s="1">
        <v>0</v>
      </c>
      <c r="F19" s="16" t="s">
        <v>46</v>
      </c>
      <c r="G19" s="16">
        <v>3292</v>
      </c>
      <c r="H19" s="6"/>
    </row>
    <row r="20" spans="1:8" ht="15" thickBot="1" x14ac:dyDescent="0.35">
      <c r="A20" s="3">
        <v>41</v>
      </c>
      <c r="B20" s="4">
        <v>2165</v>
      </c>
      <c r="C20" s="3" t="s">
        <v>2</v>
      </c>
      <c r="D20" s="3" t="s">
        <v>5</v>
      </c>
      <c r="E20" s="3">
        <v>0</v>
      </c>
      <c r="F20" s="17" t="s">
        <v>47</v>
      </c>
      <c r="G20" s="17">
        <v>294</v>
      </c>
      <c r="H20" s="6"/>
    </row>
    <row r="21" spans="1:8" x14ac:dyDescent="0.3">
      <c r="A21" s="9">
        <v>27</v>
      </c>
      <c r="B21" s="10">
        <v>1529</v>
      </c>
      <c r="C21" s="9" t="s">
        <v>4</v>
      </c>
      <c r="D21" s="9" t="s">
        <v>3</v>
      </c>
      <c r="E21" s="9">
        <v>1</v>
      </c>
    </row>
    <row r="22" spans="1:8" x14ac:dyDescent="0.3">
      <c r="A22" s="1">
        <v>42</v>
      </c>
      <c r="B22" s="2">
        <v>1410</v>
      </c>
      <c r="C22" s="1" t="s">
        <v>8</v>
      </c>
      <c r="D22" s="1" t="s">
        <v>5</v>
      </c>
      <c r="E22" s="1">
        <v>2</v>
      </c>
    </row>
    <row r="23" spans="1:8" x14ac:dyDescent="0.3">
      <c r="A23" s="1">
        <v>42</v>
      </c>
      <c r="B23" s="2">
        <v>1648</v>
      </c>
      <c r="C23" s="1" t="s">
        <v>10</v>
      </c>
      <c r="D23" s="1" t="s">
        <v>5</v>
      </c>
      <c r="E23" s="1">
        <v>0</v>
      </c>
    </row>
    <row r="24" spans="1:8" x14ac:dyDescent="0.3">
      <c r="A24" s="9">
        <v>30</v>
      </c>
      <c r="B24" s="10">
        <v>754</v>
      </c>
      <c r="C24" s="9" t="s">
        <v>10</v>
      </c>
      <c r="D24" s="9" t="s">
        <v>3</v>
      </c>
      <c r="E24" s="9">
        <v>2</v>
      </c>
    </row>
    <row r="25" spans="1:8" x14ac:dyDescent="0.3">
      <c r="A25" s="1">
        <v>40</v>
      </c>
      <c r="B25" s="2">
        <v>1509</v>
      </c>
      <c r="C25" s="1" t="s">
        <v>8</v>
      </c>
      <c r="D25" s="1" t="s">
        <v>5</v>
      </c>
      <c r="E25" s="1">
        <v>2</v>
      </c>
    </row>
    <row r="26" spans="1:8" x14ac:dyDescent="0.3">
      <c r="A26" s="1">
        <v>72</v>
      </c>
      <c r="B26" s="2">
        <v>1821</v>
      </c>
      <c r="C26" s="1" t="s">
        <v>2</v>
      </c>
      <c r="D26" s="1" t="s">
        <v>5</v>
      </c>
      <c r="E26" s="1">
        <v>1</v>
      </c>
    </row>
    <row r="27" spans="1:8" x14ac:dyDescent="0.3">
      <c r="A27" s="1">
        <v>55</v>
      </c>
      <c r="B27" s="2">
        <v>2989</v>
      </c>
      <c r="C27" s="1" t="s">
        <v>2</v>
      </c>
      <c r="D27" s="1" t="s">
        <v>7</v>
      </c>
      <c r="E27" s="1">
        <v>1</v>
      </c>
    </row>
    <row r="28" spans="1:8" x14ac:dyDescent="0.3">
      <c r="A28" s="1">
        <v>44</v>
      </c>
      <c r="B28" s="2">
        <v>1897</v>
      </c>
      <c r="C28" s="1" t="s">
        <v>4</v>
      </c>
      <c r="D28" s="1" t="s">
        <v>7</v>
      </c>
      <c r="E28" s="1">
        <v>0</v>
      </c>
    </row>
    <row r="29" spans="1:8" x14ac:dyDescent="0.3">
      <c r="A29" s="1">
        <v>42</v>
      </c>
      <c r="B29" s="2">
        <v>1298</v>
      </c>
      <c r="C29" s="1" t="s">
        <v>2</v>
      </c>
      <c r="D29" s="1" t="s">
        <v>3</v>
      </c>
      <c r="E29" s="1">
        <v>1</v>
      </c>
    </row>
    <row r="30" spans="1:8" x14ac:dyDescent="0.3">
      <c r="A30" s="1">
        <v>40</v>
      </c>
      <c r="B30" s="2">
        <v>1144</v>
      </c>
      <c r="C30" s="1" t="s">
        <v>2</v>
      </c>
      <c r="D30" s="1" t="s">
        <v>9</v>
      </c>
      <c r="E30" s="1">
        <v>0</v>
      </c>
    </row>
    <row r="31" spans="1:8" x14ac:dyDescent="0.3">
      <c r="A31" s="1">
        <v>51</v>
      </c>
      <c r="B31" s="2">
        <v>2056</v>
      </c>
      <c r="C31" s="1" t="s">
        <v>4</v>
      </c>
      <c r="D31" s="1" t="s">
        <v>6</v>
      </c>
      <c r="E31" s="1">
        <v>0</v>
      </c>
    </row>
    <row r="32" spans="1:8" x14ac:dyDescent="0.3">
      <c r="A32" s="1">
        <v>48</v>
      </c>
      <c r="B32" s="2">
        <v>1344</v>
      </c>
      <c r="C32" s="1" t="s">
        <v>4</v>
      </c>
      <c r="D32" s="1" t="s">
        <v>5</v>
      </c>
      <c r="E32" s="1">
        <v>0</v>
      </c>
    </row>
    <row r="33" spans="1:8" x14ac:dyDescent="0.3">
      <c r="A33" s="1">
        <v>53</v>
      </c>
      <c r="B33" s="2">
        <v>2175</v>
      </c>
      <c r="C33" s="1" t="s">
        <v>10</v>
      </c>
      <c r="D33" s="1" t="s">
        <v>3</v>
      </c>
      <c r="E33" s="1">
        <v>1</v>
      </c>
    </row>
    <row r="34" spans="1:8" x14ac:dyDescent="0.3">
      <c r="A34" s="1">
        <v>40</v>
      </c>
      <c r="B34" s="2">
        <v>1638</v>
      </c>
      <c r="C34" s="1" t="s">
        <v>4</v>
      </c>
      <c r="D34" s="1" t="s">
        <v>3</v>
      </c>
      <c r="E34" s="1">
        <v>0</v>
      </c>
    </row>
    <row r="35" spans="1:8" x14ac:dyDescent="0.3">
      <c r="A35" s="1">
        <v>49</v>
      </c>
      <c r="B35" s="2">
        <v>1606</v>
      </c>
      <c r="C35" s="1" t="s">
        <v>10</v>
      </c>
      <c r="D35" s="1" t="s">
        <v>7</v>
      </c>
      <c r="E35" s="1">
        <v>0</v>
      </c>
    </row>
    <row r="36" spans="1:8" x14ac:dyDescent="0.3">
      <c r="A36" s="1">
        <v>46</v>
      </c>
      <c r="B36" s="2">
        <v>1907</v>
      </c>
      <c r="C36" s="1" t="s">
        <v>10</v>
      </c>
      <c r="D36" s="1" t="s">
        <v>3</v>
      </c>
      <c r="E36" s="1">
        <v>0</v>
      </c>
    </row>
    <row r="37" spans="1:8" x14ac:dyDescent="0.3">
      <c r="A37" s="9">
        <v>25</v>
      </c>
      <c r="B37" s="10">
        <v>1040</v>
      </c>
      <c r="C37" s="9" t="s">
        <v>4</v>
      </c>
      <c r="D37" s="9" t="s">
        <v>7</v>
      </c>
      <c r="E37" s="9">
        <v>0</v>
      </c>
    </row>
    <row r="38" spans="1:8" x14ac:dyDescent="0.3">
      <c r="A38" s="1">
        <v>45</v>
      </c>
      <c r="B38" s="2">
        <v>820</v>
      </c>
      <c r="C38" s="1" t="s">
        <v>8</v>
      </c>
      <c r="D38" s="1" t="s">
        <v>7</v>
      </c>
      <c r="E38" s="1">
        <v>1</v>
      </c>
    </row>
    <row r="39" spans="1:8" x14ac:dyDescent="0.3">
      <c r="A39" s="1">
        <v>43</v>
      </c>
      <c r="B39" s="2">
        <v>2498</v>
      </c>
      <c r="C39" s="1" t="s">
        <v>2</v>
      </c>
      <c r="D39" s="1" t="s">
        <v>5</v>
      </c>
      <c r="E39" s="1">
        <v>1</v>
      </c>
    </row>
    <row r="40" spans="1:8" x14ac:dyDescent="0.3">
      <c r="A40" s="1">
        <v>68</v>
      </c>
      <c r="B40" s="2">
        <v>1837</v>
      </c>
      <c r="C40" s="1" t="s">
        <v>4</v>
      </c>
      <c r="D40" s="1" t="s">
        <v>3</v>
      </c>
      <c r="E40" s="1">
        <v>1</v>
      </c>
    </row>
    <row r="41" spans="1:8" x14ac:dyDescent="0.3">
      <c r="A41" s="1">
        <v>47</v>
      </c>
      <c r="B41" s="2">
        <v>1731</v>
      </c>
      <c r="C41" s="1" t="s">
        <v>2</v>
      </c>
      <c r="D41" s="1" t="s">
        <v>7</v>
      </c>
      <c r="E41" s="1">
        <v>0</v>
      </c>
    </row>
    <row r="42" spans="1:8" x14ac:dyDescent="0.3">
      <c r="A42" s="9">
        <v>21</v>
      </c>
      <c r="B42" s="10">
        <v>1387</v>
      </c>
      <c r="C42" s="9" t="s">
        <v>2</v>
      </c>
      <c r="D42" s="9" t="s">
        <v>3</v>
      </c>
      <c r="E42" s="9">
        <v>0</v>
      </c>
    </row>
    <row r="43" spans="1:8" x14ac:dyDescent="0.3">
      <c r="A43" s="1">
        <v>49</v>
      </c>
      <c r="B43" s="2">
        <v>1827</v>
      </c>
      <c r="C43" s="1" t="s">
        <v>2</v>
      </c>
      <c r="D43" s="1" t="s">
        <v>9</v>
      </c>
      <c r="E43" s="1">
        <v>3</v>
      </c>
      <c r="F43" s="14" t="s">
        <v>80</v>
      </c>
      <c r="G43">
        <f>G47-G45</f>
        <v>832.5</v>
      </c>
      <c r="H43" t="s">
        <v>79</v>
      </c>
    </row>
    <row r="44" spans="1:8" x14ac:dyDescent="0.3">
      <c r="A44" s="1">
        <v>49</v>
      </c>
      <c r="B44" s="2">
        <v>1915</v>
      </c>
      <c r="C44" s="1" t="s">
        <v>2</v>
      </c>
      <c r="D44" s="1" t="s">
        <v>5</v>
      </c>
      <c r="E44" s="1">
        <v>1</v>
      </c>
      <c r="F44" s="14" t="s">
        <v>42</v>
      </c>
      <c r="G44">
        <f>_xlfn.QUARTILE.INC(B4:B183,0)</f>
        <v>294</v>
      </c>
      <c r="H44">
        <v>294</v>
      </c>
    </row>
    <row r="45" spans="1:8" x14ac:dyDescent="0.3">
      <c r="A45" s="1">
        <v>42</v>
      </c>
      <c r="B45" s="2">
        <v>2071</v>
      </c>
      <c r="C45" s="1" t="s">
        <v>8</v>
      </c>
      <c r="D45" s="1" t="s">
        <v>5</v>
      </c>
      <c r="E45" s="1">
        <v>0</v>
      </c>
      <c r="F45" s="14" t="s">
        <v>54</v>
      </c>
      <c r="G45">
        <f>_xlfn.QUARTILE.INC(B5:B184,1)</f>
        <v>1419</v>
      </c>
      <c r="H45">
        <f>G45-G44</f>
        <v>1125</v>
      </c>
    </row>
    <row r="46" spans="1:8" x14ac:dyDescent="0.3">
      <c r="A46" s="1">
        <v>49</v>
      </c>
      <c r="B46" s="2">
        <v>1680</v>
      </c>
      <c r="C46" s="1" t="s">
        <v>8</v>
      </c>
      <c r="D46" s="1" t="s">
        <v>5</v>
      </c>
      <c r="E46" s="1">
        <v>3</v>
      </c>
      <c r="F46" s="14" t="s">
        <v>35</v>
      </c>
      <c r="G46">
        <f>_xlfn.QUARTILE.INC(B6:B185,2)</f>
        <v>1856.5</v>
      </c>
      <c r="H46">
        <f t="shared" ref="H46:H48" si="1">G46-G45</f>
        <v>437.5</v>
      </c>
    </row>
    <row r="47" spans="1:8" x14ac:dyDescent="0.3">
      <c r="A47" s="1">
        <v>39</v>
      </c>
      <c r="B47" s="2">
        <v>996</v>
      </c>
      <c r="C47" s="1" t="s">
        <v>8</v>
      </c>
      <c r="D47" s="1" t="s">
        <v>7</v>
      </c>
      <c r="E47" s="1">
        <v>2</v>
      </c>
      <c r="F47" s="14" t="s">
        <v>55</v>
      </c>
      <c r="G47">
        <f>_xlfn.QUARTILE.INC(B7:B186,3)</f>
        <v>2251.5</v>
      </c>
      <c r="H47">
        <f t="shared" si="1"/>
        <v>395</v>
      </c>
    </row>
    <row r="48" spans="1:8" x14ac:dyDescent="0.3">
      <c r="A48" s="1">
        <v>31</v>
      </c>
      <c r="B48" s="2">
        <v>1809</v>
      </c>
      <c r="C48" s="1" t="s">
        <v>2</v>
      </c>
      <c r="D48" s="1" t="s">
        <v>3</v>
      </c>
      <c r="E48" s="1">
        <v>1</v>
      </c>
      <c r="F48" s="14" t="s">
        <v>43</v>
      </c>
      <c r="G48">
        <v>3292</v>
      </c>
      <c r="H48">
        <f t="shared" si="1"/>
        <v>1040.5</v>
      </c>
    </row>
    <row r="49" spans="1:9" x14ac:dyDescent="0.3">
      <c r="A49" s="1">
        <v>31</v>
      </c>
      <c r="B49" s="2">
        <v>1412</v>
      </c>
      <c r="C49" s="1" t="s">
        <v>4</v>
      </c>
      <c r="D49" s="1" t="s">
        <v>3</v>
      </c>
      <c r="E49" s="1">
        <v>1</v>
      </c>
      <c r="F49" s="14" t="s">
        <v>81</v>
      </c>
      <c r="G49">
        <f>G45-(G43*1.5)</f>
        <v>170.25</v>
      </c>
    </row>
    <row r="50" spans="1:9" x14ac:dyDescent="0.3">
      <c r="A50" s="3">
        <v>53</v>
      </c>
      <c r="B50" s="4">
        <v>1220</v>
      </c>
      <c r="C50" s="3" t="s">
        <v>10</v>
      </c>
      <c r="D50" s="3" t="s">
        <v>3</v>
      </c>
      <c r="E50" s="3">
        <v>0</v>
      </c>
      <c r="F50" s="14" t="s">
        <v>82</v>
      </c>
      <c r="G50">
        <f>G47-(G43*1.5)</f>
        <v>1002.75</v>
      </c>
    </row>
    <row r="51" spans="1:9" x14ac:dyDescent="0.3">
      <c r="A51" s="1">
        <v>61</v>
      </c>
      <c r="B51" s="2">
        <v>1973</v>
      </c>
      <c r="C51" s="1" t="s">
        <v>8</v>
      </c>
      <c r="D51" s="1" t="s">
        <v>5</v>
      </c>
      <c r="E51" s="1">
        <v>3</v>
      </c>
      <c r="F51" s="30" t="s">
        <v>57</v>
      </c>
      <c r="G51" s="29">
        <f>AVERAGE(B4:B183)</f>
        <v>1843.1666666666667</v>
      </c>
    </row>
    <row r="52" spans="1:9" x14ac:dyDescent="0.3">
      <c r="A52" s="1">
        <v>58</v>
      </c>
      <c r="B52" s="2">
        <v>1501</v>
      </c>
      <c r="C52" s="1" t="s">
        <v>4</v>
      </c>
      <c r="D52" s="1" t="s">
        <v>6</v>
      </c>
      <c r="E52" s="1">
        <v>1</v>
      </c>
      <c r="F52" s="14" t="s">
        <v>58</v>
      </c>
      <c r="G52" s="29">
        <f>MEDIAN(B4:B183)</f>
        <v>1882.5</v>
      </c>
    </row>
    <row r="53" spans="1:9" x14ac:dyDescent="0.3">
      <c r="A53" s="3">
        <v>48</v>
      </c>
      <c r="B53" s="4">
        <v>1952</v>
      </c>
      <c r="C53" s="3" t="s">
        <v>2</v>
      </c>
      <c r="D53" s="3" t="s">
        <v>7</v>
      </c>
      <c r="E53" s="3">
        <v>1</v>
      </c>
      <c r="F53" s="14" t="s">
        <v>59</v>
      </c>
      <c r="G53">
        <f>_xlfn.MODE.SNGL(B4:B183)</f>
        <v>1915</v>
      </c>
    </row>
    <row r="54" spans="1:9" x14ac:dyDescent="0.3">
      <c r="A54" s="1">
        <v>41</v>
      </c>
      <c r="B54" s="2">
        <v>1704</v>
      </c>
      <c r="C54" s="1" t="s">
        <v>4</v>
      </c>
      <c r="D54" s="1" t="s">
        <v>3</v>
      </c>
      <c r="E54" s="1">
        <v>1</v>
      </c>
    </row>
    <row r="55" spans="1:9" x14ac:dyDescent="0.3">
      <c r="A55" s="1">
        <v>54</v>
      </c>
      <c r="B55" s="2">
        <v>2584</v>
      </c>
      <c r="C55" s="1" t="s">
        <v>10</v>
      </c>
      <c r="D55" s="1" t="s">
        <v>7</v>
      </c>
      <c r="E55" s="1">
        <v>2</v>
      </c>
      <c r="F55" s="14" t="s">
        <v>60</v>
      </c>
      <c r="G55">
        <f>AVERAGE(A4:A183)</f>
        <v>45.883333333333333</v>
      </c>
    </row>
    <row r="56" spans="1:9" x14ac:dyDescent="0.3">
      <c r="A56" s="1">
        <v>44</v>
      </c>
      <c r="B56" s="2">
        <v>2886</v>
      </c>
      <c r="C56" s="1" t="s">
        <v>10</v>
      </c>
      <c r="D56" s="1" t="s">
        <v>5</v>
      </c>
      <c r="E56" s="1">
        <v>1</v>
      </c>
      <c r="F56" s="14" t="s">
        <v>41</v>
      </c>
      <c r="G56">
        <f>G48-G44</f>
        <v>2998</v>
      </c>
      <c r="I56" s="29"/>
    </row>
    <row r="57" spans="1:9" x14ac:dyDescent="0.3">
      <c r="A57" s="9">
        <v>29</v>
      </c>
      <c r="B57" s="10">
        <v>1342</v>
      </c>
      <c r="C57" s="9" t="s">
        <v>8</v>
      </c>
      <c r="D57" s="9" t="s">
        <v>3</v>
      </c>
      <c r="E57" s="9">
        <v>2</v>
      </c>
      <c r="F57" s="14" t="s">
        <v>61</v>
      </c>
      <c r="G57">
        <f>_xlfn.VAR.S(B4:B183)</f>
        <v>414256.60893854749</v>
      </c>
    </row>
    <row r="58" spans="1:9" x14ac:dyDescent="0.3">
      <c r="A58" s="1">
        <v>51</v>
      </c>
      <c r="B58" s="2">
        <v>1807</v>
      </c>
      <c r="C58" s="1" t="s">
        <v>2</v>
      </c>
      <c r="D58" s="1" t="s">
        <v>3</v>
      </c>
      <c r="E58" s="1">
        <v>1</v>
      </c>
      <c r="F58" s="14" t="s">
        <v>62</v>
      </c>
      <c r="G58">
        <f>_xlfn.STDEV.S(B4:B183)</f>
        <v>643.62769435330199</v>
      </c>
    </row>
    <row r="59" spans="1:9" x14ac:dyDescent="0.3">
      <c r="A59" s="9">
        <v>23</v>
      </c>
      <c r="B59" s="10">
        <v>1754</v>
      </c>
      <c r="C59" s="9" t="s">
        <v>4</v>
      </c>
      <c r="D59" s="9" t="s">
        <v>5</v>
      </c>
      <c r="E59" s="9">
        <v>1</v>
      </c>
    </row>
    <row r="60" spans="1:9" x14ac:dyDescent="0.3">
      <c r="A60" s="1">
        <v>32</v>
      </c>
      <c r="B60" s="2">
        <v>2207</v>
      </c>
      <c r="C60" s="1" t="s">
        <v>4</v>
      </c>
      <c r="D60" s="1" t="s">
        <v>7</v>
      </c>
      <c r="E60" s="1">
        <v>0</v>
      </c>
    </row>
    <row r="61" spans="1:9" x14ac:dyDescent="0.3">
      <c r="A61" s="1">
        <v>36</v>
      </c>
      <c r="B61" s="2">
        <v>2357</v>
      </c>
      <c r="C61" s="1" t="s">
        <v>8</v>
      </c>
      <c r="D61" s="1" t="s">
        <v>5</v>
      </c>
      <c r="E61" s="1">
        <v>2</v>
      </c>
    </row>
    <row r="62" spans="1:9" x14ac:dyDescent="0.3">
      <c r="A62" s="1">
        <v>55</v>
      </c>
      <c r="B62" s="2">
        <v>2063</v>
      </c>
      <c r="C62" s="1" t="s">
        <v>8</v>
      </c>
      <c r="D62" s="1" t="s">
        <v>5</v>
      </c>
      <c r="E62" s="1">
        <v>1</v>
      </c>
    </row>
    <row r="63" spans="1:9" x14ac:dyDescent="0.3">
      <c r="A63" s="1">
        <v>40</v>
      </c>
      <c r="B63" s="2">
        <v>2127</v>
      </c>
      <c r="C63" s="1" t="s">
        <v>10</v>
      </c>
      <c r="D63" s="1" t="s">
        <v>9</v>
      </c>
      <c r="E63" s="1">
        <v>0</v>
      </c>
    </row>
    <row r="64" spans="1:9" x14ac:dyDescent="0.3">
      <c r="A64" s="1">
        <v>51</v>
      </c>
      <c r="B64" s="2">
        <v>2928</v>
      </c>
      <c r="C64" s="1" t="s">
        <v>8</v>
      </c>
      <c r="D64" s="1" t="s">
        <v>5</v>
      </c>
      <c r="E64" s="1">
        <v>0</v>
      </c>
    </row>
    <row r="65" spans="1:5" x14ac:dyDescent="0.3">
      <c r="A65" s="1">
        <v>37</v>
      </c>
      <c r="B65" s="2">
        <v>1626</v>
      </c>
      <c r="C65" s="1" t="s">
        <v>2</v>
      </c>
      <c r="D65" s="1" t="s">
        <v>7</v>
      </c>
      <c r="E65" s="1">
        <v>4</v>
      </c>
    </row>
    <row r="66" spans="1:5" x14ac:dyDescent="0.3">
      <c r="A66" s="1">
        <v>35</v>
      </c>
      <c r="B66" s="2">
        <v>1760</v>
      </c>
      <c r="C66" s="1" t="s">
        <v>8</v>
      </c>
      <c r="D66" s="1" t="s">
        <v>3</v>
      </c>
      <c r="E66" s="1">
        <v>1</v>
      </c>
    </row>
    <row r="67" spans="1:5" x14ac:dyDescent="0.3">
      <c r="A67" s="9">
        <v>24</v>
      </c>
      <c r="B67" s="10">
        <v>1817</v>
      </c>
      <c r="C67" s="9" t="s">
        <v>4</v>
      </c>
      <c r="D67" s="9" t="s">
        <v>6</v>
      </c>
      <c r="E67" s="9">
        <v>1</v>
      </c>
    </row>
    <row r="68" spans="1:5" x14ac:dyDescent="0.3">
      <c r="A68" s="1">
        <v>50</v>
      </c>
      <c r="B68" s="2">
        <v>842</v>
      </c>
      <c r="C68" s="1" t="s">
        <v>8</v>
      </c>
      <c r="D68" s="1" t="s">
        <v>5</v>
      </c>
      <c r="E68" s="1">
        <v>0</v>
      </c>
    </row>
    <row r="69" spans="1:5" x14ac:dyDescent="0.3">
      <c r="A69" s="1">
        <v>44</v>
      </c>
      <c r="B69" s="2">
        <v>1822</v>
      </c>
      <c r="C69" s="1" t="s">
        <v>8</v>
      </c>
      <c r="D69" s="1" t="s">
        <v>5</v>
      </c>
      <c r="E69" s="1">
        <v>0</v>
      </c>
    </row>
    <row r="70" spans="1:5" x14ac:dyDescent="0.3">
      <c r="A70" s="1">
        <v>73</v>
      </c>
      <c r="B70" s="2">
        <v>2487</v>
      </c>
      <c r="C70" s="1" t="s">
        <v>10</v>
      </c>
      <c r="D70" s="1" t="s">
        <v>7</v>
      </c>
      <c r="E70" s="1">
        <v>4</v>
      </c>
    </row>
    <row r="71" spans="1:5" x14ac:dyDescent="0.3">
      <c r="A71" s="1">
        <v>64</v>
      </c>
      <c r="B71" s="2">
        <v>2700</v>
      </c>
      <c r="C71" s="1" t="s">
        <v>8</v>
      </c>
      <c r="D71" s="1" t="s">
        <v>9</v>
      </c>
      <c r="E71" s="1">
        <v>0</v>
      </c>
    </row>
    <row r="72" spans="1:5" x14ac:dyDescent="0.3">
      <c r="A72" s="1">
        <v>44</v>
      </c>
      <c r="B72" s="2">
        <v>1124</v>
      </c>
      <c r="C72" s="1" t="s">
        <v>2</v>
      </c>
      <c r="D72" s="1" t="s">
        <v>7</v>
      </c>
      <c r="E72" s="1">
        <v>2</v>
      </c>
    </row>
    <row r="73" spans="1:5" x14ac:dyDescent="0.3">
      <c r="A73" s="1">
        <v>31</v>
      </c>
      <c r="B73" s="2">
        <v>1174</v>
      </c>
      <c r="C73" s="1" t="s">
        <v>8</v>
      </c>
      <c r="D73" s="1" t="s">
        <v>9</v>
      </c>
      <c r="E73" s="1">
        <v>0</v>
      </c>
    </row>
    <row r="74" spans="1:5" x14ac:dyDescent="0.3">
      <c r="A74" s="1">
        <v>47</v>
      </c>
      <c r="B74" s="2">
        <v>2341</v>
      </c>
      <c r="C74" s="1" t="s">
        <v>4</v>
      </c>
      <c r="D74" s="1" t="s">
        <v>5</v>
      </c>
      <c r="E74" s="1">
        <v>1</v>
      </c>
    </row>
    <row r="75" spans="1:5" x14ac:dyDescent="0.3">
      <c r="A75" s="1">
        <v>57</v>
      </c>
      <c r="B75" s="2">
        <v>1325</v>
      </c>
      <c r="C75" s="1" t="s">
        <v>10</v>
      </c>
      <c r="D75" s="1" t="s">
        <v>3</v>
      </c>
      <c r="E75" s="1">
        <v>1</v>
      </c>
    </row>
    <row r="76" spans="1:5" x14ac:dyDescent="0.3">
      <c r="A76" s="1">
        <v>52</v>
      </c>
      <c r="B76" s="2">
        <v>1717</v>
      </c>
      <c r="C76" s="1" t="s">
        <v>4</v>
      </c>
      <c r="D76" s="1" t="s">
        <v>5</v>
      </c>
      <c r="E76" s="1">
        <v>3</v>
      </c>
    </row>
    <row r="77" spans="1:5" x14ac:dyDescent="0.3">
      <c r="A77" s="1">
        <v>59</v>
      </c>
      <c r="B77" s="2">
        <v>1426</v>
      </c>
      <c r="C77" s="1" t="s">
        <v>4</v>
      </c>
      <c r="D77" s="1" t="s">
        <v>3</v>
      </c>
      <c r="E77" s="1">
        <v>0</v>
      </c>
    </row>
    <row r="78" spans="1:5" x14ac:dyDescent="0.3">
      <c r="A78" s="1">
        <v>62</v>
      </c>
      <c r="B78" s="2">
        <v>783</v>
      </c>
      <c r="C78" s="1" t="s">
        <v>4</v>
      </c>
      <c r="D78" s="1" t="s">
        <v>6</v>
      </c>
      <c r="E78" s="1">
        <v>1</v>
      </c>
    </row>
    <row r="79" spans="1:5" x14ac:dyDescent="0.3">
      <c r="A79" s="1">
        <v>50</v>
      </c>
      <c r="B79" s="2">
        <v>1963</v>
      </c>
      <c r="C79" s="1" t="s">
        <v>4</v>
      </c>
      <c r="D79" s="1" t="s">
        <v>3</v>
      </c>
      <c r="E79" s="1">
        <v>1</v>
      </c>
    </row>
    <row r="80" spans="1:5" x14ac:dyDescent="0.3">
      <c r="A80" s="1">
        <v>44</v>
      </c>
      <c r="B80" s="2">
        <v>1688</v>
      </c>
      <c r="C80" s="1" t="s">
        <v>8</v>
      </c>
      <c r="D80" s="1" t="s">
        <v>3</v>
      </c>
      <c r="E80" s="1">
        <v>4</v>
      </c>
    </row>
    <row r="81" spans="1:5" x14ac:dyDescent="0.3">
      <c r="A81" s="1">
        <v>58</v>
      </c>
      <c r="B81" s="2">
        <v>2637</v>
      </c>
      <c r="C81" s="1" t="s">
        <v>4</v>
      </c>
      <c r="D81" s="1" t="s">
        <v>5</v>
      </c>
      <c r="E81" s="1">
        <v>1</v>
      </c>
    </row>
    <row r="82" spans="1:5" x14ac:dyDescent="0.3">
      <c r="A82" s="1">
        <v>46</v>
      </c>
      <c r="B82" s="2">
        <v>1940</v>
      </c>
      <c r="C82" s="1" t="s">
        <v>8</v>
      </c>
      <c r="D82" s="1" t="s">
        <v>9</v>
      </c>
      <c r="E82" s="1">
        <v>3</v>
      </c>
    </row>
    <row r="83" spans="1:5" x14ac:dyDescent="0.3">
      <c r="A83" s="1">
        <v>56</v>
      </c>
      <c r="B83" s="2">
        <v>910</v>
      </c>
      <c r="C83" s="1" t="s">
        <v>4</v>
      </c>
      <c r="D83" s="1" t="s">
        <v>5</v>
      </c>
      <c r="E83" s="1">
        <v>0</v>
      </c>
    </row>
    <row r="84" spans="1:5" x14ac:dyDescent="0.3">
      <c r="A84" s="1">
        <v>65</v>
      </c>
      <c r="B84" s="2">
        <v>2742</v>
      </c>
      <c r="C84" s="1" t="s">
        <v>2</v>
      </c>
      <c r="D84" s="1" t="s">
        <v>5</v>
      </c>
      <c r="E84" s="1">
        <v>2</v>
      </c>
    </row>
    <row r="85" spans="1:5" x14ac:dyDescent="0.3">
      <c r="A85" s="9">
        <v>30</v>
      </c>
      <c r="B85" s="10">
        <v>443</v>
      </c>
      <c r="C85" s="9" t="s">
        <v>8</v>
      </c>
      <c r="D85" s="9" t="s">
        <v>3</v>
      </c>
      <c r="E85" s="9">
        <v>3</v>
      </c>
    </row>
    <row r="86" spans="1:5" x14ac:dyDescent="0.3">
      <c r="A86" s="1">
        <v>37</v>
      </c>
      <c r="B86" s="2">
        <v>1915</v>
      </c>
      <c r="C86" s="1" t="s">
        <v>2</v>
      </c>
      <c r="D86" s="1" t="s">
        <v>5</v>
      </c>
      <c r="E86" s="1">
        <v>2</v>
      </c>
    </row>
    <row r="87" spans="1:5" x14ac:dyDescent="0.3">
      <c r="A87" s="1">
        <v>37</v>
      </c>
      <c r="B87" s="2">
        <v>1762</v>
      </c>
      <c r="C87" s="1" t="s">
        <v>10</v>
      </c>
      <c r="D87" s="1" t="s">
        <v>5</v>
      </c>
      <c r="E87" s="1">
        <v>1</v>
      </c>
    </row>
    <row r="88" spans="1:5" x14ac:dyDescent="0.3">
      <c r="A88" s="1">
        <v>55</v>
      </c>
      <c r="B88" s="2">
        <v>934</v>
      </c>
      <c r="C88" s="1" t="s">
        <v>4</v>
      </c>
      <c r="D88" s="1" t="s">
        <v>9</v>
      </c>
      <c r="E88" s="1">
        <v>1</v>
      </c>
    </row>
    <row r="89" spans="1:5" x14ac:dyDescent="0.3">
      <c r="A89" s="1">
        <v>51</v>
      </c>
      <c r="B89" s="2">
        <v>2236</v>
      </c>
      <c r="C89" s="1" t="s">
        <v>2</v>
      </c>
      <c r="D89" s="1" t="s">
        <v>5</v>
      </c>
      <c r="E89" s="1">
        <v>2</v>
      </c>
    </row>
    <row r="90" spans="1:5" x14ac:dyDescent="0.3">
      <c r="A90" s="3">
        <v>51</v>
      </c>
      <c r="B90" s="4">
        <v>1674</v>
      </c>
      <c r="C90" s="3" t="s">
        <v>4</v>
      </c>
      <c r="D90" s="3" t="s">
        <v>3</v>
      </c>
      <c r="E90" s="3">
        <v>1</v>
      </c>
    </row>
    <row r="91" spans="1:5" x14ac:dyDescent="0.3">
      <c r="A91" s="1">
        <v>57</v>
      </c>
      <c r="B91" s="2">
        <v>2626</v>
      </c>
      <c r="C91" s="1" t="s">
        <v>4</v>
      </c>
      <c r="D91" s="1" t="s">
        <v>3</v>
      </c>
      <c r="E91" s="1">
        <v>2</v>
      </c>
    </row>
    <row r="92" spans="1:5" x14ac:dyDescent="0.3">
      <c r="A92" s="1">
        <v>52</v>
      </c>
      <c r="B92" s="2">
        <v>1797</v>
      </c>
      <c r="C92" s="1" t="s">
        <v>8</v>
      </c>
      <c r="D92" s="1" t="s">
        <v>3</v>
      </c>
      <c r="E92" s="1">
        <v>1</v>
      </c>
    </row>
    <row r="93" spans="1:5" x14ac:dyDescent="0.3">
      <c r="A93" s="1">
        <v>56</v>
      </c>
      <c r="B93" s="2">
        <v>1957</v>
      </c>
      <c r="C93" s="1" t="s">
        <v>4</v>
      </c>
      <c r="D93" s="1" t="s">
        <v>5</v>
      </c>
      <c r="E93" s="1">
        <v>1</v>
      </c>
    </row>
    <row r="94" spans="1:5" x14ac:dyDescent="0.3">
      <c r="A94" s="1">
        <v>35</v>
      </c>
      <c r="B94" s="2">
        <v>1323</v>
      </c>
      <c r="C94" s="1" t="s">
        <v>10</v>
      </c>
      <c r="D94" s="1" t="s">
        <v>3</v>
      </c>
      <c r="E94" s="1">
        <v>2</v>
      </c>
    </row>
    <row r="95" spans="1:5" x14ac:dyDescent="0.3">
      <c r="A95" s="1">
        <v>58</v>
      </c>
      <c r="B95" s="2">
        <v>1752</v>
      </c>
      <c r="C95" s="1" t="s">
        <v>8</v>
      </c>
      <c r="D95" s="1" t="s">
        <v>3</v>
      </c>
      <c r="E95" s="1">
        <v>3</v>
      </c>
    </row>
    <row r="96" spans="1:5" x14ac:dyDescent="0.3">
      <c r="A96" s="1">
        <v>47</v>
      </c>
      <c r="B96" s="2">
        <v>2230</v>
      </c>
      <c r="C96" s="1" t="s">
        <v>2</v>
      </c>
      <c r="D96" s="1" t="s">
        <v>3</v>
      </c>
      <c r="E96" s="1">
        <v>1</v>
      </c>
    </row>
    <row r="97" spans="1:5" x14ac:dyDescent="0.3">
      <c r="A97" s="1">
        <v>65</v>
      </c>
      <c r="B97" s="2">
        <v>2597</v>
      </c>
      <c r="C97" s="1" t="s">
        <v>4</v>
      </c>
      <c r="D97" s="1" t="s">
        <v>9</v>
      </c>
      <c r="E97" s="1">
        <v>0</v>
      </c>
    </row>
    <row r="98" spans="1:5" x14ac:dyDescent="0.3">
      <c r="A98" s="1">
        <v>42</v>
      </c>
      <c r="B98" s="2">
        <v>963</v>
      </c>
      <c r="C98" s="1" t="s">
        <v>8</v>
      </c>
      <c r="D98" s="1" t="s">
        <v>3</v>
      </c>
      <c r="E98" s="1">
        <v>0</v>
      </c>
    </row>
    <row r="99" spans="1:5" x14ac:dyDescent="0.3">
      <c r="A99" s="3">
        <v>35</v>
      </c>
      <c r="B99" s="4">
        <v>1919</v>
      </c>
      <c r="C99" s="3" t="s">
        <v>2</v>
      </c>
      <c r="D99" s="3" t="s">
        <v>5</v>
      </c>
      <c r="E99" s="3">
        <v>1</v>
      </c>
    </row>
    <row r="100" spans="1:5" x14ac:dyDescent="0.3">
      <c r="A100" s="1">
        <v>40</v>
      </c>
      <c r="B100" s="2">
        <v>323</v>
      </c>
      <c r="C100" s="1" t="s">
        <v>8</v>
      </c>
      <c r="D100" s="1" t="s">
        <v>3</v>
      </c>
      <c r="E100" s="1">
        <v>0</v>
      </c>
    </row>
    <row r="101" spans="1:5" x14ac:dyDescent="0.3">
      <c r="A101" s="9">
        <v>28</v>
      </c>
      <c r="B101" s="10">
        <v>2692</v>
      </c>
      <c r="C101" s="9" t="s">
        <v>2</v>
      </c>
      <c r="D101" s="9" t="s">
        <v>7</v>
      </c>
      <c r="E101" s="9">
        <v>0</v>
      </c>
    </row>
    <row r="102" spans="1:5" x14ac:dyDescent="0.3">
      <c r="A102" s="1">
        <v>32</v>
      </c>
      <c r="B102" s="2">
        <v>2148</v>
      </c>
      <c r="C102" s="1" t="s">
        <v>2</v>
      </c>
      <c r="D102" s="1" t="s">
        <v>5</v>
      </c>
      <c r="E102" s="1">
        <v>2</v>
      </c>
    </row>
    <row r="103" spans="1:5" x14ac:dyDescent="0.3">
      <c r="A103" s="1">
        <v>49</v>
      </c>
      <c r="B103" s="2">
        <v>2639</v>
      </c>
      <c r="C103" s="1" t="s">
        <v>4</v>
      </c>
      <c r="D103" s="1" t="s">
        <v>5</v>
      </c>
      <c r="E103" s="1">
        <v>0</v>
      </c>
    </row>
    <row r="104" spans="1:5" x14ac:dyDescent="0.3">
      <c r="A104" s="1">
        <v>32</v>
      </c>
      <c r="B104" s="2">
        <v>2252</v>
      </c>
      <c r="C104" s="1" t="s">
        <v>2</v>
      </c>
      <c r="D104" s="1" t="s">
        <v>5</v>
      </c>
      <c r="E104" s="1">
        <v>0</v>
      </c>
    </row>
    <row r="105" spans="1:5" x14ac:dyDescent="0.3">
      <c r="A105" s="1">
        <v>46</v>
      </c>
      <c r="B105" s="2">
        <v>2646</v>
      </c>
      <c r="C105" s="1" t="s">
        <v>2</v>
      </c>
      <c r="D105" s="1" t="s">
        <v>3</v>
      </c>
      <c r="E105" s="1">
        <v>2</v>
      </c>
    </row>
    <row r="106" spans="1:5" x14ac:dyDescent="0.3">
      <c r="A106" s="1">
        <v>62</v>
      </c>
      <c r="B106" s="2">
        <v>1538</v>
      </c>
      <c r="C106" s="1" t="s">
        <v>10</v>
      </c>
      <c r="D106" s="1" t="s">
        <v>9</v>
      </c>
      <c r="E106" s="1">
        <v>1</v>
      </c>
    </row>
    <row r="107" spans="1:5" x14ac:dyDescent="0.3">
      <c r="A107" s="1">
        <v>56</v>
      </c>
      <c r="B107" s="2">
        <v>1536</v>
      </c>
      <c r="C107" s="1" t="s">
        <v>8</v>
      </c>
      <c r="D107" s="1" t="s">
        <v>3</v>
      </c>
      <c r="E107" s="1">
        <v>0</v>
      </c>
    </row>
    <row r="108" spans="1:5" x14ac:dyDescent="0.3">
      <c r="A108" s="9">
        <v>29</v>
      </c>
      <c r="B108" s="10">
        <v>1206</v>
      </c>
      <c r="C108" s="9" t="s">
        <v>4</v>
      </c>
      <c r="D108" s="9" t="s">
        <v>3</v>
      </c>
      <c r="E108" s="9">
        <v>0</v>
      </c>
    </row>
    <row r="109" spans="1:5" x14ac:dyDescent="0.3">
      <c r="A109" s="1">
        <v>48</v>
      </c>
      <c r="B109" s="2">
        <v>2070</v>
      </c>
      <c r="C109" s="1" t="s">
        <v>8</v>
      </c>
      <c r="D109" s="1" t="s">
        <v>5</v>
      </c>
      <c r="E109" s="1">
        <v>1</v>
      </c>
    </row>
    <row r="110" spans="1:5" x14ac:dyDescent="0.3">
      <c r="A110" s="1">
        <v>59</v>
      </c>
      <c r="B110" s="2">
        <v>2944</v>
      </c>
      <c r="C110" s="1" t="s">
        <v>10</v>
      </c>
      <c r="D110" s="1" t="s">
        <v>5</v>
      </c>
      <c r="E110" s="1">
        <v>2</v>
      </c>
    </row>
    <row r="111" spans="1:5" x14ac:dyDescent="0.3">
      <c r="A111" s="1">
        <v>44</v>
      </c>
      <c r="B111" s="2">
        <v>294</v>
      </c>
      <c r="C111" s="1" t="s">
        <v>8</v>
      </c>
      <c r="D111" s="1" t="s">
        <v>5</v>
      </c>
      <c r="E111" s="1">
        <v>1</v>
      </c>
    </row>
    <row r="112" spans="1:5" x14ac:dyDescent="0.3">
      <c r="A112" s="1">
        <v>37</v>
      </c>
      <c r="B112" s="2">
        <v>1464</v>
      </c>
      <c r="C112" s="1" t="s">
        <v>10</v>
      </c>
      <c r="D112" s="1" t="s">
        <v>3</v>
      </c>
      <c r="E112" s="1">
        <v>3</v>
      </c>
    </row>
    <row r="113" spans="1:5" x14ac:dyDescent="0.3">
      <c r="A113" s="1">
        <v>44</v>
      </c>
      <c r="B113" s="2">
        <v>2445</v>
      </c>
      <c r="C113" s="1" t="s">
        <v>8</v>
      </c>
      <c r="D113" s="1" t="s">
        <v>5</v>
      </c>
      <c r="E113" s="1">
        <v>0</v>
      </c>
    </row>
    <row r="114" spans="1:5" x14ac:dyDescent="0.3">
      <c r="A114" s="1">
        <v>54</v>
      </c>
      <c r="B114" s="2">
        <v>1118</v>
      </c>
      <c r="C114" s="1" t="s">
        <v>4</v>
      </c>
      <c r="D114" s="1" t="s">
        <v>7</v>
      </c>
      <c r="E114" s="1">
        <v>1</v>
      </c>
    </row>
    <row r="115" spans="1:5" x14ac:dyDescent="0.3">
      <c r="A115" s="1">
        <v>43</v>
      </c>
      <c r="B115" s="2">
        <v>1549</v>
      </c>
      <c r="C115" s="1" t="s">
        <v>8</v>
      </c>
      <c r="D115" s="1" t="s">
        <v>5</v>
      </c>
      <c r="E115" s="1">
        <v>2</v>
      </c>
    </row>
    <row r="116" spans="1:5" x14ac:dyDescent="0.3">
      <c r="A116" s="3">
        <v>58</v>
      </c>
      <c r="B116" s="4">
        <v>2058</v>
      </c>
      <c r="C116" s="3" t="s">
        <v>8</v>
      </c>
      <c r="D116" s="3" t="s">
        <v>5</v>
      </c>
      <c r="E116" s="3">
        <v>1</v>
      </c>
    </row>
    <row r="117" spans="1:5" x14ac:dyDescent="0.3">
      <c r="A117" s="1">
        <v>52</v>
      </c>
      <c r="B117" s="2">
        <v>2482</v>
      </c>
      <c r="C117" s="1" t="s">
        <v>10</v>
      </c>
      <c r="D117" s="1" t="s">
        <v>7</v>
      </c>
      <c r="E117" s="1">
        <v>0</v>
      </c>
    </row>
    <row r="118" spans="1:5" x14ac:dyDescent="0.3">
      <c r="A118" s="1">
        <v>50</v>
      </c>
      <c r="B118" s="2">
        <v>3043</v>
      </c>
      <c r="C118" s="1" t="s">
        <v>8</v>
      </c>
      <c r="D118" s="1" t="s">
        <v>3</v>
      </c>
      <c r="E118" s="1">
        <v>0</v>
      </c>
    </row>
    <row r="119" spans="1:5" x14ac:dyDescent="0.3">
      <c r="A119" s="1">
        <v>46</v>
      </c>
      <c r="B119" s="2">
        <v>978</v>
      </c>
      <c r="C119" s="1" t="s">
        <v>8</v>
      </c>
      <c r="D119" s="1" t="s">
        <v>3</v>
      </c>
      <c r="E119" s="1">
        <v>1</v>
      </c>
    </row>
    <row r="120" spans="1:5" x14ac:dyDescent="0.3">
      <c r="A120" s="1">
        <v>61</v>
      </c>
      <c r="B120" s="2">
        <v>2502</v>
      </c>
      <c r="C120" s="1" t="s">
        <v>10</v>
      </c>
      <c r="D120" s="1" t="s">
        <v>3</v>
      </c>
      <c r="E120" s="1">
        <v>0</v>
      </c>
    </row>
    <row r="121" spans="1:5" x14ac:dyDescent="0.3">
      <c r="A121" s="1">
        <v>46</v>
      </c>
      <c r="B121" s="2">
        <v>2197</v>
      </c>
      <c r="C121" s="1" t="s">
        <v>4</v>
      </c>
      <c r="D121" s="1" t="s">
        <v>3</v>
      </c>
      <c r="E121" s="1">
        <v>1</v>
      </c>
    </row>
    <row r="122" spans="1:5" x14ac:dyDescent="0.3">
      <c r="A122" s="1">
        <v>40</v>
      </c>
      <c r="B122" s="2">
        <v>352</v>
      </c>
      <c r="C122" s="1" t="s">
        <v>4</v>
      </c>
      <c r="D122" s="1" t="s">
        <v>7</v>
      </c>
      <c r="E122" s="1">
        <v>0</v>
      </c>
    </row>
    <row r="123" spans="1:5" x14ac:dyDescent="0.3">
      <c r="A123" s="1">
        <v>53</v>
      </c>
      <c r="B123" s="2">
        <v>377</v>
      </c>
      <c r="C123" s="1" t="s">
        <v>10</v>
      </c>
      <c r="D123" s="1" t="s">
        <v>5</v>
      </c>
      <c r="E123" s="1">
        <v>1</v>
      </c>
    </row>
    <row r="124" spans="1:5" x14ac:dyDescent="0.3">
      <c r="A124" s="1">
        <v>48</v>
      </c>
      <c r="B124" s="2">
        <v>1295</v>
      </c>
      <c r="C124" s="1" t="s">
        <v>4</v>
      </c>
      <c r="D124" s="1" t="s">
        <v>5</v>
      </c>
      <c r="E124" s="1">
        <v>1</v>
      </c>
    </row>
    <row r="125" spans="1:5" x14ac:dyDescent="0.3">
      <c r="A125" s="1">
        <v>45</v>
      </c>
      <c r="B125" s="2">
        <v>1772</v>
      </c>
      <c r="C125" s="1" t="s">
        <v>10</v>
      </c>
      <c r="D125" s="1" t="s">
        <v>7</v>
      </c>
      <c r="E125" s="1">
        <v>1</v>
      </c>
    </row>
    <row r="126" spans="1:5" x14ac:dyDescent="0.3">
      <c r="A126" s="1">
        <v>40</v>
      </c>
      <c r="B126" s="2">
        <v>1961</v>
      </c>
      <c r="C126" s="1" t="s">
        <v>4</v>
      </c>
      <c r="D126" s="1" t="s">
        <v>3</v>
      </c>
      <c r="E126" s="1">
        <v>1</v>
      </c>
    </row>
    <row r="127" spans="1:5" x14ac:dyDescent="0.3">
      <c r="A127" s="1">
        <v>55</v>
      </c>
      <c r="B127" s="2">
        <v>2856</v>
      </c>
      <c r="C127" s="1" t="s">
        <v>10</v>
      </c>
      <c r="D127" s="1" t="s">
        <v>6</v>
      </c>
      <c r="E127" s="1">
        <v>1</v>
      </c>
    </row>
    <row r="128" spans="1:5" x14ac:dyDescent="0.3">
      <c r="A128" s="1">
        <v>40</v>
      </c>
      <c r="B128" s="2">
        <v>2430</v>
      </c>
      <c r="C128" s="1" t="s">
        <v>2</v>
      </c>
      <c r="D128" s="1" t="s">
        <v>3</v>
      </c>
      <c r="E128" s="1">
        <v>1</v>
      </c>
    </row>
    <row r="129" spans="1:5" x14ac:dyDescent="0.3">
      <c r="A129" s="1">
        <v>52</v>
      </c>
      <c r="B129" s="2">
        <v>3210</v>
      </c>
      <c r="C129" s="1" t="s">
        <v>10</v>
      </c>
      <c r="D129" s="1" t="s">
        <v>9</v>
      </c>
      <c r="E129" s="1">
        <v>4</v>
      </c>
    </row>
    <row r="130" spans="1:5" x14ac:dyDescent="0.3">
      <c r="A130" s="1">
        <v>34</v>
      </c>
      <c r="B130" s="2">
        <v>1166</v>
      </c>
      <c r="C130" s="1" t="s">
        <v>10</v>
      </c>
      <c r="D130" s="1" t="s">
        <v>3</v>
      </c>
      <c r="E130" s="1">
        <v>1</v>
      </c>
    </row>
    <row r="131" spans="1:5" x14ac:dyDescent="0.3">
      <c r="A131" s="1">
        <v>40</v>
      </c>
      <c r="B131" s="2">
        <v>482</v>
      </c>
      <c r="C131" s="1" t="s">
        <v>10</v>
      </c>
      <c r="D131" s="1" t="s">
        <v>3</v>
      </c>
      <c r="E131" s="1">
        <v>1</v>
      </c>
    </row>
    <row r="132" spans="1:5" x14ac:dyDescent="0.3">
      <c r="A132" s="3">
        <v>38</v>
      </c>
      <c r="B132" s="4">
        <v>1766</v>
      </c>
      <c r="C132" s="3" t="s">
        <v>4</v>
      </c>
      <c r="D132" s="3" t="s">
        <v>5</v>
      </c>
      <c r="E132" s="3">
        <v>0</v>
      </c>
    </row>
    <row r="133" spans="1:5" x14ac:dyDescent="0.3">
      <c r="A133" s="1">
        <v>50</v>
      </c>
      <c r="B133" s="2">
        <v>2338</v>
      </c>
      <c r="C133" s="1" t="s">
        <v>2</v>
      </c>
      <c r="D133" s="1" t="s">
        <v>5</v>
      </c>
      <c r="E133" s="1">
        <v>0</v>
      </c>
    </row>
    <row r="134" spans="1:5" x14ac:dyDescent="0.3">
      <c r="A134" s="1">
        <v>37</v>
      </c>
      <c r="B134" s="2">
        <v>2119</v>
      </c>
      <c r="C134" s="1" t="s">
        <v>8</v>
      </c>
      <c r="D134" s="1" t="s">
        <v>6</v>
      </c>
      <c r="E134" s="1">
        <v>1</v>
      </c>
    </row>
    <row r="135" spans="1:5" x14ac:dyDescent="0.3">
      <c r="A135" s="1">
        <v>34</v>
      </c>
      <c r="B135" s="2">
        <v>1320</v>
      </c>
      <c r="C135" s="1" t="s">
        <v>2</v>
      </c>
      <c r="D135" s="1" t="s">
        <v>3</v>
      </c>
      <c r="E135" s="1">
        <v>1</v>
      </c>
    </row>
    <row r="136" spans="1:5" x14ac:dyDescent="0.3">
      <c r="A136" s="1">
        <v>65</v>
      </c>
      <c r="B136" s="2">
        <v>2222</v>
      </c>
      <c r="C136" s="1" t="s">
        <v>8</v>
      </c>
      <c r="D136" s="1" t="s">
        <v>9</v>
      </c>
      <c r="E136" s="1">
        <v>1</v>
      </c>
    </row>
    <row r="137" spans="1:5" x14ac:dyDescent="0.3">
      <c r="A137" s="1">
        <v>51</v>
      </c>
      <c r="B137" s="2">
        <v>1059</v>
      </c>
      <c r="C137" s="1" t="s">
        <v>8</v>
      </c>
      <c r="D137" s="1" t="s">
        <v>5</v>
      </c>
      <c r="E137" s="1">
        <v>1</v>
      </c>
    </row>
    <row r="138" spans="1:5" x14ac:dyDescent="0.3">
      <c r="A138" s="1">
        <v>45</v>
      </c>
      <c r="B138" s="2">
        <v>2350</v>
      </c>
      <c r="C138" s="1" t="s">
        <v>4</v>
      </c>
      <c r="D138" s="1" t="s">
        <v>7</v>
      </c>
      <c r="E138" s="1">
        <v>0</v>
      </c>
    </row>
    <row r="139" spans="1:5" x14ac:dyDescent="0.3">
      <c r="A139" s="9">
        <v>26</v>
      </c>
      <c r="B139" s="10">
        <v>1273</v>
      </c>
      <c r="C139" s="9" t="s">
        <v>8</v>
      </c>
      <c r="D139" s="9" t="s">
        <v>3</v>
      </c>
      <c r="E139" s="9">
        <v>1</v>
      </c>
    </row>
    <row r="140" spans="1:5" x14ac:dyDescent="0.3">
      <c r="A140" s="1">
        <v>41</v>
      </c>
      <c r="B140" s="2">
        <v>2231</v>
      </c>
      <c r="C140" s="1" t="s">
        <v>2</v>
      </c>
      <c r="D140" s="1" t="s">
        <v>5</v>
      </c>
      <c r="E140" s="1">
        <v>2</v>
      </c>
    </row>
    <row r="141" spans="1:5" x14ac:dyDescent="0.3">
      <c r="A141" s="1">
        <v>63</v>
      </c>
      <c r="B141" s="2">
        <v>2339</v>
      </c>
      <c r="C141" s="1" t="s">
        <v>10</v>
      </c>
      <c r="D141" s="1" t="s">
        <v>7</v>
      </c>
      <c r="E141" s="1">
        <v>1</v>
      </c>
    </row>
    <row r="142" spans="1:5" x14ac:dyDescent="0.3">
      <c r="A142" s="1">
        <v>36</v>
      </c>
      <c r="B142" s="2">
        <v>2866</v>
      </c>
      <c r="C142" s="1" t="s">
        <v>8</v>
      </c>
      <c r="D142" s="1" t="s">
        <v>3</v>
      </c>
      <c r="E142" s="1">
        <v>1</v>
      </c>
    </row>
    <row r="143" spans="1:5" x14ac:dyDescent="0.3">
      <c r="A143" s="1">
        <v>40</v>
      </c>
      <c r="B143" s="2">
        <v>1485</v>
      </c>
      <c r="C143" s="1" t="s">
        <v>4</v>
      </c>
      <c r="D143" s="1" t="s">
        <v>7</v>
      </c>
      <c r="E143" s="1">
        <v>0</v>
      </c>
    </row>
    <row r="144" spans="1:5" x14ac:dyDescent="0.3">
      <c r="A144" s="1">
        <v>45</v>
      </c>
      <c r="B144" s="2">
        <v>1932</v>
      </c>
      <c r="C144" s="1" t="s">
        <v>2</v>
      </c>
      <c r="D144" s="1" t="s">
        <v>3</v>
      </c>
      <c r="E144" s="1">
        <v>1</v>
      </c>
    </row>
    <row r="145" spans="1:5" x14ac:dyDescent="0.3">
      <c r="A145" s="3">
        <v>33</v>
      </c>
      <c r="B145" s="4">
        <v>1889</v>
      </c>
      <c r="C145" s="3" t="s">
        <v>10</v>
      </c>
      <c r="D145" s="3" t="s">
        <v>5</v>
      </c>
      <c r="E145" s="3">
        <v>1</v>
      </c>
    </row>
    <row r="146" spans="1:5" x14ac:dyDescent="0.3">
      <c r="A146" s="3">
        <v>44</v>
      </c>
      <c r="B146" s="4">
        <v>1532</v>
      </c>
      <c r="C146" s="3" t="s">
        <v>2</v>
      </c>
      <c r="D146" s="3" t="s">
        <v>5</v>
      </c>
      <c r="E146" s="3">
        <v>3</v>
      </c>
    </row>
    <row r="147" spans="1:5" x14ac:dyDescent="0.3">
      <c r="A147" s="1">
        <v>46</v>
      </c>
      <c r="B147" s="2">
        <v>1938</v>
      </c>
      <c r="C147" s="1" t="s">
        <v>8</v>
      </c>
      <c r="D147" s="1" t="s">
        <v>3</v>
      </c>
      <c r="E147" s="1">
        <v>0</v>
      </c>
    </row>
    <row r="148" spans="1:5" x14ac:dyDescent="0.3">
      <c r="A148" s="3">
        <v>54</v>
      </c>
      <c r="B148" s="4">
        <v>2991</v>
      </c>
      <c r="C148" s="3" t="s">
        <v>2</v>
      </c>
      <c r="D148" s="3" t="s">
        <v>3</v>
      </c>
      <c r="E148" s="3">
        <v>0</v>
      </c>
    </row>
    <row r="149" spans="1:5" x14ac:dyDescent="0.3">
      <c r="A149" s="9">
        <v>27</v>
      </c>
      <c r="B149" s="10">
        <v>3082</v>
      </c>
      <c r="C149" s="9" t="s">
        <v>8</v>
      </c>
      <c r="D149" s="9" t="s">
        <v>9</v>
      </c>
      <c r="E149" s="9">
        <v>0</v>
      </c>
    </row>
    <row r="150" spans="1:5" x14ac:dyDescent="0.3">
      <c r="A150" s="9">
        <v>30</v>
      </c>
      <c r="B150" s="10">
        <v>1621</v>
      </c>
      <c r="C150" s="9" t="s">
        <v>4</v>
      </c>
      <c r="D150" s="9" t="s">
        <v>9</v>
      </c>
      <c r="E150" s="9">
        <v>1</v>
      </c>
    </row>
    <row r="151" spans="1:5" x14ac:dyDescent="0.3">
      <c r="A151" s="1">
        <v>55</v>
      </c>
      <c r="B151" s="2">
        <v>2083</v>
      </c>
      <c r="C151" s="1" t="s">
        <v>4</v>
      </c>
      <c r="D151" s="1" t="s">
        <v>3</v>
      </c>
      <c r="E151" s="1">
        <v>1</v>
      </c>
    </row>
    <row r="152" spans="1:5" x14ac:dyDescent="0.3">
      <c r="A152" s="3">
        <v>56</v>
      </c>
      <c r="B152" s="4">
        <v>2695</v>
      </c>
      <c r="C152" s="3" t="s">
        <v>8</v>
      </c>
      <c r="D152" s="3" t="s">
        <v>3</v>
      </c>
      <c r="E152" s="3">
        <v>2</v>
      </c>
    </row>
    <row r="153" spans="1:5" x14ac:dyDescent="0.3">
      <c r="A153" s="1">
        <v>42</v>
      </c>
      <c r="B153" s="2">
        <v>2116</v>
      </c>
      <c r="C153" s="1" t="s">
        <v>8</v>
      </c>
      <c r="D153" s="1" t="s">
        <v>7</v>
      </c>
      <c r="E153" s="1">
        <v>2</v>
      </c>
    </row>
    <row r="154" spans="1:5" x14ac:dyDescent="0.3">
      <c r="A154" s="1">
        <v>45</v>
      </c>
      <c r="B154" s="2">
        <v>2422</v>
      </c>
      <c r="C154" s="1" t="s">
        <v>8</v>
      </c>
      <c r="D154" s="1" t="s">
        <v>3</v>
      </c>
      <c r="E154" s="1">
        <v>1</v>
      </c>
    </row>
    <row r="155" spans="1:5" x14ac:dyDescent="0.3">
      <c r="A155" s="3">
        <v>45</v>
      </c>
      <c r="B155" s="4">
        <v>1266</v>
      </c>
      <c r="C155" s="3" t="s">
        <v>10</v>
      </c>
      <c r="D155" s="3" t="s">
        <v>3</v>
      </c>
      <c r="E155" s="3">
        <v>0</v>
      </c>
    </row>
    <row r="156" spans="1:5" x14ac:dyDescent="0.3">
      <c r="A156" s="1">
        <v>46</v>
      </c>
      <c r="B156" s="2">
        <v>1818</v>
      </c>
      <c r="C156" s="1" t="s">
        <v>8</v>
      </c>
      <c r="D156" s="1" t="s">
        <v>5</v>
      </c>
      <c r="E156" s="1">
        <v>0</v>
      </c>
    </row>
    <row r="157" spans="1:5" x14ac:dyDescent="0.3">
      <c r="A157" s="1">
        <v>48</v>
      </c>
      <c r="B157" s="2">
        <v>1108</v>
      </c>
      <c r="C157" s="1" t="s">
        <v>4</v>
      </c>
      <c r="D157" s="1" t="s">
        <v>3</v>
      </c>
      <c r="E157" s="1">
        <v>1</v>
      </c>
    </row>
    <row r="158" spans="1:5" x14ac:dyDescent="0.3">
      <c r="A158" s="1">
        <v>41</v>
      </c>
      <c r="B158" s="2">
        <v>2009.9999999999998</v>
      </c>
      <c r="C158" s="1" t="s">
        <v>2</v>
      </c>
      <c r="D158" s="1" t="s">
        <v>3</v>
      </c>
      <c r="E158" s="1">
        <v>1</v>
      </c>
    </row>
    <row r="159" spans="1:5" x14ac:dyDescent="0.3">
      <c r="A159" s="1">
        <v>48</v>
      </c>
      <c r="B159" s="2">
        <v>2454</v>
      </c>
      <c r="C159" s="1" t="s">
        <v>8</v>
      </c>
      <c r="D159" s="1" t="s">
        <v>3</v>
      </c>
      <c r="E159" s="1">
        <v>1</v>
      </c>
    </row>
    <row r="160" spans="1:5" ht="15" thickBot="1" x14ac:dyDescent="0.35">
      <c r="A160" s="1">
        <v>48</v>
      </c>
      <c r="B160" s="2">
        <v>1906</v>
      </c>
      <c r="C160" s="1" t="s">
        <v>8</v>
      </c>
      <c r="D160" s="1" t="s">
        <v>3</v>
      </c>
      <c r="E160" s="1">
        <v>1</v>
      </c>
    </row>
    <row r="161" spans="1:18" ht="72.599999999999994" thickBot="1" x14ac:dyDescent="0.35">
      <c r="A161" s="1">
        <v>52</v>
      </c>
      <c r="B161" s="2">
        <v>1955</v>
      </c>
      <c r="C161" s="1" t="s">
        <v>10</v>
      </c>
      <c r="D161" s="1" t="s">
        <v>6</v>
      </c>
      <c r="E161" s="1">
        <v>2</v>
      </c>
      <c r="F161" s="23" t="s">
        <v>17</v>
      </c>
      <c r="G161">
        <f>_xlfn.QUARTILE.INC(B4:B183,1)</f>
        <v>1422.5</v>
      </c>
      <c r="I161" s="24" t="s">
        <v>22</v>
      </c>
      <c r="J161" s="15">
        <f>_xlfn.PERCENTILE.INC(B4:B183,1)</f>
        <v>3292</v>
      </c>
      <c r="L161" s="25" t="s">
        <v>23</v>
      </c>
      <c r="M161">
        <f>_xlfn.PERCENTILE.INC(B4:B183,1/10)</f>
        <v>994.2</v>
      </c>
      <c r="N161" s="26" t="s">
        <v>31</v>
      </c>
      <c r="O161">
        <f>SKEW(B4:B183)</f>
        <v>-0.24294466244132762</v>
      </c>
      <c r="P161" s="26" t="s">
        <v>53</v>
      </c>
      <c r="R161" s="5" t="s">
        <v>56</v>
      </c>
    </row>
    <row r="162" spans="1:18" ht="29.4" thickBot="1" x14ac:dyDescent="0.35">
      <c r="A162" s="1">
        <v>69</v>
      </c>
      <c r="B162" s="2">
        <v>2842</v>
      </c>
      <c r="C162" s="1" t="s">
        <v>8</v>
      </c>
      <c r="D162" s="1" t="s">
        <v>5</v>
      </c>
      <c r="E162" s="1">
        <v>0</v>
      </c>
      <c r="F162" s="23" t="s">
        <v>18</v>
      </c>
      <c r="G162">
        <f>_xlfn.QUARTILE.INC(B4:B183,2)</f>
        <v>1882.5</v>
      </c>
      <c r="L162" s="25" t="s">
        <v>24</v>
      </c>
      <c r="M162">
        <f>_xlfn.PERCENTILE.INC(B4:B183,2/10)</f>
        <v>1315.6000000000001</v>
      </c>
      <c r="N162" s="27" t="s">
        <v>32</v>
      </c>
      <c r="O162">
        <f>KURT(B4:B183)</f>
        <v>-0.21659417304891093</v>
      </c>
      <c r="P162" s="26" t="s">
        <v>52</v>
      </c>
    </row>
    <row r="163" spans="1:18" ht="28.8" x14ac:dyDescent="0.3">
      <c r="A163" s="1">
        <v>56</v>
      </c>
      <c r="B163" s="2">
        <v>2240</v>
      </c>
      <c r="C163" s="1" t="s">
        <v>10</v>
      </c>
      <c r="D163" s="1" t="s">
        <v>3</v>
      </c>
      <c r="E163" s="1">
        <v>0</v>
      </c>
      <c r="F163" s="23" t="s">
        <v>19</v>
      </c>
      <c r="G163">
        <f>_xlfn.QUARTILE.INC(B4:B183,3)</f>
        <v>2268.5</v>
      </c>
      <c r="J163" t="s">
        <v>21</v>
      </c>
      <c r="L163" s="25" t="s">
        <v>25</v>
      </c>
      <c r="M163">
        <f>_xlfn.PERCENTILE.INC(B4:B183,3/10)</f>
        <v>1531.1</v>
      </c>
    </row>
    <row r="164" spans="1:18" ht="28.8" x14ac:dyDescent="0.3">
      <c r="A164" s="1">
        <v>46</v>
      </c>
      <c r="B164" s="2">
        <v>1824</v>
      </c>
      <c r="C164" s="1" t="s">
        <v>10</v>
      </c>
      <c r="D164" s="1" t="s">
        <v>9</v>
      </c>
      <c r="E164" s="1">
        <v>0</v>
      </c>
      <c r="F164" s="23" t="s">
        <v>20</v>
      </c>
      <c r="G164">
        <f>_xlfn.QUARTILE.INC(B4:B183,4)</f>
        <v>3292</v>
      </c>
      <c r="L164" s="25" t="s">
        <v>26</v>
      </c>
      <c r="M164">
        <f>_xlfn.PERCENTILE.INC(B4:B183,4/10)</f>
        <v>1737</v>
      </c>
    </row>
    <row r="165" spans="1:18" x14ac:dyDescent="0.3">
      <c r="A165" s="1">
        <v>60</v>
      </c>
      <c r="B165" s="2">
        <v>2147</v>
      </c>
      <c r="C165" s="1" t="s">
        <v>10</v>
      </c>
      <c r="D165" s="1" t="s">
        <v>3</v>
      </c>
      <c r="E165" s="1">
        <v>2</v>
      </c>
      <c r="L165" s="25" t="s">
        <v>27</v>
      </c>
      <c r="M165">
        <f>_xlfn.PERCENTILE.INC(B4:B183,5/10)</f>
        <v>1882.5</v>
      </c>
    </row>
    <row r="166" spans="1:18" x14ac:dyDescent="0.3">
      <c r="A166" s="1">
        <v>50</v>
      </c>
      <c r="B166" s="2">
        <v>2059</v>
      </c>
      <c r="C166" s="1" t="s">
        <v>4</v>
      </c>
      <c r="D166" s="1" t="s">
        <v>3</v>
      </c>
      <c r="E166" s="1">
        <v>1</v>
      </c>
      <c r="L166" s="25" t="s">
        <v>28</v>
      </c>
      <c r="M166">
        <f>_xlfn.PERCENTILE.INC(B4:B183,6/10)</f>
        <v>2028.3999999999994</v>
      </c>
    </row>
    <row r="167" spans="1:18" x14ac:dyDescent="0.3">
      <c r="A167" s="1">
        <v>39</v>
      </c>
      <c r="B167" s="2">
        <v>2813</v>
      </c>
      <c r="C167" s="1" t="s">
        <v>2</v>
      </c>
      <c r="D167" s="1" t="s">
        <v>5</v>
      </c>
      <c r="E167" s="1">
        <v>0</v>
      </c>
      <c r="L167" s="25" t="s">
        <v>29</v>
      </c>
      <c r="M167">
        <f>_xlfn.PERCENTILE.INC(B4:B183,7/10)</f>
        <v>2202.8000000000002</v>
      </c>
    </row>
    <row r="168" spans="1:18" x14ac:dyDescent="0.3">
      <c r="A168" s="1">
        <v>34</v>
      </c>
      <c r="B168" s="2">
        <v>2265</v>
      </c>
      <c r="C168" s="1" t="s">
        <v>10</v>
      </c>
      <c r="D168" s="1" t="s">
        <v>3</v>
      </c>
      <c r="E168" s="1">
        <v>0</v>
      </c>
      <c r="L168" s="25" t="s">
        <v>30</v>
      </c>
      <c r="M168">
        <f>_xlfn.PERCENTILE.INC(B4:B183,10/10)</f>
        <v>3292</v>
      </c>
    </row>
    <row r="169" spans="1:18" x14ac:dyDescent="0.3">
      <c r="A169" s="3">
        <v>41</v>
      </c>
      <c r="B169" s="4">
        <v>2389</v>
      </c>
      <c r="C169" s="3" t="s">
        <v>8</v>
      </c>
      <c r="D169" s="3" t="s">
        <v>9</v>
      </c>
      <c r="E169" s="3">
        <v>1</v>
      </c>
    </row>
    <row r="170" spans="1:18" x14ac:dyDescent="0.3">
      <c r="A170" s="1">
        <v>38</v>
      </c>
      <c r="B170" s="2">
        <v>2201</v>
      </c>
      <c r="C170" s="1" t="s">
        <v>4</v>
      </c>
      <c r="D170" s="1" t="s">
        <v>6</v>
      </c>
      <c r="E170" s="1">
        <v>2</v>
      </c>
      <c r="F170" s="28" t="s">
        <v>56</v>
      </c>
      <c r="G170" s="25"/>
      <c r="H170">
        <f>G163-G161/2</f>
        <v>1557.25</v>
      </c>
    </row>
    <row r="171" spans="1:18" x14ac:dyDescent="0.3">
      <c r="A171" s="1">
        <v>70</v>
      </c>
      <c r="B171" s="2">
        <v>2434</v>
      </c>
      <c r="C171" s="1" t="s">
        <v>10</v>
      </c>
      <c r="D171" s="1" t="s">
        <v>3</v>
      </c>
      <c r="E171" s="1">
        <v>4</v>
      </c>
    </row>
    <row r="172" spans="1:18" x14ac:dyDescent="0.3">
      <c r="A172" s="1">
        <v>32</v>
      </c>
      <c r="B172" s="2">
        <v>1546</v>
      </c>
      <c r="C172" s="1" t="s">
        <v>4</v>
      </c>
      <c r="D172" s="1" t="s">
        <v>9</v>
      </c>
      <c r="E172" s="1">
        <v>3</v>
      </c>
    </row>
    <row r="173" spans="1:18" x14ac:dyDescent="0.3">
      <c r="A173" s="1">
        <v>46</v>
      </c>
      <c r="B173" s="2">
        <v>369</v>
      </c>
      <c r="C173" s="1" t="s">
        <v>10</v>
      </c>
      <c r="D173" s="1" t="s">
        <v>3</v>
      </c>
      <c r="E173" s="1">
        <v>1</v>
      </c>
    </row>
    <row r="174" spans="1:18" x14ac:dyDescent="0.3">
      <c r="A174" s="1">
        <v>58</v>
      </c>
      <c r="B174" s="2">
        <v>2370</v>
      </c>
      <c r="C174" s="1" t="s">
        <v>2</v>
      </c>
      <c r="D174" s="1" t="s">
        <v>7</v>
      </c>
      <c r="E174" s="1">
        <v>0</v>
      </c>
    </row>
    <row r="175" spans="1:18" x14ac:dyDescent="0.3">
      <c r="A175" s="1">
        <v>42</v>
      </c>
      <c r="B175" s="2">
        <v>335</v>
      </c>
      <c r="C175" s="1" t="s">
        <v>10</v>
      </c>
      <c r="D175" s="1" t="s">
        <v>5</v>
      </c>
      <c r="E175" s="1">
        <v>1</v>
      </c>
    </row>
    <row r="176" spans="1:18" x14ac:dyDescent="0.3">
      <c r="A176" s="1">
        <v>44</v>
      </c>
      <c r="B176" s="2">
        <v>1115</v>
      </c>
      <c r="C176" s="1" t="s">
        <v>8</v>
      </c>
      <c r="D176" s="1" t="s">
        <v>9</v>
      </c>
      <c r="E176" s="1">
        <v>0</v>
      </c>
    </row>
    <row r="177" spans="1:5" x14ac:dyDescent="0.3">
      <c r="A177" s="1">
        <v>57</v>
      </c>
      <c r="B177" s="2">
        <v>2250</v>
      </c>
      <c r="C177" s="1" t="s">
        <v>4</v>
      </c>
      <c r="D177" s="1" t="s">
        <v>3</v>
      </c>
      <c r="E177" s="1">
        <v>2</v>
      </c>
    </row>
    <row r="178" spans="1:5" x14ac:dyDescent="0.3">
      <c r="A178" s="1">
        <v>45</v>
      </c>
      <c r="B178" s="2">
        <v>2446</v>
      </c>
      <c r="C178" s="1" t="s">
        <v>10</v>
      </c>
      <c r="D178" s="1" t="s">
        <v>7</v>
      </c>
      <c r="E178" s="1">
        <v>1</v>
      </c>
    </row>
    <row r="179" spans="1:5" x14ac:dyDescent="0.3">
      <c r="A179" s="1">
        <v>42</v>
      </c>
      <c r="B179" s="2">
        <v>1553</v>
      </c>
      <c r="C179" s="1" t="s">
        <v>2</v>
      </c>
      <c r="D179" s="1" t="s">
        <v>7</v>
      </c>
      <c r="E179" s="1">
        <v>0</v>
      </c>
    </row>
    <row r="180" spans="1:5" x14ac:dyDescent="0.3">
      <c r="A180" s="1">
        <v>52</v>
      </c>
      <c r="B180" s="2">
        <v>2701</v>
      </c>
      <c r="C180" s="1" t="s">
        <v>4</v>
      </c>
      <c r="D180" s="1" t="s">
        <v>5</v>
      </c>
      <c r="E180" s="1">
        <v>0</v>
      </c>
    </row>
    <row r="181" spans="1:5" x14ac:dyDescent="0.3">
      <c r="A181" s="9">
        <v>28</v>
      </c>
      <c r="B181" s="10">
        <v>1951</v>
      </c>
      <c r="C181" s="9" t="s">
        <v>8</v>
      </c>
      <c r="D181" s="9" t="s">
        <v>5</v>
      </c>
      <c r="E181" s="9">
        <v>1</v>
      </c>
    </row>
    <row r="182" spans="1:5" x14ac:dyDescent="0.3">
      <c r="A182" s="9">
        <v>31</v>
      </c>
      <c r="B182" s="10">
        <v>870</v>
      </c>
      <c r="C182" s="9" t="s">
        <v>2</v>
      </c>
      <c r="D182" s="9" t="s">
        <v>3</v>
      </c>
      <c r="E182" s="9">
        <v>1</v>
      </c>
    </row>
    <row r="183" spans="1:5" x14ac:dyDescent="0.3">
      <c r="A183" s="1">
        <v>52</v>
      </c>
      <c r="B183" s="2">
        <v>1269</v>
      </c>
      <c r="C183" s="1" t="s">
        <v>2</v>
      </c>
      <c r="D183" s="1" t="s">
        <v>3</v>
      </c>
      <c r="E183" s="1">
        <v>1</v>
      </c>
    </row>
    <row r="185" spans="1:5" x14ac:dyDescent="0.3">
      <c r="A185" s="11" t="s">
        <v>15</v>
      </c>
      <c r="B185" s="11" t="s">
        <v>16</v>
      </c>
    </row>
    <row r="186" spans="1:5" x14ac:dyDescent="0.3">
      <c r="A186" s="12">
        <f>AVERAGE(A4:A183)</f>
        <v>45.883333333333333</v>
      </c>
      <c r="B186" s="12">
        <f>_xlfn.STDEV.P(A4:A183)</f>
        <v>10.512571838834999</v>
      </c>
    </row>
  </sheetData>
  <sortState ref="K7:K12">
    <sortCondition ref="K7"/>
  </sortState>
  <mergeCells count="2">
    <mergeCell ref="A1:E1"/>
    <mergeCell ref="F4:G4"/>
  </mergeCells>
  <phoneticPr fontId="2" type="noConversion"/>
  <pageMargins left="0.7" right="0.7" top="0.75" bottom="0.75" header="0.3" footer="0.3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opLeftCell="A22" workbookViewId="0">
      <selection activeCell="P21" sqref="P21"/>
    </sheetView>
  </sheetViews>
  <sheetFormatPr defaultRowHeight="14.4" x14ac:dyDescent="0.3"/>
  <cols>
    <col min="7" max="8" width="12.5546875" bestFit="1" customWidth="1"/>
    <col min="9" max="9" width="22.33203125" bestFit="1" customWidth="1"/>
  </cols>
  <sheetData>
    <row r="1" spans="1:8" ht="28.8" x14ac:dyDescent="0.3">
      <c r="A1" s="7" t="s">
        <v>1</v>
      </c>
      <c r="B1" s="8" t="s">
        <v>13</v>
      </c>
    </row>
    <row r="2" spans="1:8" x14ac:dyDescent="0.3">
      <c r="A2" s="9" t="s">
        <v>3</v>
      </c>
      <c r="B2" s="2">
        <v>2348</v>
      </c>
    </row>
    <row r="3" spans="1:8" x14ac:dyDescent="0.3">
      <c r="A3" s="9" t="s">
        <v>5</v>
      </c>
      <c r="B3" s="2">
        <v>3292</v>
      </c>
    </row>
    <row r="4" spans="1:8" x14ac:dyDescent="0.3">
      <c r="A4" s="9" t="s">
        <v>6</v>
      </c>
      <c r="B4" s="2">
        <v>1500</v>
      </c>
    </row>
    <row r="5" spans="1:8" x14ac:dyDescent="0.3">
      <c r="A5" s="9" t="s">
        <v>7</v>
      </c>
      <c r="B5" s="2">
        <v>2279</v>
      </c>
    </row>
    <row r="6" spans="1:8" x14ac:dyDescent="0.3">
      <c r="A6" s="9" t="s">
        <v>3</v>
      </c>
      <c r="B6" s="2">
        <v>1401</v>
      </c>
      <c r="G6" s="31" t="s">
        <v>63</v>
      </c>
      <c r="H6" t="s">
        <v>65</v>
      </c>
    </row>
    <row r="7" spans="1:8" x14ac:dyDescent="0.3">
      <c r="A7" s="9" t="s">
        <v>3</v>
      </c>
      <c r="B7" s="2">
        <v>2199</v>
      </c>
      <c r="G7" s="32" t="s">
        <v>7</v>
      </c>
      <c r="H7" s="33">
        <v>0.13662778430840641</v>
      </c>
    </row>
    <row r="8" spans="1:8" x14ac:dyDescent="0.3">
      <c r="A8" s="9" t="s">
        <v>9</v>
      </c>
      <c r="B8" s="2">
        <v>1741</v>
      </c>
      <c r="G8" s="32" t="s">
        <v>6</v>
      </c>
      <c r="H8" s="33">
        <v>4.7966965066160293E-2</v>
      </c>
    </row>
    <row r="9" spans="1:8" x14ac:dyDescent="0.3">
      <c r="A9" s="9" t="s">
        <v>7</v>
      </c>
      <c r="B9" s="2">
        <v>732</v>
      </c>
      <c r="G9" s="32" t="s">
        <v>3</v>
      </c>
      <c r="H9" s="33">
        <v>0.41101666817373483</v>
      </c>
    </row>
    <row r="10" spans="1:8" x14ac:dyDescent="0.3">
      <c r="A10" s="9" t="s">
        <v>5</v>
      </c>
      <c r="B10" s="2">
        <v>2084</v>
      </c>
      <c r="G10" s="32" t="s">
        <v>5</v>
      </c>
      <c r="H10" s="33">
        <v>0.31579407420803568</v>
      </c>
    </row>
    <row r="11" spans="1:8" x14ac:dyDescent="0.3">
      <c r="A11" s="9" t="s">
        <v>3</v>
      </c>
      <c r="B11" s="2">
        <v>1640</v>
      </c>
      <c r="G11" s="32" t="s">
        <v>9</v>
      </c>
      <c r="H11" s="33">
        <v>8.8594508243662773E-2</v>
      </c>
    </row>
    <row r="12" spans="1:8" x14ac:dyDescent="0.3">
      <c r="A12" s="9" t="s">
        <v>3</v>
      </c>
      <c r="B12" s="4">
        <v>1461</v>
      </c>
      <c r="G12" s="32" t="s">
        <v>64</v>
      </c>
      <c r="H12" s="33">
        <v>1</v>
      </c>
    </row>
    <row r="13" spans="1:8" x14ac:dyDescent="0.3">
      <c r="A13" s="9" t="s">
        <v>3</v>
      </c>
      <c r="B13" s="2">
        <v>1238</v>
      </c>
    </row>
    <row r="14" spans="1:8" x14ac:dyDescent="0.3">
      <c r="A14" s="9" t="s">
        <v>3</v>
      </c>
      <c r="B14" s="2">
        <v>1876</v>
      </c>
    </row>
    <row r="15" spans="1:8" x14ac:dyDescent="0.3">
      <c r="A15" s="9" t="s">
        <v>9</v>
      </c>
      <c r="B15" s="2">
        <v>1428</v>
      </c>
    </row>
    <row r="16" spans="1:8" x14ac:dyDescent="0.3">
      <c r="A16" s="1" t="s">
        <v>3</v>
      </c>
      <c r="B16" s="2">
        <v>2666</v>
      </c>
    </row>
    <row r="17" spans="1:2" x14ac:dyDescent="0.3">
      <c r="A17" s="1" t="s">
        <v>3</v>
      </c>
      <c r="B17" s="2">
        <v>2415</v>
      </c>
    </row>
    <row r="18" spans="1:2" x14ac:dyDescent="0.3">
      <c r="A18" s="1" t="s">
        <v>3</v>
      </c>
      <c r="B18" s="4">
        <v>2165</v>
      </c>
    </row>
    <row r="19" spans="1:2" x14ac:dyDescent="0.3">
      <c r="A19" s="1" t="s">
        <v>9</v>
      </c>
      <c r="B19" s="10">
        <v>1529</v>
      </c>
    </row>
    <row r="20" spans="1:2" x14ac:dyDescent="0.3">
      <c r="A20" s="9" t="s">
        <v>3</v>
      </c>
      <c r="B20" s="2">
        <v>1410</v>
      </c>
    </row>
    <row r="21" spans="1:2" x14ac:dyDescent="0.3">
      <c r="A21" s="1" t="s">
        <v>7</v>
      </c>
      <c r="B21" s="2">
        <v>1648</v>
      </c>
    </row>
    <row r="22" spans="1:2" x14ac:dyDescent="0.3">
      <c r="A22" s="1" t="s">
        <v>5</v>
      </c>
      <c r="B22" s="10">
        <v>754</v>
      </c>
    </row>
    <row r="23" spans="1:2" x14ac:dyDescent="0.3">
      <c r="A23" s="1" t="s">
        <v>5</v>
      </c>
      <c r="B23" s="2">
        <v>1509</v>
      </c>
    </row>
    <row r="24" spans="1:2" x14ac:dyDescent="0.3">
      <c r="A24" s="1" t="s">
        <v>9</v>
      </c>
      <c r="B24" s="2">
        <v>1821</v>
      </c>
    </row>
    <row r="25" spans="1:2" x14ac:dyDescent="0.3">
      <c r="A25" s="1" t="s">
        <v>5</v>
      </c>
      <c r="B25" s="2">
        <v>2989</v>
      </c>
    </row>
    <row r="26" spans="1:2" x14ac:dyDescent="0.3">
      <c r="A26" s="3" t="s">
        <v>5</v>
      </c>
      <c r="B26" s="2">
        <v>1897</v>
      </c>
    </row>
    <row r="27" spans="1:2" x14ac:dyDescent="0.3">
      <c r="A27" s="1" t="s">
        <v>3</v>
      </c>
      <c r="B27" s="2">
        <v>1298</v>
      </c>
    </row>
    <row r="28" spans="1:2" x14ac:dyDescent="0.3">
      <c r="A28" s="1" t="s">
        <v>3</v>
      </c>
      <c r="B28" s="2">
        <v>1144</v>
      </c>
    </row>
    <row r="29" spans="1:2" x14ac:dyDescent="0.3">
      <c r="A29" s="1" t="s">
        <v>3</v>
      </c>
      <c r="B29" s="2">
        <v>2056</v>
      </c>
    </row>
    <row r="30" spans="1:2" x14ac:dyDescent="0.3">
      <c r="A30" s="1" t="s">
        <v>3</v>
      </c>
      <c r="B30" s="2">
        <v>1344</v>
      </c>
    </row>
    <row r="31" spans="1:2" x14ac:dyDescent="0.3">
      <c r="A31" s="1" t="s">
        <v>3</v>
      </c>
      <c r="B31" s="2">
        <v>2175</v>
      </c>
    </row>
    <row r="32" spans="1:2" x14ac:dyDescent="0.3">
      <c r="A32" s="3" t="s">
        <v>5</v>
      </c>
      <c r="B32" s="2">
        <v>1638</v>
      </c>
    </row>
    <row r="33" spans="1:2" x14ac:dyDescent="0.3">
      <c r="A33" s="1" t="s">
        <v>5</v>
      </c>
      <c r="B33" s="2">
        <v>1606</v>
      </c>
    </row>
    <row r="34" spans="1:2" x14ac:dyDescent="0.3">
      <c r="A34" s="1" t="s">
        <v>3</v>
      </c>
      <c r="B34" s="2">
        <v>1907</v>
      </c>
    </row>
    <row r="35" spans="1:2" x14ac:dyDescent="0.3">
      <c r="A35" s="1" t="s">
        <v>5</v>
      </c>
      <c r="B35" s="10">
        <v>1040</v>
      </c>
    </row>
    <row r="36" spans="1:2" x14ac:dyDescent="0.3">
      <c r="A36" s="1" t="s">
        <v>7</v>
      </c>
      <c r="B36" s="2">
        <v>820</v>
      </c>
    </row>
    <row r="37" spans="1:2" x14ac:dyDescent="0.3">
      <c r="A37" s="1" t="s">
        <v>5</v>
      </c>
      <c r="B37" s="2">
        <v>2498</v>
      </c>
    </row>
    <row r="38" spans="1:2" x14ac:dyDescent="0.3">
      <c r="A38" s="1" t="s">
        <v>5</v>
      </c>
      <c r="B38" s="2">
        <v>1837</v>
      </c>
    </row>
    <row r="39" spans="1:2" x14ac:dyDescent="0.3">
      <c r="A39" s="1" t="s">
        <v>3</v>
      </c>
      <c r="B39" s="2">
        <v>1731</v>
      </c>
    </row>
    <row r="40" spans="1:2" x14ac:dyDescent="0.3">
      <c r="A40" s="1" t="s">
        <v>6</v>
      </c>
      <c r="B40" s="10">
        <v>1387</v>
      </c>
    </row>
    <row r="41" spans="1:2" x14ac:dyDescent="0.3">
      <c r="A41" s="3" t="s">
        <v>5</v>
      </c>
      <c r="B41" s="2">
        <v>1827</v>
      </c>
    </row>
    <row r="42" spans="1:2" x14ac:dyDescent="0.3">
      <c r="A42" s="1" t="s">
        <v>6</v>
      </c>
      <c r="B42" s="2">
        <v>1915</v>
      </c>
    </row>
    <row r="43" spans="1:2" x14ac:dyDescent="0.3">
      <c r="A43" s="1" t="s">
        <v>7</v>
      </c>
      <c r="B43" s="2">
        <v>2071</v>
      </c>
    </row>
    <row r="44" spans="1:2" x14ac:dyDescent="0.3">
      <c r="A44" s="1" t="s">
        <v>5</v>
      </c>
      <c r="B44" s="2">
        <v>1680</v>
      </c>
    </row>
    <row r="45" spans="1:2" x14ac:dyDescent="0.3">
      <c r="A45" s="1" t="s">
        <v>5</v>
      </c>
      <c r="B45" s="2">
        <v>996</v>
      </c>
    </row>
    <row r="46" spans="1:2" x14ac:dyDescent="0.3">
      <c r="A46" s="1" t="s">
        <v>9</v>
      </c>
      <c r="B46" s="2">
        <v>1809</v>
      </c>
    </row>
    <row r="47" spans="1:2" x14ac:dyDescent="0.3">
      <c r="A47" s="1" t="s">
        <v>3</v>
      </c>
      <c r="B47" s="2">
        <v>1412</v>
      </c>
    </row>
    <row r="48" spans="1:2" x14ac:dyDescent="0.3">
      <c r="A48" s="1" t="s">
        <v>9</v>
      </c>
      <c r="B48" s="4">
        <v>1220</v>
      </c>
    </row>
    <row r="49" spans="1:2" x14ac:dyDescent="0.3">
      <c r="A49" s="1" t="s">
        <v>3</v>
      </c>
      <c r="B49" s="2">
        <v>1973</v>
      </c>
    </row>
    <row r="50" spans="1:2" x14ac:dyDescent="0.3">
      <c r="A50" s="1" t="s">
        <v>7</v>
      </c>
      <c r="B50" s="2">
        <v>1501</v>
      </c>
    </row>
    <row r="51" spans="1:2" x14ac:dyDescent="0.3">
      <c r="A51" s="1" t="s">
        <v>3</v>
      </c>
      <c r="B51" s="4">
        <v>1952</v>
      </c>
    </row>
    <row r="52" spans="1:2" x14ac:dyDescent="0.3">
      <c r="A52" s="1" t="s">
        <v>3</v>
      </c>
      <c r="B52" s="2">
        <v>1704</v>
      </c>
    </row>
    <row r="53" spans="1:2" x14ac:dyDescent="0.3">
      <c r="A53" s="1" t="s">
        <v>3</v>
      </c>
      <c r="B53" s="2">
        <v>2584</v>
      </c>
    </row>
    <row r="54" spans="1:2" x14ac:dyDescent="0.3">
      <c r="A54" s="1" t="s">
        <v>7</v>
      </c>
      <c r="B54" s="2">
        <v>2886</v>
      </c>
    </row>
    <row r="55" spans="1:2" x14ac:dyDescent="0.3">
      <c r="A55" s="1" t="s">
        <v>3</v>
      </c>
      <c r="B55" s="10">
        <v>1342</v>
      </c>
    </row>
    <row r="56" spans="1:2" x14ac:dyDescent="0.3">
      <c r="A56" s="3" t="s">
        <v>5</v>
      </c>
      <c r="B56" s="2">
        <v>1807</v>
      </c>
    </row>
    <row r="57" spans="1:2" x14ac:dyDescent="0.3">
      <c r="A57" s="1" t="s">
        <v>3</v>
      </c>
      <c r="B57" s="10">
        <v>1754</v>
      </c>
    </row>
    <row r="58" spans="1:2" x14ac:dyDescent="0.3">
      <c r="A58" s="1" t="s">
        <v>5</v>
      </c>
      <c r="B58" s="2">
        <v>2207</v>
      </c>
    </row>
    <row r="59" spans="1:2" x14ac:dyDescent="0.3">
      <c r="A59" s="1" t="s">
        <v>3</v>
      </c>
      <c r="B59" s="2">
        <v>2357</v>
      </c>
    </row>
    <row r="60" spans="1:2" x14ac:dyDescent="0.3">
      <c r="A60" s="3" t="s">
        <v>9</v>
      </c>
      <c r="B60" s="2">
        <v>2063</v>
      </c>
    </row>
    <row r="61" spans="1:2" x14ac:dyDescent="0.3">
      <c r="A61" s="1" t="s">
        <v>5</v>
      </c>
      <c r="B61" s="2">
        <v>2127</v>
      </c>
    </row>
    <row r="62" spans="1:2" x14ac:dyDescent="0.3">
      <c r="A62" s="1" t="s">
        <v>5</v>
      </c>
      <c r="B62" s="2">
        <v>2928</v>
      </c>
    </row>
    <row r="63" spans="1:2" x14ac:dyDescent="0.3">
      <c r="A63" s="1" t="s">
        <v>3</v>
      </c>
      <c r="B63" s="2">
        <v>1626</v>
      </c>
    </row>
    <row r="64" spans="1:2" x14ac:dyDescent="0.3">
      <c r="A64" s="1" t="s">
        <v>5</v>
      </c>
      <c r="B64" s="2">
        <v>1760</v>
      </c>
    </row>
    <row r="65" spans="1:2" x14ac:dyDescent="0.3">
      <c r="A65" s="1" t="s">
        <v>3</v>
      </c>
      <c r="B65" s="10">
        <v>1817</v>
      </c>
    </row>
    <row r="66" spans="1:2" x14ac:dyDescent="0.3">
      <c r="A66" s="1" t="s">
        <v>7</v>
      </c>
      <c r="B66" s="2">
        <v>842</v>
      </c>
    </row>
    <row r="67" spans="1:2" x14ac:dyDescent="0.3">
      <c r="A67" s="1" t="s">
        <v>5</v>
      </c>
      <c r="B67" s="2">
        <v>1822</v>
      </c>
    </row>
    <row r="68" spans="1:2" x14ac:dyDescent="0.3">
      <c r="A68" s="1" t="s">
        <v>7</v>
      </c>
      <c r="B68" s="2">
        <v>2487</v>
      </c>
    </row>
    <row r="69" spans="1:2" x14ac:dyDescent="0.3">
      <c r="A69" s="1" t="s">
        <v>3</v>
      </c>
      <c r="B69" s="2">
        <v>2700</v>
      </c>
    </row>
    <row r="70" spans="1:2" x14ac:dyDescent="0.3">
      <c r="A70" s="1" t="s">
        <v>3</v>
      </c>
      <c r="B70" s="2">
        <v>1124</v>
      </c>
    </row>
    <row r="71" spans="1:2" x14ac:dyDescent="0.3">
      <c r="A71" s="1" t="s">
        <v>5</v>
      </c>
      <c r="B71" s="2">
        <v>1174</v>
      </c>
    </row>
    <row r="72" spans="1:2" x14ac:dyDescent="0.3">
      <c r="A72" s="1" t="s">
        <v>5</v>
      </c>
      <c r="B72" s="2">
        <v>2341</v>
      </c>
    </row>
    <row r="73" spans="1:2" x14ac:dyDescent="0.3">
      <c r="A73" s="1" t="s">
        <v>7</v>
      </c>
      <c r="B73" s="2">
        <v>1325</v>
      </c>
    </row>
    <row r="74" spans="1:2" x14ac:dyDescent="0.3">
      <c r="A74" s="1" t="s">
        <v>5</v>
      </c>
      <c r="B74" s="2">
        <v>1717</v>
      </c>
    </row>
    <row r="75" spans="1:2" x14ac:dyDescent="0.3">
      <c r="A75" s="1" t="s">
        <v>5</v>
      </c>
      <c r="B75" s="2">
        <v>1426</v>
      </c>
    </row>
    <row r="76" spans="1:2" x14ac:dyDescent="0.3">
      <c r="A76" s="1" t="s">
        <v>7</v>
      </c>
      <c r="B76" s="2">
        <v>783</v>
      </c>
    </row>
    <row r="77" spans="1:2" x14ac:dyDescent="0.3">
      <c r="A77" s="1" t="s">
        <v>3</v>
      </c>
      <c r="B77" s="2">
        <v>1963</v>
      </c>
    </row>
    <row r="78" spans="1:2" x14ac:dyDescent="0.3">
      <c r="A78" s="1" t="s">
        <v>5</v>
      </c>
      <c r="B78" s="2">
        <v>1688</v>
      </c>
    </row>
    <row r="79" spans="1:2" x14ac:dyDescent="0.3">
      <c r="A79" s="1" t="s">
        <v>5</v>
      </c>
      <c r="B79" s="2">
        <v>2637</v>
      </c>
    </row>
    <row r="80" spans="1:2" x14ac:dyDescent="0.3">
      <c r="A80" s="3" t="s">
        <v>5</v>
      </c>
      <c r="B80" s="2">
        <v>1940</v>
      </c>
    </row>
    <row r="81" spans="1:2" x14ac:dyDescent="0.3">
      <c r="A81" s="1" t="s">
        <v>9</v>
      </c>
      <c r="B81" s="2">
        <v>910</v>
      </c>
    </row>
    <row r="82" spans="1:2" x14ac:dyDescent="0.3">
      <c r="A82" s="1" t="s">
        <v>7</v>
      </c>
      <c r="B82" s="2">
        <v>2742</v>
      </c>
    </row>
    <row r="83" spans="1:2" x14ac:dyDescent="0.3">
      <c r="A83" s="1" t="s">
        <v>7</v>
      </c>
      <c r="B83" s="10">
        <v>443</v>
      </c>
    </row>
    <row r="84" spans="1:2" x14ac:dyDescent="0.3">
      <c r="A84" s="1" t="s">
        <v>7</v>
      </c>
      <c r="B84" s="2">
        <v>1915</v>
      </c>
    </row>
    <row r="85" spans="1:2" x14ac:dyDescent="0.3">
      <c r="A85" s="1" t="s">
        <v>7</v>
      </c>
      <c r="B85" s="2">
        <v>1762</v>
      </c>
    </row>
    <row r="86" spans="1:2" x14ac:dyDescent="0.3">
      <c r="A86" s="1" t="s">
        <v>3</v>
      </c>
      <c r="B86" s="2">
        <v>934</v>
      </c>
    </row>
    <row r="87" spans="1:2" x14ac:dyDescent="0.3">
      <c r="A87" s="1" t="s">
        <v>3</v>
      </c>
      <c r="B87" s="2">
        <v>2236</v>
      </c>
    </row>
    <row r="88" spans="1:2" x14ac:dyDescent="0.3">
      <c r="A88" s="3" t="s">
        <v>3</v>
      </c>
      <c r="B88" s="4">
        <v>1674</v>
      </c>
    </row>
    <row r="89" spans="1:2" x14ac:dyDescent="0.3">
      <c r="A89" s="1" t="s">
        <v>7</v>
      </c>
      <c r="B89" s="2">
        <v>2626</v>
      </c>
    </row>
    <row r="90" spans="1:2" x14ac:dyDescent="0.3">
      <c r="A90" s="1" t="s">
        <v>7</v>
      </c>
      <c r="B90" s="2">
        <v>1797</v>
      </c>
    </row>
    <row r="91" spans="1:2" x14ac:dyDescent="0.3">
      <c r="A91" s="1" t="s">
        <v>3</v>
      </c>
      <c r="B91" s="2">
        <v>1957</v>
      </c>
    </row>
    <row r="92" spans="1:2" x14ac:dyDescent="0.3">
      <c r="A92" s="1" t="s">
        <v>9</v>
      </c>
      <c r="B92" s="2">
        <v>1323</v>
      </c>
    </row>
    <row r="93" spans="1:2" x14ac:dyDescent="0.3">
      <c r="A93" s="1" t="s">
        <v>3</v>
      </c>
      <c r="B93" s="2">
        <v>1752</v>
      </c>
    </row>
    <row r="94" spans="1:2" x14ac:dyDescent="0.3">
      <c r="A94" s="1" t="s">
        <v>3</v>
      </c>
      <c r="B94" s="2">
        <v>2230</v>
      </c>
    </row>
    <row r="95" spans="1:2" x14ac:dyDescent="0.3">
      <c r="A95" s="1" t="s">
        <v>3</v>
      </c>
      <c r="B95" s="2">
        <v>2597</v>
      </c>
    </row>
    <row r="96" spans="1:2" x14ac:dyDescent="0.3">
      <c r="A96" s="1" t="s">
        <v>3</v>
      </c>
      <c r="B96" s="2">
        <v>963</v>
      </c>
    </row>
    <row r="97" spans="1:2" x14ac:dyDescent="0.3">
      <c r="A97" s="1" t="s">
        <v>5</v>
      </c>
      <c r="B97" s="4">
        <v>1919</v>
      </c>
    </row>
    <row r="98" spans="1:2" x14ac:dyDescent="0.3">
      <c r="A98" s="1" t="s">
        <v>9</v>
      </c>
      <c r="B98" s="2">
        <v>323</v>
      </c>
    </row>
    <row r="99" spans="1:2" x14ac:dyDescent="0.3">
      <c r="A99" s="1" t="s">
        <v>3</v>
      </c>
      <c r="B99" s="10">
        <v>2692</v>
      </c>
    </row>
    <row r="100" spans="1:2" x14ac:dyDescent="0.3">
      <c r="A100" s="1" t="s">
        <v>3</v>
      </c>
      <c r="B100" s="2">
        <v>2148</v>
      </c>
    </row>
    <row r="101" spans="1:2" x14ac:dyDescent="0.3">
      <c r="A101" s="3" t="s">
        <v>3</v>
      </c>
      <c r="B101" s="2">
        <v>2639</v>
      </c>
    </row>
    <row r="102" spans="1:2" x14ac:dyDescent="0.3">
      <c r="A102" s="1" t="s">
        <v>7</v>
      </c>
      <c r="B102" s="2">
        <v>2252</v>
      </c>
    </row>
    <row r="103" spans="1:2" x14ac:dyDescent="0.3">
      <c r="A103" s="1" t="s">
        <v>5</v>
      </c>
      <c r="B103" s="2">
        <v>2646</v>
      </c>
    </row>
    <row r="104" spans="1:2" x14ac:dyDescent="0.3">
      <c r="A104" s="1" t="s">
        <v>3</v>
      </c>
      <c r="B104" s="2">
        <v>1538</v>
      </c>
    </row>
    <row r="105" spans="1:2" x14ac:dyDescent="0.3">
      <c r="A105" s="1" t="s">
        <v>5</v>
      </c>
      <c r="B105" s="2">
        <v>1536</v>
      </c>
    </row>
    <row r="106" spans="1:2" x14ac:dyDescent="0.3">
      <c r="A106" s="3" t="s">
        <v>7</v>
      </c>
      <c r="B106" s="10">
        <v>1206</v>
      </c>
    </row>
    <row r="107" spans="1:2" x14ac:dyDescent="0.3">
      <c r="A107" s="1" t="s">
        <v>5</v>
      </c>
      <c r="B107" s="2">
        <v>2070</v>
      </c>
    </row>
    <row r="108" spans="1:2" x14ac:dyDescent="0.3">
      <c r="A108" s="1" t="s">
        <v>5</v>
      </c>
      <c r="B108" s="2">
        <v>2944</v>
      </c>
    </row>
    <row r="109" spans="1:2" x14ac:dyDescent="0.3">
      <c r="A109" s="1" t="s">
        <v>3</v>
      </c>
      <c r="B109" s="2">
        <v>294</v>
      </c>
    </row>
    <row r="110" spans="1:2" x14ac:dyDescent="0.3">
      <c r="A110" s="1" t="s">
        <v>3</v>
      </c>
      <c r="B110" s="2">
        <v>1464</v>
      </c>
    </row>
    <row r="111" spans="1:2" x14ac:dyDescent="0.3">
      <c r="A111" s="1" t="s">
        <v>3</v>
      </c>
      <c r="B111" s="2">
        <v>2445</v>
      </c>
    </row>
    <row r="112" spans="1:2" x14ac:dyDescent="0.3">
      <c r="A112" s="1" t="s">
        <v>3</v>
      </c>
      <c r="B112" s="2">
        <v>1118</v>
      </c>
    </row>
    <row r="113" spans="1:2" x14ac:dyDescent="0.3">
      <c r="A113" s="1" t="s">
        <v>7</v>
      </c>
      <c r="B113" s="2">
        <v>1549</v>
      </c>
    </row>
    <row r="114" spans="1:2" x14ac:dyDescent="0.3">
      <c r="A114" s="1" t="s">
        <v>9</v>
      </c>
      <c r="B114" s="4">
        <v>2058</v>
      </c>
    </row>
    <row r="115" spans="1:2" x14ac:dyDescent="0.3">
      <c r="A115" s="1" t="s">
        <v>5</v>
      </c>
      <c r="B115" s="2">
        <v>2482</v>
      </c>
    </row>
    <row r="116" spans="1:2" x14ac:dyDescent="0.3">
      <c r="A116" s="1" t="s">
        <v>5</v>
      </c>
      <c r="B116" s="2">
        <v>3043</v>
      </c>
    </row>
    <row r="117" spans="1:2" x14ac:dyDescent="0.3">
      <c r="A117" s="1" t="s">
        <v>5</v>
      </c>
      <c r="B117" s="2">
        <v>978</v>
      </c>
    </row>
    <row r="118" spans="1:2" x14ac:dyDescent="0.3">
      <c r="A118" s="1" t="s">
        <v>5</v>
      </c>
      <c r="B118" s="2">
        <v>2502</v>
      </c>
    </row>
    <row r="119" spans="1:2" x14ac:dyDescent="0.3">
      <c r="A119" s="1" t="s">
        <v>3</v>
      </c>
      <c r="B119" s="2">
        <v>2197</v>
      </c>
    </row>
    <row r="120" spans="1:2" x14ac:dyDescent="0.3">
      <c r="A120" s="1" t="s">
        <v>3</v>
      </c>
      <c r="B120" s="2">
        <v>352</v>
      </c>
    </row>
    <row r="121" spans="1:2" x14ac:dyDescent="0.3">
      <c r="A121" s="1" t="s">
        <v>5</v>
      </c>
      <c r="B121" s="2">
        <v>377</v>
      </c>
    </row>
    <row r="122" spans="1:2" x14ac:dyDescent="0.3">
      <c r="A122" s="1" t="s">
        <v>3</v>
      </c>
      <c r="B122" s="2">
        <v>1295</v>
      </c>
    </row>
    <row r="123" spans="1:2" x14ac:dyDescent="0.3">
      <c r="A123" s="1" t="s">
        <v>6</v>
      </c>
      <c r="B123" s="2">
        <v>1772</v>
      </c>
    </row>
    <row r="124" spans="1:2" x14ac:dyDescent="0.3">
      <c r="A124" s="1" t="s">
        <v>3</v>
      </c>
      <c r="B124" s="2">
        <v>1961</v>
      </c>
    </row>
    <row r="125" spans="1:2" x14ac:dyDescent="0.3">
      <c r="A125" s="1" t="s">
        <v>5</v>
      </c>
      <c r="B125" s="2">
        <v>2856</v>
      </c>
    </row>
    <row r="126" spans="1:2" x14ac:dyDescent="0.3">
      <c r="A126" s="1" t="s">
        <v>5</v>
      </c>
      <c r="B126" s="2">
        <v>2430</v>
      </c>
    </row>
    <row r="127" spans="1:2" x14ac:dyDescent="0.3">
      <c r="A127" s="3" t="s">
        <v>3</v>
      </c>
      <c r="B127" s="2">
        <v>3210</v>
      </c>
    </row>
    <row r="128" spans="1:2" x14ac:dyDescent="0.3">
      <c r="A128" s="1" t="s">
        <v>5</v>
      </c>
      <c r="B128" s="2">
        <v>1166</v>
      </c>
    </row>
    <row r="129" spans="1:2" x14ac:dyDescent="0.3">
      <c r="A129" s="1" t="s">
        <v>5</v>
      </c>
      <c r="B129" s="2">
        <v>482</v>
      </c>
    </row>
    <row r="130" spans="1:2" x14ac:dyDescent="0.3">
      <c r="A130" s="1" t="s">
        <v>5</v>
      </c>
      <c r="B130" s="4">
        <v>1766</v>
      </c>
    </row>
    <row r="131" spans="1:2" x14ac:dyDescent="0.3">
      <c r="A131" s="1" t="s">
        <v>3</v>
      </c>
      <c r="B131" s="2">
        <v>2338</v>
      </c>
    </row>
    <row r="132" spans="1:2" x14ac:dyDescent="0.3">
      <c r="A132" s="1" t="s">
        <v>7</v>
      </c>
      <c r="B132" s="2">
        <v>2119</v>
      </c>
    </row>
    <row r="133" spans="1:2" x14ac:dyDescent="0.3">
      <c r="A133" s="1" t="s">
        <v>9</v>
      </c>
      <c r="B133" s="2">
        <v>1320</v>
      </c>
    </row>
    <row r="134" spans="1:2" x14ac:dyDescent="0.3">
      <c r="A134" s="1" t="s">
        <v>6</v>
      </c>
      <c r="B134" s="2">
        <v>2222</v>
      </c>
    </row>
    <row r="135" spans="1:2" x14ac:dyDescent="0.3">
      <c r="A135" s="1" t="s">
        <v>5</v>
      </c>
      <c r="B135" s="2">
        <v>1059</v>
      </c>
    </row>
    <row r="136" spans="1:2" x14ac:dyDescent="0.3">
      <c r="A136" s="1" t="s">
        <v>3</v>
      </c>
      <c r="B136" s="2">
        <v>2350</v>
      </c>
    </row>
    <row r="137" spans="1:2" x14ac:dyDescent="0.3">
      <c r="A137" s="1" t="s">
        <v>3</v>
      </c>
      <c r="B137" s="10">
        <v>1273</v>
      </c>
    </row>
    <row r="138" spans="1:2" x14ac:dyDescent="0.3">
      <c r="A138" s="1" t="s">
        <v>3</v>
      </c>
      <c r="B138" s="2">
        <v>2231</v>
      </c>
    </row>
    <row r="139" spans="1:2" x14ac:dyDescent="0.3">
      <c r="A139" s="3" t="s">
        <v>3</v>
      </c>
      <c r="B139" s="2">
        <v>2339</v>
      </c>
    </row>
    <row r="140" spans="1:2" x14ac:dyDescent="0.3">
      <c r="A140" s="1" t="s">
        <v>5</v>
      </c>
      <c r="B140" s="2">
        <v>2866</v>
      </c>
    </row>
    <row r="141" spans="1:2" x14ac:dyDescent="0.3">
      <c r="A141" s="1" t="s">
        <v>9</v>
      </c>
      <c r="B141" s="2">
        <v>1485</v>
      </c>
    </row>
    <row r="142" spans="1:2" x14ac:dyDescent="0.3">
      <c r="A142" s="1" t="s">
        <v>7</v>
      </c>
      <c r="B142" s="2">
        <v>1932</v>
      </c>
    </row>
    <row r="143" spans="1:2" x14ac:dyDescent="0.3">
      <c r="A143" s="1" t="s">
        <v>7</v>
      </c>
      <c r="B143" s="4">
        <v>1889</v>
      </c>
    </row>
    <row r="144" spans="1:2" x14ac:dyDescent="0.3">
      <c r="A144" s="3" t="s">
        <v>3</v>
      </c>
      <c r="B144" s="4">
        <v>1532</v>
      </c>
    </row>
    <row r="145" spans="1:2" x14ac:dyDescent="0.3">
      <c r="A145" s="1" t="s">
        <v>7</v>
      </c>
      <c r="B145" s="2">
        <v>1938</v>
      </c>
    </row>
    <row r="146" spans="1:2" x14ac:dyDescent="0.3">
      <c r="A146" s="1" t="s">
        <v>5</v>
      </c>
      <c r="B146" s="4">
        <v>2991</v>
      </c>
    </row>
    <row r="147" spans="1:2" x14ac:dyDescent="0.3">
      <c r="A147" s="1" t="s">
        <v>9</v>
      </c>
      <c r="B147" s="10">
        <v>3082</v>
      </c>
    </row>
    <row r="148" spans="1:2" x14ac:dyDescent="0.3">
      <c r="A148" s="1" t="s">
        <v>6</v>
      </c>
      <c r="B148" s="10">
        <v>1621</v>
      </c>
    </row>
    <row r="149" spans="1:2" x14ac:dyDescent="0.3">
      <c r="A149" s="1" t="s">
        <v>3</v>
      </c>
      <c r="B149" s="2">
        <v>2083</v>
      </c>
    </row>
    <row r="150" spans="1:2" x14ac:dyDescent="0.3">
      <c r="A150" s="1" t="s">
        <v>5</v>
      </c>
      <c r="B150" s="4">
        <v>2695</v>
      </c>
    </row>
    <row r="151" spans="1:2" x14ac:dyDescent="0.3">
      <c r="A151" s="1" t="s">
        <v>5</v>
      </c>
      <c r="B151" s="2">
        <v>2116</v>
      </c>
    </row>
    <row r="152" spans="1:2" x14ac:dyDescent="0.3">
      <c r="A152" s="1" t="s">
        <v>3</v>
      </c>
      <c r="B152" s="2">
        <v>2422</v>
      </c>
    </row>
    <row r="153" spans="1:2" x14ac:dyDescent="0.3">
      <c r="A153" s="3" t="s">
        <v>3</v>
      </c>
      <c r="B153" s="4">
        <v>1266</v>
      </c>
    </row>
    <row r="154" spans="1:2" x14ac:dyDescent="0.3">
      <c r="A154" s="1" t="s">
        <v>3</v>
      </c>
      <c r="B154" s="2">
        <v>1818</v>
      </c>
    </row>
    <row r="155" spans="1:2" x14ac:dyDescent="0.3">
      <c r="A155" s="1" t="s">
        <v>6</v>
      </c>
      <c r="B155" s="2">
        <v>1108</v>
      </c>
    </row>
    <row r="156" spans="1:2" x14ac:dyDescent="0.3">
      <c r="A156" s="1" t="s">
        <v>3</v>
      </c>
      <c r="B156" s="2">
        <v>2009.9999999999998</v>
      </c>
    </row>
    <row r="157" spans="1:2" x14ac:dyDescent="0.3">
      <c r="A157" s="1" t="s">
        <v>3</v>
      </c>
      <c r="B157" s="2">
        <v>2454</v>
      </c>
    </row>
    <row r="158" spans="1:2" x14ac:dyDescent="0.3">
      <c r="A158" s="1" t="s">
        <v>3</v>
      </c>
      <c r="B158" s="2">
        <v>1906</v>
      </c>
    </row>
    <row r="159" spans="1:2" x14ac:dyDescent="0.3">
      <c r="A159" s="1" t="s">
        <v>6</v>
      </c>
      <c r="B159" s="2">
        <v>1955</v>
      </c>
    </row>
    <row r="160" spans="1:2" x14ac:dyDescent="0.3">
      <c r="A160" s="1" t="s">
        <v>5</v>
      </c>
      <c r="B160" s="2">
        <v>2842</v>
      </c>
    </row>
    <row r="161" spans="1:2" x14ac:dyDescent="0.3">
      <c r="A161" s="1" t="s">
        <v>3</v>
      </c>
      <c r="B161" s="2">
        <v>2240</v>
      </c>
    </row>
    <row r="162" spans="1:2" x14ac:dyDescent="0.3">
      <c r="A162" s="3" t="s">
        <v>5</v>
      </c>
      <c r="B162" s="2">
        <v>1824</v>
      </c>
    </row>
    <row r="163" spans="1:2" x14ac:dyDescent="0.3">
      <c r="A163" s="1" t="s">
        <v>7</v>
      </c>
      <c r="B163" s="2">
        <v>2147</v>
      </c>
    </row>
    <row r="164" spans="1:2" x14ac:dyDescent="0.3">
      <c r="A164" s="1" t="s">
        <v>3</v>
      </c>
      <c r="B164" s="2">
        <v>2059</v>
      </c>
    </row>
    <row r="165" spans="1:2" x14ac:dyDescent="0.3">
      <c r="A165" s="1" t="s">
        <v>5</v>
      </c>
      <c r="B165" s="2">
        <v>2813</v>
      </c>
    </row>
    <row r="166" spans="1:2" x14ac:dyDescent="0.3">
      <c r="A166" s="1" t="s">
        <v>3</v>
      </c>
      <c r="B166" s="2">
        <v>2265</v>
      </c>
    </row>
    <row r="167" spans="1:2" x14ac:dyDescent="0.3">
      <c r="A167" s="1" t="s">
        <v>5</v>
      </c>
      <c r="B167" s="4">
        <v>2389</v>
      </c>
    </row>
    <row r="168" spans="1:2" x14ac:dyDescent="0.3">
      <c r="A168" s="1" t="s">
        <v>3</v>
      </c>
      <c r="B168" s="2">
        <v>2201</v>
      </c>
    </row>
    <row r="169" spans="1:2" x14ac:dyDescent="0.3">
      <c r="A169" s="1" t="s">
        <v>6</v>
      </c>
      <c r="B169" s="2">
        <v>2434</v>
      </c>
    </row>
    <row r="170" spans="1:2" x14ac:dyDescent="0.3">
      <c r="A170" s="1" t="s">
        <v>9</v>
      </c>
      <c r="B170" s="2">
        <v>1546</v>
      </c>
    </row>
    <row r="171" spans="1:2" x14ac:dyDescent="0.3">
      <c r="A171" s="1" t="s">
        <v>7</v>
      </c>
      <c r="B171" s="2">
        <v>369</v>
      </c>
    </row>
    <row r="172" spans="1:2" x14ac:dyDescent="0.3">
      <c r="A172" s="1" t="s">
        <v>9</v>
      </c>
      <c r="B172" s="2">
        <v>2370</v>
      </c>
    </row>
    <row r="173" spans="1:2" x14ac:dyDescent="0.3">
      <c r="A173" s="1" t="s">
        <v>5</v>
      </c>
      <c r="B173" s="2">
        <v>335</v>
      </c>
    </row>
    <row r="174" spans="1:2" x14ac:dyDescent="0.3">
      <c r="A174" s="1" t="s">
        <v>9</v>
      </c>
      <c r="B174" s="2">
        <v>1115</v>
      </c>
    </row>
    <row r="175" spans="1:2" x14ac:dyDescent="0.3">
      <c r="A175" s="1" t="s">
        <v>9</v>
      </c>
      <c r="B175" s="2">
        <v>2250</v>
      </c>
    </row>
    <row r="176" spans="1:2" x14ac:dyDescent="0.3">
      <c r="A176" s="1" t="s">
        <v>3</v>
      </c>
      <c r="B176" s="2">
        <v>2446</v>
      </c>
    </row>
    <row r="177" spans="1:2" x14ac:dyDescent="0.3">
      <c r="A177" s="1" t="s">
        <v>5</v>
      </c>
      <c r="B177" s="2">
        <v>1553</v>
      </c>
    </row>
    <row r="178" spans="1:2" x14ac:dyDescent="0.3">
      <c r="A178" s="1" t="s">
        <v>3</v>
      </c>
      <c r="B178" s="2">
        <v>2701</v>
      </c>
    </row>
    <row r="179" spans="1:2" x14ac:dyDescent="0.3">
      <c r="A179" s="1" t="s">
        <v>3</v>
      </c>
      <c r="B179" s="10">
        <v>1951</v>
      </c>
    </row>
    <row r="180" spans="1:2" x14ac:dyDescent="0.3">
      <c r="A180" s="1" t="s">
        <v>5</v>
      </c>
      <c r="B180" s="10">
        <v>870</v>
      </c>
    </row>
    <row r="181" spans="1:2" x14ac:dyDescent="0.3">
      <c r="A181" s="1" t="s">
        <v>7</v>
      </c>
      <c r="B181" s="2">
        <v>1269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zoomScale="145" zoomScaleNormal="145" workbookViewId="0">
      <selection activeCell="F29" sqref="F29"/>
    </sheetView>
  </sheetViews>
  <sheetFormatPr defaultRowHeight="14.4" x14ac:dyDescent="0.3"/>
  <cols>
    <col min="5" max="5" width="12.77734375" style="5" customWidth="1"/>
    <col min="6" max="6" width="14" bestFit="1" customWidth="1"/>
    <col min="7" max="7" width="12.33203125" bestFit="1" customWidth="1"/>
  </cols>
  <sheetData>
    <row r="1" spans="1:8" ht="28.8" x14ac:dyDescent="0.3">
      <c r="A1" s="8" t="s">
        <v>13</v>
      </c>
      <c r="B1" s="7"/>
      <c r="C1" s="5" t="s">
        <v>76</v>
      </c>
      <c r="D1" s="5" t="s">
        <v>77</v>
      </c>
      <c r="E1" s="31" t="s">
        <v>63</v>
      </c>
      <c r="F1" t="s">
        <v>66</v>
      </c>
      <c r="H1" s="35"/>
    </row>
    <row r="2" spans="1:8" x14ac:dyDescent="0.3">
      <c r="A2" s="2">
        <v>2348</v>
      </c>
      <c r="B2" s="9"/>
      <c r="C2">
        <v>294</v>
      </c>
      <c r="D2">
        <v>694</v>
      </c>
      <c r="E2" s="34" t="s">
        <v>67</v>
      </c>
      <c r="F2" s="21">
        <v>8</v>
      </c>
      <c r="H2" s="21"/>
    </row>
    <row r="3" spans="1:8" x14ac:dyDescent="0.3">
      <c r="A3" s="2">
        <v>3292</v>
      </c>
      <c r="B3" s="9"/>
      <c r="C3">
        <v>694</v>
      </c>
      <c r="D3">
        <v>1094</v>
      </c>
      <c r="E3" s="34" t="s">
        <v>68</v>
      </c>
      <c r="F3" s="21">
        <v>13</v>
      </c>
      <c r="H3" s="21"/>
    </row>
    <row r="4" spans="1:8" x14ac:dyDescent="0.3">
      <c r="A4" s="2">
        <v>1500</v>
      </c>
      <c r="B4" s="9"/>
      <c r="C4">
        <v>1094</v>
      </c>
      <c r="D4">
        <v>1494</v>
      </c>
      <c r="E4" s="34" t="s">
        <v>69</v>
      </c>
      <c r="F4" s="21">
        <v>29</v>
      </c>
      <c r="H4" s="21"/>
    </row>
    <row r="5" spans="1:8" x14ac:dyDescent="0.3">
      <c r="A5" s="2">
        <v>2279</v>
      </c>
      <c r="B5" s="9"/>
      <c r="C5">
        <v>1494</v>
      </c>
      <c r="D5">
        <v>1894</v>
      </c>
      <c r="E5" s="34" t="s">
        <v>70</v>
      </c>
      <c r="F5" s="21">
        <v>41</v>
      </c>
      <c r="H5" s="21"/>
    </row>
    <row r="6" spans="1:8" x14ac:dyDescent="0.3">
      <c r="A6" s="2">
        <v>1401</v>
      </c>
      <c r="B6" s="9"/>
      <c r="C6">
        <v>1894</v>
      </c>
      <c r="D6">
        <v>2294</v>
      </c>
      <c r="E6" s="34" t="s">
        <v>71</v>
      </c>
      <c r="F6" s="21">
        <v>45</v>
      </c>
      <c r="H6" s="21"/>
    </row>
    <row r="7" spans="1:8" x14ac:dyDescent="0.3">
      <c r="A7" s="2">
        <v>2199</v>
      </c>
      <c r="B7" s="9"/>
      <c r="C7">
        <v>2294</v>
      </c>
      <c r="D7">
        <v>2694</v>
      </c>
      <c r="E7" s="34" t="s">
        <v>72</v>
      </c>
      <c r="F7" s="21">
        <v>27</v>
      </c>
      <c r="H7" s="21"/>
    </row>
    <row r="8" spans="1:8" x14ac:dyDescent="0.3">
      <c r="A8" s="2">
        <v>1741</v>
      </c>
      <c r="B8" s="9"/>
      <c r="C8">
        <v>2694</v>
      </c>
      <c r="D8">
        <v>3094</v>
      </c>
      <c r="E8" s="34" t="s">
        <v>73</v>
      </c>
      <c r="F8" s="21">
        <v>15</v>
      </c>
      <c r="H8" s="21"/>
    </row>
    <row r="9" spans="1:8" x14ac:dyDescent="0.3">
      <c r="A9" s="2">
        <v>732</v>
      </c>
      <c r="B9" s="9"/>
      <c r="C9">
        <v>3094</v>
      </c>
      <c r="D9">
        <v>3494</v>
      </c>
      <c r="E9" s="34" t="s">
        <v>74</v>
      </c>
      <c r="F9" s="21">
        <v>2</v>
      </c>
      <c r="H9" s="21"/>
    </row>
    <row r="10" spans="1:8" x14ac:dyDescent="0.3">
      <c r="A10" s="2">
        <v>2084</v>
      </c>
      <c r="B10" s="9"/>
      <c r="E10" s="34" t="s">
        <v>64</v>
      </c>
      <c r="F10" s="21">
        <v>180</v>
      </c>
      <c r="H10" s="36"/>
    </row>
    <row r="11" spans="1:8" x14ac:dyDescent="0.3">
      <c r="A11" s="2">
        <v>1640</v>
      </c>
      <c r="B11" s="9"/>
      <c r="E11"/>
    </row>
    <row r="12" spans="1:8" x14ac:dyDescent="0.3">
      <c r="A12" s="4">
        <v>1461</v>
      </c>
      <c r="B12" s="9"/>
      <c r="E12"/>
    </row>
    <row r="13" spans="1:8" x14ac:dyDescent="0.3">
      <c r="A13" s="2">
        <v>1238</v>
      </c>
      <c r="B13" s="9"/>
      <c r="C13" t="s">
        <v>51</v>
      </c>
      <c r="D13" t="s">
        <v>75</v>
      </c>
      <c r="E13"/>
    </row>
    <row r="14" spans="1:8" x14ac:dyDescent="0.3">
      <c r="A14" s="2">
        <v>1876</v>
      </c>
      <c r="B14" s="9"/>
      <c r="C14" s="21">
        <v>8</v>
      </c>
      <c r="D14">
        <f>(C2+D2)/2</f>
        <v>494</v>
      </c>
      <c r="E14" s="34"/>
      <c r="F14" s="21"/>
    </row>
    <row r="15" spans="1:8" x14ac:dyDescent="0.3">
      <c r="A15" s="2">
        <v>1428</v>
      </c>
      <c r="B15" s="9"/>
      <c r="C15" s="21">
        <v>13</v>
      </c>
      <c r="D15">
        <f t="shared" ref="D15:D22" si="0">(C3+D3)/2</f>
        <v>894</v>
      </c>
      <c r="E15" s="34"/>
      <c r="F15" s="21"/>
    </row>
    <row r="16" spans="1:8" x14ac:dyDescent="0.3">
      <c r="A16" s="2">
        <v>2666</v>
      </c>
      <c r="B16" s="1"/>
      <c r="C16" s="21">
        <v>29</v>
      </c>
      <c r="D16">
        <f t="shared" si="0"/>
        <v>1294</v>
      </c>
      <c r="E16" s="34"/>
      <c r="F16" s="21"/>
    </row>
    <row r="17" spans="1:6" x14ac:dyDescent="0.3">
      <c r="A17" s="2">
        <v>2415</v>
      </c>
      <c r="B17" s="1"/>
      <c r="C17" s="21">
        <v>41</v>
      </c>
      <c r="D17">
        <f t="shared" si="0"/>
        <v>1694</v>
      </c>
      <c r="E17" s="34"/>
      <c r="F17" s="21"/>
    </row>
    <row r="18" spans="1:6" x14ac:dyDescent="0.3">
      <c r="A18" s="4">
        <v>2165</v>
      </c>
      <c r="B18" s="1"/>
      <c r="C18" s="21">
        <v>45</v>
      </c>
      <c r="D18">
        <f t="shared" si="0"/>
        <v>2094</v>
      </c>
      <c r="E18" s="34"/>
      <c r="F18" s="21"/>
    </row>
    <row r="19" spans="1:6" x14ac:dyDescent="0.3">
      <c r="A19" s="10">
        <v>1529</v>
      </c>
      <c r="B19" s="1"/>
      <c r="C19" s="21">
        <v>27</v>
      </c>
      <c r="D19">
        <f t="shared" si="0"/>
        <v>2494</v>
      </c>
      <c r="E19" s="34"/>
      <c r="F19" s="21"/>
    </row>
    <row r="20" spans="1:6" x14ac:dyDescent="0.3">
      <c r="A20" s="2">
        <v>1410</v>
      </c>
      <c r="B20" s="9"/>
      <c r="C20" s="21">
        <v>15</v>
      </c>
      <c r="D20">
        <f t="shared" si="0"/>
        <v>2894</v>
      </c>
      <c r="E20" s="34"/>
      <c r="F20" s="21"/>
    </row>
    <row r="21" spans="1:6" x14ac:dyDescent="0.3">
      <c r="A21" s="2">
        <v>1648</v>
      </c>
      <c r="B21" s="1"/>
      <c r="C21" s="21">
        <v>2</v>
      </c>
      <c r="D21">
        <f t="shared" si="0"/>
        <v>3294</v>
      </c>
      <c r="E21" s="34"/>
      <c r="F21" s="21"/>
    </row>
    <row r="22" spans="1:6" x14ac:dyDescent="0.3">
      <c r="A22" s="10">
        <v>754</v>
      </c>
      <c r="B22" s="1"/>
      <c r="E22" s="34"/>
      <c r="F22" s="21"/>
    </row>
    <row r="23" spans="1:6" x14ac:dyDescent="0.3">
      <c r="A23" s="2">
        <v>1509</v>
      </c>
      <c r="B23" s="1"/>
      <c r="E23"/>
    </row>
    <row r="24" spans="1:6" x14ac:dyDescent="0.3">
      <c r="A24" s="2">
        <v>1821</v>
      </c>
      <c r="B24" s="1"/>
      <c r="E24"/>
    </row>
    <row r="25" spans="1:6" x14ac:dyDescent="0.3">
      <c r="A25" s="2">
        <v>2989</v>
      </c>
      <c r="B25" s="1"/>
      <c r="E25"/>
    </row>
    <row r="26" spans="1:6" x14ac:dyDescent="0.3">
      <c r="A26" s="2">
        <v>1897</v>
      </c>
      <c r="B26" s="3"/>
      <c r="E26"/>
    </row>
    <row r="27" spans="1:6" x14ac:dyDescent="0.3">
      <c r="A27" s="2">
        <v>1298</v>
      </c>
      <c r="B27" s="1"/>
      <c r="E27"/>
    </row>
    <row r="28" spans="1:6" x14ac:dyDescent="0.3">
      <c r="A28" s="2">
        <v>1144</v>
      </c>
      <c r="B28" s="1"/>
      <c r="E28"/>
    </row>
    <row r="29" spans="1:6" ht="28.8" x14ac:dyDescent="0.3">
      <c r="A29" s="2">
        <v>2056</v>
      </c>
      <c r="B29" s="1"/>
      <c r="C29" s="5" t="s">
        <v>76</v>
      </c>
      <c r="D29" t="s">
        <v>51</v>
      </c>
      <c r="E29" t="s">
        <v>78</v>
      </c>
    </row>
    <row r="30" spans="1:6" x14ac:dyDescent="0.3">
      <c r="A30" s="2">
        <v>1344</v>
      </c>
      <c r="B30" s="1"/>
      <c r="C30">
        <v>294</v>
      </c>
      <c r="D30" s="21">
        <v>8</v>
      </c>
      <c r="E30">
        <v>8</v>
      </c>
    </row>
    <row r="31" spans="1:6" x14ac:dyDescent="0.3">
      <c r="A31" s="2">
        <v>2175</v>
      </c>
      <c r="B31" s="1"/>
      <c r="C31">
        <v>694</v>
      </c>
      <c r="D31" s="21">
        <v>13</v>
      </c>
      <c r="E31">
        <f>E30+D31</f>
        <v>21</v>
      </c>
    </row>
    <row r="32" spans="1:6" x14ac:dyDescent="0.3">
      <c r="A32" s="2">
        <v>1638</v>
      </c>
      <c r="B32" s="3"/>
      <c r="C32">
        <v>1094</v>
      </c>
      <c r="D32" s="21">
        <v>29</v>
      </c>
      <c r="E32">
        <f t="shared" ref="E32:E37" si="1">E31+D32</f>
        <v>50</v>
      </c>
    </row>
    <row r="33" spans="1:5" x14ac:dyDescent="0.3">
      <c r="A33" s="2">
        <v>1606</v>
      </c>
      <c r="B33" s="1"/>
      <c r="C33">
        <v>1494</v>
      </c>
      <c r="D33" s="21">
        <v>41</v>
      </c>
      <c r="E33">
        <f t="shared" si="1"/>
        <v>91</v>
      </c>
    </row>
    <row r="34" spans="1:5" x14ac:dyDescent="0.3">
      <c r="A34" s="2">
        <v>1907</v>
      </c>
      <c r="B34" s="1"/>
      <c r="C34">
        <v>1894</v>
      </c>
      <c r="D34" s="21">
        <v>45</v>
      </c>
      <c r="E34">
        <f t="shared" si="1"/>
        <v>136</v>
      </c>
    </row>
    <row r="35" spans="1:5" x14ac:dyDescent="0.3">
      <c r="A35" s="10">
        <v>1040</v>
      </c>
      <c r="B35" s="1"/>
      <c r="C35">
        <v>2294</v>
      </c>
      <c r="D35" s="21">
        <v>27</v>
      </c>
      <c r="E35">
        <f t="shared" si="1"/>
        <v>163</v>
      </c>
    </row>
    <row r="36" spans="1:5" x14ac:dyDescent="0.3">
      <c r="A36" s="2">
        <v>820</v>
      </c>
      <c r="B36" s="1"/>
      <c r="C36">
        <v>2694</v>
      </c>
      <c r="D36" s="21">
        <v>15</v>
      </c>
      <c r="E36">
        <f t="shared" si="1"/>
        <v>178</v>
      </c>
    </row>
    <row r="37" spans="1:5" x14ac:dyDescent="0.3">
      <c r="A37" s="2">
        <v>2498</v>
      </c>
      <c r="B37" s="1"/>
      <c r="C37">
        <v>3094</v>
      </c>
      <c r="D37" s="21">
        <v>2</v>
      </c>
      <c r="E37">
        <f t="shared" si="1"/>
        <v>180</v>
      </c>
    </row>
    <row r="38" spans="1:5" x14ac:dyDescent="0.3">
      <c r="A38" s="2">
        <v>1837</v>
      </c>
      <c r="B38" s="1"/>
      <c r="E38"/>
    </row>
    <row r="39" spans="1:5" x14ac:dyDescent="0.3">
      <c r="A39" s="2">
        <v>1731</v>
      </c>
      <c r="B39" s="1"/>
      <c r="E39"/>
    </row>
    <row r="40" spans="1:5" x14ac:dyDescent="0.3">
      <c r="A40" s="10">
        <v>1387</v>
      </c>
      <c r="B40" s="1"/>
      <c r="E40"/>
    </row>
    <row r="41" spans="1:5" x14ac:dyDescent="0.3">
      <c r="A41" s="2">
        <v>1827</v>
      </c>
      <c r="B41" s="3"/>
      <c r="E41"/>
    </row>
    <row r="42" spans="1:5" x14ac:dyDescent="0.3">
      <c r="A42" s="2">
        <v>1915</v>
      </c>
      <c r="B42" s="1"/>
      <c r="E42"/>
    </row>
    <row r="43" spans="1:5" x14ac:dyDescent="0.3">
      <c r="A43" s="2">
        <v>2071</v>
      </c>
      <c r="B43" s="1"/>
      <c r="E43"/>
    </row>
    <row r="44" spans="1:5" x14ac:dyDescent="0.3">
      <c r="A44" s="2">
        <v>1680</v>
      </c>
      <c r="B44" s="1"/>
      <c r="E44"/>
    </row>
    <row r="45" spans="1:5" x14ac:dyDescent="0.3">
      <c r="A45" s="2">
        <v>996</v>
      </c>
      <c r="B45" s="1"/>
      <c r="E45"/>
    </row>
    <row r="46" spans="1:5" x14ac:dyDescent="0.3">
      <c r="A46" s="2">
        <v>1809</v>
      </c>
      <c r="B46" s="1"/>
      <c r="E46"/>
    </row>
    <row r="47" spans="1:5" x14ac:dyDescent="0.3">
      <c r="A47" s="2">
        <v>1412</v>
      </c>
      <c r="B47" s="1"/>
      <c r="E47"/>
    </row>
    <row r="48" spans="1:5" x14ac:dyDescent="0.3">
      <c r="A48" s="4">
        <v>1220</v>
      </c>
      <c r="B48" s="1"/>
      <c r="E48"/>
    </row>
    <row r="49" spans="1:5" x14ac:dyDescent="0.3">
      <c r="A49" s="2">
        <v>1973</v>
      </c>
      <c r="B49" s="1"/>
      <c r="E49"/>
    </row>
    <row r="50" spans="1:5" x14ac:dyDescent="0.3">
      <c r="A50" s="2">
        <v>1501</v>
      </c>
      <c r="B50" s="1"/>
      <c r="E50"/>
    </row>
    <row r="51" spans="1:5" x14ac:dyDescent="0.3">
      <c r="A51" s="4">
        <v>1952</v>
      </c>
      <c r="B51" s="1"/>
      <c r="E51"/>
    </row>
    <row r="52" spans="1:5" x14ac:dyDescent="0.3">
      <c r="A52" s="2">
        <v>1704</v>
      </c>
      <c r="B52" s="1"/>
      <c r="E52"/>
    </row>
    <row r="53" spans="1:5" x14ac:dyDescent="0.3">
      <c r="A53" s="2">
        <v>2584</v>
      </c>
      <c r="B53" s="1"/>
      <c r="E53"/>
    </row>
    <row r="54" spans="1:5" x14ac:dyDescent="0.3">
      <c r="A54" s="2">
        <v>2886</v>
      </c>
      <c r="B54" s="1"/>
      <c r="E54"/>
    </row>
    <row r="55" spans="1:5" x14ac:dyDescent="0.3">
      <c r="A55" s="10">
        <v>1342</v>
      </c>
      <c r="B55" s="1"/>
      <c r="E55"/>
    </row>
    <row r="56" spans="1:5" x14ac:dyDescent="0.3">
      <c r="A56" s="2">
        <v>1807</v>
      </c>
      <c r="B56" s="3"/>
      <c r="E56"/>
    </row>
    <row r="57" spans="1:5" x14ac:dyDescent="0.3">
      <c r="A57" s="10">
        <v>1754</v>
      </c>
      <c r="B57" s="1"/>
      <c r="E57"/>
    </row>
    <row r="58" spans="1:5" x14ac:dyDescent="0.3">
      <c r="A58" s="2">
        <v>2207</v>
      </c>
      <c r="B58" s="1"/>
      <c r="E58"/>
    </row>
    <row r="59" spans="1:5" x14ac:dyDescent="0.3">
      <c r="A59" s="2">
        <v>2357</v>
      </c>
      <c r="B59" s="1"/>
      <c r="E59"/>
    </row>
    <row r="60" spans="1:5" x14ac:dyDescent="0.3">
      <c r="A60" s="2">
        <v>2063</v>
      </c>
      <c r="B60" s="3"/>
      <c r="E60"/>
    </row>
    <row r="61" spans="1:5" x14ac:dyDescent="0.3">
      <c r="A61" s="2">
        <v>2127</v>
      </c>
      <c r="B61" s="1"/>
      <c r="E61"/>
    </row>
    <row r="62" spans="1:5" x14ac:dyDescent="0.3">
      <c r="A62" s="2">
        <v>2928</v>
      </c>
      <c r="B62" s="1"/>
      <c r="E62"/>
    </row>
    <row r="63" spans="1:5" x14ac:dyDescent="0.3">
      <c r="A63" s="2">
        <v>1626</v>
      </c>
      <c r="B63" s="1"/>
      <c r="E63"/>
    </row>
    <row r="64" spans="1:5" x14ac:dyDescent="0.3">
      <c r="A64" s="2">
        <v>1760</v>
      </c>
      <c r="B64" s="1"/>
      <c r="E64"/>
    </row>
    <row r="65" spans="1:5" x14ac:dyDescent="0.3">
      <c r="A65" s="10">
        <v>1817</v>
      </c>
      <c r="B65" s="1"/>
      <c r="E65"/>
    </row>
    <row r="66" spans="1:5" x14ac:dyDescent="0.3">
      <c r="A66" s="2">
        <v>842</v>
      </c>
      <c r="B66" s="1"/>
      <c r="E66"/>
    </row>
    <row r="67" spans="1:5" x14ac:dyDescent="0.3">
      <c r="A67" s="2">
        <v>1822</v>
      </c>
      <c r="B67" s="1"/>
      <c r="E67"/>
    </row>
    <row r="68" spans="1:5" x14ac:dyDescent="0.3">
      <c r="A68" s="2">
        <v>2487</v>
      </c>
      <c r="B68" s="1"/>
      <c r="E68"/>
    </row>
    <row r="69" spans="1:5" x14ac:dyDescent="0.3">
      <c r="A69" s="2">
        <v>2700</v>
      </c>
      <c r="B69" s="1"/>
      <c r="E69"/>
    </row>
    <row r="70" spans="1:5" x14ac:dyDescent="0.3">
      <c r="A70" s="2">
        <v>1124</v>
      </c>
      <c r="B70" s="1"/>
      <c r="E70"/>
    </row>
    <row r="71" spans="1:5" x14ac:dyDescent="0.3">
      <c r="A71" s="2">
        <v>1174</v>
      </c>
      <c r="B71" s="1"/>
      <c r="E71"/>
    </row>
    <row r="72" spans="1:5" x14ac:dyDescent="0.3">
      <c r="A72" s="2">
        <v>2341</v>
      </c>
      <c r="B72" s="1"/>
      <c r="E72"/>
    </row>
    <row r="73" spans="1:5" x14ac:dyDescent="0.3">
      <c r="A73" s="2">
        <v>1325</v>
      </c>
      <c r="B73" s="1"/>
      <c r="E73"/>
    </row>
    <row r="74" spans="1:5" x14ac:dyDescent="0.3">
      <c r="A74" s="2">
        <v>1717</v>
      </c>
      <c r="B74" s="1"/>
      <c r="E74"/>
    </row>
    <row r="75" spans="1:5" x14ac:dyDescent="0.3">
      <c r="A75" s="2">
        <v>1426</v>
      </c>
      <c r="B75" s="1"/>
      <c r="E75"/>
    </row>
    <row r="76" spans="1:5" x14ac:dyDescent="0.3">
      <c r="A76" s="2">
        <v>783</v>
      </c>
      <c r="B76" s="1"/>
      <c r="E76"/>
    </row>
    <row r="77" spans="1:5" x14ac:dyDescent="0.3">
      <c r="A77" s="2">
        <v>1963</v>
      </c>
      <c r="B77" s="1"/>
      <c r="E77"/>
    </row>
    <row r="78" spans="1:5" x14ac:dyDescent="0.3">
      <c r="A78" s="2">
        <v>1688</v>
      </c>
      <c r="B78" s="1"/>
      <c r="E78"/>
    </row>
    <row r="79" spans="1:5" x14ac:dyDescent="0.3">
      <c r="A79" s="2">
        <v>2637</v>
      </c>
      <c r="B79" s="1"/>
      <c r="E79"/>
    </row>
    <row r="80" spans="1:5" x14ac:dyDescent="0.3">
      <c r="A80" s="2">
        <v>1940</v>
      </c>
      <c r="B80" s="3"/>
      <c r="E80"/>
    </row>
    <row r="81" spans="1:5" x14ac:dyDescent="0.3">
      <c r="A81" s="2">
        <v>910</v>
      </c>
      <c r="B81" s="1"/>
      <c r="E81"/>
    </row>
    <row r="82" spans="1:5" x14ac:dyDescent="0.3">
      <c r="A82" s="2">
        <v>2742</v>
      </c>
      <c r="B82" s="1"/>
      <c r="E82"/>
    </row>
    <row r="83" spans="1:5" x14ac:dyDescent="0.3">
      <c r="A83" s="10">
        <v>443</v>
      </c>
      <c r="B83" s="1"/>
      <c r="E83"/>
    </row>
    <row r="84" spans="1:5" x14ac:dyDescent="0.3">
      <c r="A84" s="2">
        <v>1915</v>
      </c>
      <c r="B84" s="1"/>
      <c r="E84"/>
    </row>
    <row r="85" spans="1:5" x14ac:dyDescent="0.3">
      <c r="A85" s="2">
        <v>1762</v>
      </c>
      <c r="B85" s="1"/>
      <c r="E85"/>
    </row>
    <row r="86" spans="1:5" x14ac:dyDescent="0.3">
      <c r="A86" s="2">
        <v>934</v>
      </c>
      <c r="B86" s="1"/>
      <c r="E86"/>
    </row>
    <row r="87" spans="1:5" x14ac:dyDescent="0.3">
      <c r="A87" s="2">
        <v>2236</v>
      </c>
      <c r="B87" s="1"/>
      <c r="E87"/>
    </row>
    <row r="88" spans="1:5" x14ac:dyDescent="0.3">
      <c r="A88" s="4">
        <v>1674</v>
      </c>
      <c r="B88" s="3"/>
      <c r="E88"/>
    </row>
    <row r="89" spans="1:5" x14ac:dyDescent="0.3">
      <c r="A89" s="2">
        <v>2626</v>
      </c>
      <c r="B89" s="1"/>
      <c r="E89"/>
    </row>
    <row r="90" spans="1:5" x14ac:dyDescent="0.3">
      <c r="A90" s="2">
        <v>1797</v>
      </c>
      <c r="B90" s="1"/>
      <c r="E90"/>
    </row>
    <row r="91" spans="1:5" x14ac:dyDescent="0.3">
      <c r="A91" s="2">
        <v>1957</v>
      </c>
      <c r="B91" s="1"/>
      <c r="E91"/>
    </row>
    <row r="92" spans="1:5" x14ac:dyDescent="0.3">
      <c r="A92" s="2">
        <v>1323</v>
      </c>
      <c r="B92" s="1"/>
      <c r="E92"/>
    </row>
    <row r="93" spans="1:5" x14ac:dyDescent="0.3">
      <c r="A93" s="2">
        <v>1752</v>
      </c>
      <c r="B93" s="1"/>
      <c r="E93"/>
    </row>
    <row r="94" spans="1:5" x14ac:dyDescent="0.3">
      <c r="A94" s="2">
        <v>2230</v>
      </c>
      <c r="B94" s="1"/>
      <c r="E94"/>
    </row>
    <row r="95" spans="1:5" x14ac:dyDescent="0.3">
      <c r="A95" s="2">
        <v>2597</v>
      </c>
      <c r="B95" s="1"/>
      <c r="E95"/>
    </row>
    <row r="96" spans="1:5" x14ac:dyDescent="0.3">
      <c r="A96" s="2">
        <v>963</v>
      </c>
      <c r="B96" s="1"/>
      <c r="E96"/>
    </row>
    <row r="97" spans="1:5" x14ac:dyDescent="0.3">
      <c r="A97" s="4">
        <v>1919</v>
      </c>
      <c r="B97" s="1"/>
      <c r="E97"/>
    </row>
    <row r="98" spans="1:5" x14ac:dyDescent="0.3">
      <c r="A98" s="2">
        <v>323</v>
      </c>
      <c r="B98" s="1"/>
      <c r="E98"/>
    </row>
    <row r="99" spans="1:5" x14ac:dyDescent="0.3">
      <c r="A99" s="10">
        <v>2692</v>
      </c>
      <c r="B99" s="1"/>
      <c r="E99"/>
    </row>
    <row r="100" spans="1:5" x14ac:dyDescent="0.3">
      <c r="A100" s="2">
        <v>2148</v>
      </c>
      <c r="B100" s="1"/>
      <c r="E100"/>
    </row>
    <row r="101" spans="1:5" x14ac:dyDescent="0.3">
      <c r="A101" s="2">
        <v>2639</v>
      </c>
      <c r="B101" s="3"/>
      <c r="E101"/>
    </row>
    <row r="102" spans="1:5" x14ac:dyDescent="0.3">
      <c r="A102" s="2">
        <v>2252</v>
      </c>
      <c r="B102" s="1"/>
      <c r="E102"/>
    </row>
    <row r="103" spans="1:5" x14ac:dyDescent="0.3">
      <c r="A103" s="2">
        <v>2646</v>
      </c>
      <c r="B103" s="1"/>
      <c r="E103"/>
    </row>
    <row r="104" spans="1:5" x14ac:dyDescent="0.3">
      <c r="A104" s="2">
        <v>1538</v>
      </c>
      <c r="B104" s="1"/>
      <c r="E104"/>
    </row>
    <row r="105" spans="1:5" x14ac:dyDescent="0.3">
      <c r="A105" s="2">
        <v>1536</v>
      </c>
      <c r="B105" s="1"/>
      <c r="E105"/>
    </row>
    <row r="106" spans="1:5" x14ac:dyDescent="0.3">
      <c r="A106" s="10">
        <v>1206</v>
      </c>
      <c r="B106" s="3"/>
      <c r="E106"/>
    </row>
    <row r="107" spans="1:5" x14ac:dyDescent="0.3">
      <c r="A107" s="2">
        <v>2070</v>
      </c>
      <c r="B107" s="1"/>
      <c r="E107"/>
    </row>
    <row r="108" spans="1:5" x14ac:dyDescent="0.3">
      <c r="A108" s="2">
        <v>2944</v>
      </c>
      <c r="B108" s="1"/>
      <c r="E108"/>
    </row>
    <row r="109" spans="1:5" x14ac:dyDescent="0.3">
      <c r="A109" s="2">
        <v>294</v>
      </c>
      <c r="B109" s="1"/>
      <c r="E109"/>
    </row>
    <row r="110" spans="1:5" x14ac:dyDescent="0.3">
      <c r="A110" s="2">
        <v>1464</v>
      </c>
      <c r="B110" s="1"/>
      <c r="E110"/>
    </row>
    <row r="111" spans="1:5" x14ac:dyDescent="0.3">
      <c r="A111" s="2">
        <v>2445</v>
      </c>
      <c r="B111" s="1"/>
      <c r="E111"/>
    </row>
    <row r="112" spans="1:5" x14ac:dyDescent="0.3">
      <c r="A112" s="2">
        <v>1118</v>
      </c>
      <c r="B112" s="1"/>
      <c r="E112"/>
    </row>
    <row r="113" spans="1:5" x14ac:dyDescent="0.3">
      <c r="A113" s="2">
        <v>1549</v>
      </c>
      <c r="B113" s="1"/>
      <c r="E113"/>
    </row>
    <row r="114" spans="1:5" x14ac:dyDescent="0.3">
      <c r="A114" s="4">
        <v>2058</v>
      </c>
      <c r="B114" s="1"/>
      <c r="E114"/>
    </row>
    <row r="115" spans="1:5" x14ac:dyDescent="0.3">
      <c r="A115" s="2">
        <v>2482</v>
      </c>
      <c r="B115" s="1"/>
      <c r="E115"/>
    </row>
    <row r="116" spans="1:5" x14ac:dyDescent="0.3">
      <c r="A116" s="2">
        <v>3043</v>
      </c>
      <c r="B116" s="1"/>
      <c r="E116"/>
    </row>
    <row r="117" spans="1:5" x14ac:dyDescent="0.3">
      <c r="A117" s="2">
        <v>978</v>
      </c>
      <c r="B117" s="1"/>
      <c r="E117"/>
    </row>
    <row r="118" spans="1:5" x14ac:dyDescent="0.3">
      <c r="A118" s="2">
        <v>2502</v>
      </c>
      <c r="B118" s="1"/>
      <c r="E118"/>
    </row>
    <row r="119" spans="1:5" x14ac:dyDescent="0.3">
      <c r="A119" s="2">
        <v>2197</v>
      </c>
      <c r="B119" s="1"/>
      <c r="E119"/>
    </row>
    <row r="120" spans="1:5" x14ac:dyDescent="0.3">
      <c r="A120" s="2">
        <v>352</v>
      </c>
      <c r="B120" s="1"/>
      <c r="E120"/>
    </row>
    <row r="121" spans="1:5" x14ac:dyDescent="0.3">
      <c r="A121" s="2">
        <v>377</v>
      </c>
      <c r="B121" s="1"/>
      <c r="E121"/>
    </row>
    <row r="122" spans="1:5" x14ac:dyDescent="0.3">
      <c r="A122" s="2">
        <v>1295</v>
      </c>
      <c r="B122" s="1"/>
      <c r="E122"/>
    </row>
    <row r="123" spans="1:5" x14ac:dyDescent="0.3">
      <c r="A123" s="2">
        <v>1772</v>
      </c>
      <c r="B123" s="1"/>
      <c r="E123"/>
    </row>
    <row r="124" spans="1:5" x14ac:dyDescent="0.3">
      <c r="A124" s="2">
        <v>1961</v>
      </c>
      <c r="B124" s="1"/>
      <c r="E124"/>
    </row>
    <row r="125" spans="1:5" x14ac:dyDescent="0.3">
      <c r="A125" s="2">
        <v>2856</v>
      </c>
      <c r="B125" s="1"/>
      <c r="E125"/>
    </row>
    <row r="126" spans="1:5" x14ac:dyDescent="0.3">
      <c r="A126" s="2">
        <v>2430</v>
      </c>
      <c r="B126" s="1"/>
      <c r="E126"/>
    </row>
    <row r="127" spans="1:5" x14ac:dyDescent="0.3">
      <c r="A127" s="2">
        <v>3210</v>
      </c>
      <c r="B127" s="3"/>
      <c r="E127"/>
    </row>
    <row r="128" spans="1:5" x14ac:dyDescent="0.3">
      <c r="A128" s="2">
        <v>1166</v>
      </c>
      <c r="B128" s="1"/>
      <c r="E128"/>
    </row>
    <row r="129" spans="1:5" x14ac:dyDescent="0.3">
      <c r="A129" s="2">
        <v>482</v>
      </c>
      <c r="B129" s="1"/>
      <c r="E129"/>
    </row>
    <row r="130" spans="1:5" x14ac:dyDescent="0.3">
      <c r="A130" s="4">
        <v>1766</v>
      </c>
      <c r="B130" s="1"/>
      <c r="E130"/>
    </row>
    <row r="131" spans="1:5" x14ac:dyDescent="0.3">
      <c r="A131" s="2">
        <v>2338</v>
      </c>
      <c r="B131" s="1"/>
      <c r="E131"/>
    </row>
    <row r="132" spans="1:5" x14ac:dyDescent="0.3">
      <c r="A132" s="2">
        <v>2119</v>
      </c>
      <c r="B132" s="1"/>
      <c r="E132"/>
    </row>
    <row r="133" spans="1:5" x14ac:dyDescent="0.3">
      <c r="A133" s="2">
        <v>1320</v>
      </c>
      <c r="B133" s="1"/>
      <c r="E133"/>
    </row>
    <row r="134" spans="1:5" x14ac:dyDescent="0.3">
      <c r="A134" s="2">
        <v>2222</v>
      </c>
      <c r="B134" s="1"/>
      <c r="E134"/>
    </row>
    <row r="135" spans="1:5" x14ac:dyDescent="0.3">
      <c r="A135" s="2">
        <v>1059</v>
      </c>
      <c r="B135" s="1"/>
      <c r="E135"/>
    </row>
    <row r="136" spans="1:5" x14ac:dyDescent="0.3">
      <c r="A136" s="2">
        <v>2350</v>
      </c>
      <c r="B136" s="1"/>
      <c r="E136"/>
    </row>
    <row r="137" spans="1:5" x14ac:dyDescent="0.3">
      <c r="A137" s="10">
        <v>1273</v>
      </c>
      <c r="B137" s="1"/>
      <c r="E137"/>
    </row>
    <row r="138" spans="1:5" x14ac:dyDescent="0.3">
      <c r="A138" s="2">
        <v>2231</v>
      </c>
      <c r="B138" s="1"/>
      <c r="E138"/>
    </row>
    <row r="139" spans="1:5" x14ac:dyDescent="0.3">
      <c r="A139" s="2">
        <v>2339</v>
      </c>
      <c r="B139" s="3"/>
      <c r="E139"/>
    </row>
    <row r="140" spans="1:5" x14ac:dyDescent="0.3">
      <c r="A140" s="2">
        <v>2866</v>
      </c>
      <c r="B140" s="1"/>
      <c r="E140"/>
    </row>
    <row r="141" spans="1:5" x14ac:dyDescent="0.3">
      <c r="A141" s="2">
        <v>1485</v>
      </c>
      <c r="B141" s="1"/>
      <c r="E141"/>
    </row>
    <row r="142" spans="1:5" x14ac:dyDescent="0.3">
      <c r="A142" s="2">
        <v>1932</v>
      </c>
      <c r="B142" s="1"/>
      <c r="E142"/>
    </row>
    <row r="143" spans="1:5" x14ac:dyDescent="0.3">
      <c r="A143" s="4">
        <v>1889</v>
      </c>
      <c r="B143" s="1"/>
      <c r="E143"/>
    </row>
    <row r="144" spans="1:5" x14ac:dyDescent="0.3">
      <c r="A144" s="4">
        <v>1532</v>
      </c>
      <c r="B144" s="3"/>
      <c r="E144"/>
    </row>
    <row r="145" spans="1:5" x14ac:dyDescent="0.3">
      <c r="A145" s="2">
        <v>1938</v>
      </c>
      <c r="B145" s="1"/>
      <c r="E145"/>
    </row>
    <row r="146" spans="1:5" x14ac:dyDescent="0.3">
      <c r="A146" s="4">
        <v>2991</v>
      </c>
      <c r="B146" s="1"/>
      <c r="E146"/>
    </row>
    <row r="147" spans="1:5" x14ac:dyDescent="0.3">
      <c r="A147" s="10">
        <v>3082</v>
      </c>
      <c r="B147" s="1"/>
      <c r="E147"/>
    </row>
    <row r="148" spans="1:5" x14ac:dyDescent="0.3">
      <c r="A148" s="10">
        <v>1621</v>
      </c>
      <c r="B148" s="1"/>
      <c r="E148"/>
    </row>
    <row r="149" spans="1:5" x14ac:dyDescent="0.3">
      <c r="A149" s="2">
        <v>2083</v>
      </c>
      <c r="B149" s="1"/>
      <c r="E149"/>
    </row>
    <row r="150" spans="1:5" x14ac:dyDescent="0.3">
      <c r="A150" s="4">
        <v>2695</v>
      </c>
      <c r="B150" s="1"/>
      <c r="E150"/>
    </row>
    <row r="151" spans="1:5" x14ac:dyDescent="0.3">
      <c r="A151" s="2">
        <v>2116</v>
      </c>
      <c r="B151" s="1"/>
      <c r="E151"/>
    </row>
    <row r="152" spans="1:5" x14ac:dyDescent="0.3">
      <c r="A152" s="2">
        <v>2422</v>
      </c>
      <c r="B152" s="1"/>
      <c r="E152"/>
    </row>
    <row r="153" spans="1:5" x14ac:dyDescent="0.3">
      <c r="A153" s="4">
        <v>1266</v>
      </c>
      <c r="B153" s="3"/>
      <c r="E153"/>
    </row>
    <row r="154" spans="1:5" x14ac:dyDescent="0.3">
      <c r="A154" s="2">
        <v>1818</v>
      </c>
      <c r="B154" s="1"/>
      <c r="E154"/>
    </row>
    <row r="155" spans="1:5" x14ac:dyDescent="0.3">
      <c r="A155" s="2">
        <v>1108</v>
      </c>
      <c r="B155" s="1"/>
      <c r="E155"/>
    </row>
    <row r="156" spans="1:5" x14ac:dyDescent="0.3">
      <c r="A156" s="2">
        <v>2009.9999999999998</v>
      </c>
      <c r="B156" s="1"/>
      <c r="E156"/>
    </row>
    <row r="157" spans="1:5" x14ac:dyDescent="0.3">
      <c r="A157" s="2">
        <v>2454</v>
      </c>
      <c r="B157" s="1"/>
      <c r="E157"/>
    </row>
    <row r="158" spans="1:5" x14ac:dyDescent="0.3">
      <c r="A158" s="2">
        <v>1906</v>
      </c>
      <c r="B158" s="1"/>
      <c r="E158"/>
    </row>
    <row r="159" spans="1:5" x14ac:dyDescent="0.3">
      <c r="A159" s="2">
        <v>1955</v>
      </c>
      <c r="B159" s="1"/>
      <c r="E159"/>
    </row>
    <row r="160" spans="1:5" x14ac:dyDescent="0.3">
      <c r="A160" s="2">
        <v>2842</v>
      </c>
      <c r="B160" s="1"/>
      <c r="E160"/>
    </row>
    <row r="161" spans="1:5" x14ac:dyDescent="0.3">
      <c r="A161" s="2">
        <v>2240</v>
      </c>
      <c r="B161" s="1"/>
      <c r="E161"/>
    </row>
    <row r="162" spans="1:5" x14ac:dyDescent="0.3">
      <c r="A162" s="2">
        <v>1824</v>
      </c>
      <c r="B162" s="3"/>
      <c r="E162"/>
    </row>
    <row r="163" spans="1:5" x14ac:dyDescent="0.3">
      <c r="A163" s="2">
        <v>2147</v>
      </c>
      <c r="B163" s="1"/>
      <c r="E163"/>
    </row>
    <row r="164" spans="1:5" x14ac:dyDescent="0.3">
      <c r="A164" s="2">
        <v>2059</v>
      </c>
      <c r="B164" s="1"/>
      <c r="E164"/>
    </row>
    <row r="165" spans="1:5" x14ac:dyDescent="0.3">
      <c r="A165" s="2">
        <v>2813</v>
      </c>
      <c r="B165" s="1"/>
      <c r="E165"/>
    </row>
    <row r="166" spans="1:5" x14ac:dyDescent="0.3">
      <c r="A166" s="2">
        <v>2265</v>
      </c>
      <c r="B166" s="1"/>
      <c r="E166"/>
    </row>
    <row r="167" spans="1:5" x14ac:dyDescent="0.3">
      <c r="A167" s="4">
        <v>2389</v>
      </c>
      <c r="B167" s="1"/>
      <c r="E167"/>
    </row>
    <row r="168" spans="1:5" x14ac:dyDescent="0.3">
      <c r="A168" s="2">
        <v>2201</v>
      </c>
      <c r="B168" s="1"/>
      <c r="E168"/>
    </row>
    <row r="169" spans="1:5" x14ac:dyDescent="0.3">
      <c r="A169" s="2">
        <v>2434</v>
      </c>
      <c r="B169" s="1"/>
      <c r="E169"/>
    </row>
    <row r="170" spans="1:5" x14ac:dyDescent="0.3">
      <c r="A170" s="2">
        <v>1546</v>
      </c>
      <c r="B170" s="1"/>
      <c r="E170"/>
    </row>
    <row r="171" spans="1:5" x14ac:dyDescent="0.3">
      <c r="A171" s="2">
        <v>369</v>
      </c>
      <c r="B171" s="1"/>
      <c r="E171"/>
    </row>
    <row r="172" spans="1:5" x14ac:dyDescent="0.3">
      <c r="A172" s="2">
        <v>2370</v>
      </c>
      <c r="B172" s="1"/>
      <c r="E172"/>
    </row>
    <row r="173" spans="1:5" x14ac:dyDescent="0.3">
      <c r="A173" s="2">
        <v>335</v>
      </c>
      <c r="B173" s="1"/>
      <c r="E173"/>
    </row>
    <row r="174" spans="1:5" x14ac:dyDescent="0.3">
      <c r="A174" s="2">
        <v>1115</v>
      </c>
      <c r="B174" s="1"/>
      <c r="E174"/>
    </row>
    <row r="175" spans="1:5" x14ac:dyDescent="0.3">
      <c r="A175" s="2">
        <v>2250</v>
      </c>
      <c r="B175" s="1"/>
      <c r="E175"/>
    </row>
    <row r="176" spans="1:5" x14ac:dyDescent="0.3">
      <c r="A176" s="2">
        <v>2446</v>
      </c>
      <c r="B176" s="1"/>
      <c r="E176"/>
    </row>
    <row r="177" spans="1:5" x14ac:dyDescent="0.3">
      <c r="A177" s="2">
        <v>1553</v>
      </c>
      <c r="B177" s="1"/>
      <c r="E177"/>
    </row>
    <row r="178" spans="1:5" x14ac:dyDescent="0.3">
      <c r="A178" s="2">
        <v>2701</v>
      </c>
      <c r="B178" s="1"/>
      <c r="E178"/>
    </row>
    <row r="179" spans="1:5" x14ac:dyDescent="0.3">
      <c r="A179" s="10">
        <v>1951</v>
      </c>
      <c r="B179" s="1"/>
      <c r="E179"/>
    </row>
    <row r="180" spans="1:5" x14ac:dyDescent="0.3">
      <c r="A180" s="10">
        <v>870</v>
      </c>
      <c r="B180" s="1"/>
      <c r="E180"/>
    </row>
    <row r="181" spans="1:5" x14ac:dyDescent="0.3">
      <c r="A181" s="2">
        <v>1269</v>
      </c>
      <c r="B181" s="1"/>
      <c r="E181"/>
    </row>
  </sheetData>
  <sortState ref="A2:B181">
    <sortCondition ref="A1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Applewood 2011 sales data</vt:lpstr>
      <vt:lpstr>SHEET1</vt:lpstr>
      <vt:lpstr>SHEEET2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Windows 10</cp:lastModifiedBy>
  <dcterms:created xsi:type="dcterms:W3CDTF">2011-07-19T14:42:06Z</dcterms:created>
  <dcterms:modified xsi:type="dcterms:W3CDTF">2024-02-23T16:59:43Z</dcterms:modified>
</cp:coreProperties>
</file>