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cripting\MACD\MACD\MediaQual\"/>
    </mc:Choice>
  </mc:AlternateContent>
  <xr:revisionPtr revIDLastSave="0" documentId="8_{71A3B71A-EBA0-41A2-9230-5C30CA559092}" xr6:coauthVersionLast="47" xr6:coauthVersionMax="47" xr10:uidLastSave="{00000000-0000-0000-0000-000000000000}"/>
  <bookViews>
    <workbookView xWindow="2775" yWindow="1515" windowWidth="29415" windowHeight="18990" xr2:uid="{00000000-000D-0000-FFFF-FFFF00000000}"/>
  </bookViews>
  <sheets>
    <sheet name="Cover" sheetId="55" r:id="rId1"/>
    <sheet name="General Inspection Results" sheetId="51" r:id="rId2"/>
    <sheet name="Critical Dim" sheetId="52" r:id="rId3"/>
    <sheet name="Warpage" sheetId="53" r:id="rId4"/>
    <sheet name="Top Pocket" sheetId="60" r:id="rId5"/>
    <sheet name="Bottom Pocket" sheetId="61" r:id="rId6"/>
    <sheet name="Functional" sheetId="49" r:id="rId7"/>
  </sheets>
  <definedNames>
    <definedName name="_xlnm._FilterDatabase" localSheetId="5" hidden="1">'Bottom Pocket'!$C$7:$C$26</definedName>
    <definedName name="_xlnm._FilterDatabase" localSheetId="4" hidden="1">'Top Pocket'!$C$7:$C$26</definedName>
    <definedName name="_xlnm.Print_Area" localSheetId="3">Warpage!$1:$1048576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61" l="1"/>
  <c r="D70" i="61" s="1"/>
  <c r="B69" i="61"/>
  <c r="D69" i="61" s="1"/>
  <c r="B68" i="61"/>
  <c r="C68" i="61" s="1"/>
  <c r="B67" i="61"/>
  <c r="C67" i="61" s="1"/>
  <c r="B66" i="61"/>
  <c r="D66" i="61" s="1"/>
  <c r="B65" i="61"/>
  <c r="C65" i="61" s="1"/>
  <c r="B64" i="61"/>
  <c r="C64" i="61" s="1"/>
  <c r="B63" i="61"/>
  <c r="D63" i="61" s="1"/>
  <c r="B62" i="61"/>
  <c r="D62" i="61" s="1"/>
  <c r="B61" i="61"/>
  <c r="C61" i="61" s="1"/>
  <c r="D60" i="61"/>
  <c r="C60" i="61"/>
  <c r="D59" i="61"/>
  <c r="C59" i="61"/>
  <c r="D58" i="61"/>
  <c r="C58" i="61"/>
  <c r="D57" i="61"/>
  <c r="C57" i="61"/>
  <c r="D56" i="61"/>
  <c r="C56" i="61"/>
  <c r="D55" i="61"/>
  <c r="C55" i="61"/>
  <c r="D54" i="61"/>
  <c r="C54" i="61"/>
  <c r="D53" i="61"/>
  <c r="C53" i="61"/>
  <c r="D52" i="61"/>
  <c r="C52" i="61"/>
  <c r="D51" i="61"/>
  <c r="C51" i="61"/>
  <c r="D48" i="61"/>
  <c r="C48" i="61"/>
  <c r="D47" i="61"/>
  <c r="C47" i="61"/>
  <c r="D46" i="61"/>
  <c r="C46" i="61"/>
  <c r="D45" i="61"/>
  <c r="C45" i="61"/>
  <c r="D44" i="61"/>
  <c r="C44" i="61"/>
  <c r="D43" i="61"/>
  <c r="C43" i="61"/>
  <c r="D42" i="61"/>
  <c r="C42" i="61"/>
  <c r="D41" i="61"/>
  <c r="C41" i="61"/>
  <c r="D40" i="61"/>
  <c r="C40" i="61"/>
  <c r="D39" i="61"/>
  <c r="C39" i="61"/>
  <c r="B30" i="61"/>
  <c r="B31" i="61" s="1"/>
  <c r="D29" i="61"/>
  <c r="C29" i="61"/>
  <c r="C31" i="61" l="1"/>
  <c r="D31" i="61"/>
  <c r="B32" i="61"/>
  <c r="D30" i="61"/>
  <c r="C30" i="61"/>
  <c r="C63" i="61"/>
  <c r="D64" i="61"/>
  <c r="D68" i="61"/>
  <c r="D67" i="61"/>
  <c r="C69" i="61"/>
  <c r="D61" i="61"/>
  <c r="D65" i="61"/>
  <c r="C62" i="61"/>
  <c r="C66" i="61"/>
  <c r="C70" i="61"/>
  <c r="D32" i="61"/>
  <c r="B33" i="61" l="1"/>
  <c r="C32" i="61"/>
  <c r="B34" i="61" l="1"/>
  <c r="D33" i="61"/>
  <c r="C33" i="61"/>
  <c r="B37" i="52"/>
  <c r="C37" i="52"/>
  <c r="D37" i="52"/>
  <c r="E37" i="52"/>
  <c r="F37" i="52"/>
  <c r="G37" i="52"/>
  <c r="H37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B38" i="52"/>
  <c r="B39" i="52" s="1"/>
  <c r="C38" i="52"/>
  <c r="D38" i="52"/>
  <c r="E38" i="52"/>
  <c r="F38" i="52"/>
  <c r="G38" i="52"/>
  <c r="G39" i="52" s="1"/>
  <c r="H38" i="52"/>
  <c r="I38" i="52"/>
  <c r="J38" i="52"/>
  <c r="K38" i="52"/>
  <c r="L38" i="52"/>
  <c r="M38" i="52"/>
  <c r="N38" i="52"/>
  <c r="O38" i="52"/>
  <c r="P38" i="52"/>
  <c r="Q38" i="52"/>
  <c r="R38" i="52"/>
  <c r="S38" i="52"/>
  <c r="T38" i="52"/>
  <c r="U38" i="52"/>
  <c r="V38" i="52"/>
  <c r="W38" i="52"/>
  <c r="X38" i="52"/>
  <c r="Y38" i="52"/>
  <c r="Z38" i="52"/>
  <c r="Z39" i="52" s="1"/>
  <c r="AA38" i="52"/>
  <c r="AB38" i="52"/>
  <c r="S39" i="52" l="1"/>
  <c r="N39" i="52"/>
  <c r="B35" i="61"/>
  <c r="D34" i="61"/>
  <c r="C34" i="61"/>
  <c r="R39" i="52"/>
  <c r="AB39" i="52"/>
  <c r="P39" i="52"/>
  <c r="D39" i="52"/>
  <c r="Y39" i="52"/>
  <c r="M39" i="52"/>
  <c r="O39" i="52"/>
  <c r="U39" i="52"/>
  <c r="I39" i="52"/>
  <c r="F39" i="52"/>
  <c r="Q39" i="52"/>
  <c r="E39" i="52"/>
  <c r="C39" i="52"/>
  <c r="AA39" i="52"/>
  <c r="X39" i="52"/>
  <c r="L39" i="52"/>
  <c r="W39" i="52"/>
  <c r="K39" i="52"/>
  <c r="V39" i="52"/>
  <c r="J39" i="52"/>
  <c r="T39" i="52"/>
  <c r="H39" i="52"/>
  <c r="B36" i="61" l="1"/>
  <c r="D35" i="61"/>
  <c r="C35" i="61"/>
  <c r="B5" i="61"/>
  <c r="C5" i="61"/>
  <c r="B6" i="61"/>
  <c r="C6" i="61"/>
  <c r="C4" i="61"/>
  <c r="B4" i="61"/>
  <c r="C5" i="60"/>
  <c r="C6" i="60"/>
  <c r="C4" i="60"/>
  <c r="B5" i="60"/>
  <c r="B6" i="60"/>
  <c r="B4" i="60"/>
  <c r="B37" i="61" l="1"/>
  <c r="D36" i="61"/>
  <c r="C36" i="61"/>
  <c r="B43" i="53"/>
  <c r="C37" i="61" l="1"/>
  <c r="B38" i="61"/>
  <c r="D37" i="61"/>
  <c r="J19" i="51"/>
  <c r="I19" i="51"/>
  <c r="D38" i="61" l="1"/>
  <c r="C38" i="61"/>
  <c r="D6" i="61"/>
  <c r="D5" i="61"/>
  <c r="D6" i="60" l="1"/>
  <c r="D5" i="60"/>
  <c r="M19" i="51" l="1"/>
  <c r="L19" i="51"/>
  <c r="N19" i="51" l="1"/>
  <c r="I43" i="53" l="1"/>
  <c r="J43" i="53"/>
  <c r="E45" i="53" l="1"/>
  <c r="L51" i="51" s="1"/>
  <c r="E44" i="53"/>
  <c r="J51" i="51" s="1"/>
  <c r="E43" i="53"/>
  <c r="I51" i="51" s="1"/>
  <c r="G60" i="49"/>
  <c r="J30" i="51" l="1"/>
  <c r="I30" i="51"/>
  <c r="G30" i="51"/>
  <c r="E30" i="51"/>
  <c r="C30" i="51"/>
  <c r="J29" i="51"/>
  <c r="I29" i="51"/>
  <c r="G29" i="51"/>
  <c r="E29" i="51"/>
  <c r="C29" i="51"/>
  <c r="J28" i="51"/>
  <c r="I28" i="51"/>
  <c r="G28" i="51"/>
  <c r="E28" i="51"/>
  <c r="C28" i="51"/>
  <c r="J27" i="51"/>
  <c r="I27" i="51"/>
  <c r="G27" i="51"/>
  <c r="E27" i="51"/>
  <c r="C27" i="51"/>
  <c r="J26" i="51"/>
  <c r="I26" i="51"/>
  <c r="I25" i="51"/>
  <c r="G26" i="51"/>
  <c r="E26" i="51"/>
  <c r="C26" i="51"/>
  <c r="M30" i="51" l="1"/>
  <c r="M29" i="51"/>
  <c r="M28" i="51"/>
  <c r="M27" i="51"/>
  <c r="M26" i="51"/>
  <c r="L27" i="51" l="1"/>
  <c r="L29" i="51"/>
  <c r="L26" i="51"/>
  <c r="L28" i="51"/>
  <c r="L30" i="51"/>
  <c r="N27" i="51"/>
  <c r="N29" i="51"/>
  <c r="N26" i="51"/>
  <c r="N28" i="51"/>
  <c r="N30" i="51"/>
  <c r="H41" i="49" l="1"/>
  <c r="H35" i="49"/>
  <c r="J25" i="51"/>
  <c r="J24" i="51"/>
  <c r="I24" i="51"/>
  <c r="M24" i="51"/>
  <c r="M25" i="51"/>
  <c r="J45" i="53"/>
  <c r="J46" i="53"/>
  <c r="M60" i="51" s="1"/>
  <c r="I45" i="53"/>
  <c r="I46" i="53"/>
  <c r="M59" i="51" s="1"/>
  <c r="G45" i="53"/>
  <c r="G46" i="53"/>
  <c r="M55" i="51" s="1"/>
  <c r="F45" i="53"/>
  <c r="F46" i="53"/>
  <c r="M54" i="51" s="1"/>
  <c r="C45" i="53"/>
  <c r="C46" i="53"/>
  <c r="M49" i="51" s="1"/>
  <c r="B45" i="53"/>
  <c r="B46" i="53"/>
  <c r="M48" i="51" s="1"/>
  <c r="J44" i="53"/>
  <c r="J60" i="51" s="1"/>
  <c r="I44" i="53"/>
  <c r="J59" i="51" s="1"/>
  <c r="G44" i="53"/>
  <c r="J55" i="51" s="1"/>
  <c r="F44" i="53"/>
  <c r="J54" i="51" s="1"/>
  <c r="C44" i="53"/>
  <c r="J49" i="51" s="1"/>
  <c r="B44" i="53"/>
  <c r="I60" i="51"/>
  <c r="I59" i="51"/>
  <c r="G43" i="53"/>
  <c r="I55" i="51" s="1"/>
  <c r="F43" i="53"/>
  <c r="I54" i="51" s="1"/>
  <c r="C43" i="53"/>
  <c r="I49" i="51" s="1"/>
  <c r="I48" i="51"/>
  <c r="M38" i="51"/>
  <c r="J35" i="51"/>
  <c r="I35" i="51"/>
  <c r="M31" i="51"/>
  <c r="M33" i="51"/>
  <c r="M35" i="51"/>
  <c r="M41" i="51"/>
  <c r="M42" i="51"/>
  <c r="M40" i="51"/>
  <c r="M39" i="51"/>
  <c r="M37" i="51"/>
  <c r="M22" i="51"/>
  <c r="M20" i="51"/>
  <c r="M17" i="51"/>
  <c r="G25" i="51"/>
  <c r="E25" i="51"/>
  <c r="C25" i="51"/>
  <c r="G24" i="51"/>
  <c r="E24" i="51"/>
  <c r="C24" i="51"/>
  <c r="E31" i="51"/>
  <c r="G31" i="51"/>
  <c r="J42" i="51"/>
  <c r="I42" i="51"/>
  <c r="G42" i="51"/>
  <c r="E42" i="51"/>
  <c r="C42" i="51"/>
  <c r="J41" i="51"/>
  <c r="I41" i="51"/>
  <c r="G41" i="51"/>
  <c r="E41" i="51"/>
  <c r="C41" i="51"/>
  <c r="J40" i="51"/>
  <c r="I40" i="51"/>
  <c r="G40" i="51"/>
  <c r="E40" i="51"/>
  <c r="C40" i="51"/>
  <c r="J39" i="51"/>
  <c r="I39" i="51"/>
  <c r="G39" i="51"/>
  <c r="E39" i="51"/>
  <c r="C39" i="51"/>
  <c r="J38" i="51"/>
  <c r="I38" i="51"/>
  <c r="G38" i="51"/>
  <c r="E38" i="51"/>
  <c r="C38" i="51"/>
  <c r="J37" i="51"/>
  <c r="I37" i="51"/>
  <c r="G37" i="51"/>
  <c r="E37" i="51"/>
  <c r="C37" i="51"/>
  <c r="J36" i="51"/>
  <c r="I36" i="51"/>
  <c r="G36" i="51"/>
  <c r="E36" i="51"/>
  <c r="C36" i="51"/>
  <c r="G35" i="51"/>
  <c r="E35" i="51"/>
  <c r="C35" i="51"/>
  <c r="J34" i="51"/>
  <c r="G34" i="51"/>
  <c r="E34" i="51"/>
  <c r="C34" i="51"/>
  <c r="J33" i="51"/>
  <c r="I33" i="51"/>
  <c r="G33" i="51"/>
  <c r="E33" i="51"/>
  <c r="C33" i="51"/>
  <c r="J32" i="51"/>
  <c r="G32" i="51"/>
  <c r="E32" i="51"/>
  <c r="C32" i="51"/>
  <c r="J16" i="51"/>
  <c r="I17" i="51"/>
  <c r="J17" i="51"/>
  <c r="J18" i="51"/>
  <c r="I20" i="51"/>
  <c r="J20" i="51"/>
  <c r="J21" i="51"/>
  <c r="I22" i="51"/>
  <c r="J22" i="51"/>
  <c r="I23" i="51"/>
  <c r="C31" i="51"/>
  <c r="I31" i="51"/>
  <c r="J31" i="51"/>
  <c r="I33" i="49"/>
  <c r="I35" i="49"/>
  <c r="I37" i="49"/>
  <c r="I39" i="49"/>
  <c r="I41" i="49"/>
  <c r="I43" i="49"/>
  <c r="I31" i="49"/>
  <c r="H33" i="49"/>
  <c r="H37" i="49"/>
  <c r="H39" i="49"/>
  <c r="H43" i="49"/>
  <c r="H31" i="49"/>
  <c r="J23" i="51"/>
  <c r="I21" i="51"/>
  <c r="I18" i="51"/>
  <c r="I16" i="51"/>
  <c r="I32" i="51"/>
  <c r="I34" i="51"/>
  <c r="M18" i="51"/>
  <c r="M21" i="51"/>
  <c r="M23" i="51"/>
  <c r="M36" i="51"/>
  <c r="M34" i="51"/>
  <c r="M32" i="51"/>
  <c r="M16" i="51" l="1"/>
  <c r="N16" i="51"/>
  <c r="J48" i="51"/>
  <c r="L59" i="51"/>
  <c r="L49" i="51"/>
  <c r="L42" i="51"/>
  <c r="N37" i="51"/>
  <c r="L39" i="51"/>
  <c r="C47" i="53"/>
  <c r="N49" i="51" s="1"/>
  <c r="L34" i="51"/>
  <c r="B47" i="53"/>
  <c r="N48" i="51" s="1"/>
  <c r="L23" i="51"/>
  <c r="N23" i="51"/>
  <c r="N21" i="51"/>
  <c r="L16" i="51"/>
  <c r="N17" i="51"/>
  <c r="L20" i="51"/>
  <c r="N22" i="51"/>
  <c r="L17" i="51"/>
  <c r="N24" i="51"/>
  <c r="N42" i="51"/>
  <c r="N40" i="51"/>
  <c r="N41" i="51"/>
  <c r="N18" i="51"/>
  <c r="L18" i="51"/>
  <c r="L21" i="51"/>
  <c r="L40" i="51"/>
  <c r="L22" i="51"/>
  <c r="L33" i="51"/>
  <c r="L31" i="51"/>
  <c r="L24" i="51"/>
  <c r="L32" i="51"/>
  <c r="N39" i="51"/>
  <c r="L35" i="51"/>
  <c r="N25" i="51"/>
  <c r="N20" i="51"/>
  <c r="L60" i="51"/>
  <c r="L54" i="51"/>
  <c r="L55" i="51"/>
  <c r="L48" i="51"/>
  <c r="I47" i="53"/>
  <c r="N59" i="51" s="1"/>
  <c r="J47" i="53"/>
  <c r="N60" i="51" s="1"/>
  <c r="F47" i="53"/>
  <c r="N54" i="51" s="1"/>
  <c r="G47" i="53"/>
  <c r="N55" i="51" s="1"/>
  <c r="N36" i="51"/>
  <c r="L41" i="51"/>
  <c r="N38" i="51"/>
  <c r="L38" i="51"/>
  <c r="L37" i="51"/>
  <c r="L36" i="51"/>
  <c r="N35" i="51"/>
  <c r="N33" i="51"/>
  <c r="N32" i="51"/>
  <c r="N31" i="51"/>
  <c r="L25" i="51"/>
  <c r="N34" i="51"/>
</calcChain>
</file>

<file path=xl/sharedStrings.xml><?xml version="1.0" encoding="utf-8"?>
<sst xmlns="http://schemas.openxmlformats.org/spreadsheetml/2006/main" count="544" uniqueCount="283">
  <si>
    <t xml:space="preserve">      Daewon  Semiconductor Packaging  Ind. Co. Ltd.</t>
    <phoneticPr fontId="12" type="noConversion"/>
  </si>
  <si>
    <t>F.A.I. REPORT FOR HANDLING&amp; SHIPPING TRAYS</t>
    <phoneticPr fontId="12" type="noConversion"/>
  </si>
  <si>
    <t xml:space="preserve">SHIPPING DATE : </t>
    <phoneticPr fontId="12" type="noConversion"/>
  </si>
  <si>
    <t>October 18,2021</t>
    <phoneticPr fontId="12" type="noConversion"/>
  </si>
  <si>
    <t>SUPPLIER</t>
    <phoneticPr fontId="12" type="noConversion"/>
  </si>
  <si>
    <t>Daewon  Semiconductor Packaging  Ind. Co. Ltd.</t>
    <phoneticPr fontId="12" type="noConversion"/>
  </si>
  <si>
    <t>DESCRIPTION</t>
    <phoneticPr fontId="12" type="noConversion"/>
  </si>
  <si>
    <t>J/H BGA 40X25 2.57T TR3294-01 BAKEABLE TRAY</t>
    <phoneticPr fontId="12" type="noConversion"/>
  </si>
  <si>
    <t>DAEWON PART NO.</t>
    <phoneticPr fontId="12" type="noConversion"/>
  </si>
  <si>
    <t>TR218021</t>
    <phoneticPr fontId="12" type="noConversion"/>
  </si>
  <si>
    <t>CUSTOMER PART NO.(SID  NO)</t>
    <phoneticPr fontId="12" type="noConversion"/>
  </si>
  <si>
    <t>RESIN USED</t>
    <phoneticPr fontId="12" type="noConversion"/>
  </si>
  <si>
    <t>MPPO</t>
    <phoneticPr fontId="12" type="noConversion"/>
  </si>
  <si>
    <t>P.O NUMBER</t>
    <phoneticPr fontId="12" type="noConversion"/>
  </si>
  <si>
    <t>SAMPLE FOR F.A.I</t>
  </si>
  <si>
    <t>LOT NO.</t>
    <phoneticPr fontId="12" type="noConversion"/>
  </si>
  <si>
    <t>D21X30070</t>
    <phoneticPr fontId="12" type="noConversion"/>
  </si>
  <si>
    <t>MFG. DATE</t>
    <phoneticPr fontId="12" type="noConversion"/>
  </si>
  <si>
    <t>2021-10-07</t>
    <phoneticPr fontId="12" type="noConversion"/>
  </si>
  <si>
    <t>DWG. / ENG' REV.NO.</t>
    <phoneticPr fontId="12" type="noConversion"/>
  </si>
  <si>
    <t>JBH-4025-2.57T / 1</t>
    <phoneticPr fontId="12" type="noConversion"/>
  </si>
  <si>
    <t>QUANTITY</t>
    <phoneticPr fontId="12" type="noConversion"/>
  </si>
  <si>
    <t>30 PCS</t>
    <phoneticPr fontId="12" type="noConversion"/>
  </si>
  <si>
    <t>CUSTOMER</t>
    <phoneticPr fontId="12" type="noConversion"/>
  </si>
  <si>
    <t>Intel</t>
    <phoneticPr fontId="12" type="noConversion"/>
  </si>
  <si>
    <t xml:space="preserve"> INDEX</t>
    <phoneticPr fontId="12" type="noConversion"/>
  </si>
  <si>
    <t>1.GENERAL INSPECTION RESULTS</t>
    <phoneticPr fontId="12" type="noConversion"/>
  </si>
  <si>
    <t xml:space="preserve">                  </t>
    <phoneticPr fontId="12" type="noConversion"/>
  </si>
  <si>
    <t>2.CRITICAL DIMENSION RESULT</t>
    <phoneticPr fontId="12" type="noConversion"/>
  </si>
  <si>
    <t>3.WARPAGE TEST RESULT</t>
    <phoneticPr fontId="12" type="noConversion"/>
  </si>
  <si>
    <t>4.TOP  POCKET DIMENSION RESULT</t>
    <phoneticPr fontId="12" type="noConversion"/>
  </si>
  <si>
    <t>5.BOTTOM  POCKET DIMENSION RESULT</t>
    <phoneticPr fontId="12" type="noConversion"/>
  </si>
  <si>
    <t>6.FUNCTIONAL TEST RESULT</t>
    <phoneticPr fontId="12" type="noConversion"/>
  </si>
  <si>
    <t xml:space="preserve">THIS IS TO CERTIFY THAT THESE PRODUCTS FINISHED PER THE ABOVE  PURCHASE ORDER NUMBER WERE PRODUCED AND </t>
    <phoneticPr fontId="18" type="noConversion"/>
  </si>
  <si>
    <t xml:space="preserve">DO NOT CONTAIN PROHIBITED HAZARDOUS SUBSTANCE IN CONFORMANCE WITH ALL CONTRACTUALLY APPLICABLE </t>
    <phoneticPr fontId="12" type="noConversion"/>
  </si>
  <si>
    <t>CUSTOMER SPECIFICATIONS AND RoHS REQUIREMENT.</t>
    <phoneticPr fontId="18" type="noConversion"/>
  </si>
  <si>
    <t xml:space="preserve">INSPECTOR     :   </t>
    <phoneticPr fontId="12" type="noConversion"/>
  </si>
  <si>
    <t>QA MANAGER :</t>
    <phoneticPr fontId="12" type="noConversion"/>
  </si>
  <si>
    <t xml:space="preserve"> Address DAEWON SEMICONDUCTOR PACKAGING INC.    33, Hanam-daero 622beon-gil, Hanam-si, Gyeonggi-do, KOREA</t>
    <phoneticPr fontId="12" type="noConversion"/>
  </si>
  <si>
    <t xml:space="preserve">    Tel  : 031) 794-2001</t>
  </si>
  <si>
    <t xml:space="preserve">  Fax : 031) 794-7711/7877</t>
    <phoneticPr fontId="12" type="noConversion"/>
  </si>
  <si>
    <t>Postcode : 465-110</t>
  </si>
  <si>
    <t xml:space="preserve">  </t>
    <phoneticPr fontId="12" type="noConversion"/>
  </si>
  <si>
    <t>Form No 364.</t>
    <phoneticPr fontId="12" type="noConversion"/>
  </si>
  <si>
    <t>NEW TRAY GENERAL INSPECTION RESULTS</t>
  </si>
  <si>
    <r>
      <t>신규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트레이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일반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검사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결과</t>
    </r>
    <phoneticPr fontId="12" type="noConversion"/>
  </si>
  <si>
    <r>
      <t xml:space="preserve">Date </t>
    </r>
    <r>
      <rPr>
        <b/>
        <sz val="11"/>
        <rFont val="돋움"/>
        <family val="3"/>
        <charset val="129"/>
      </rPr>
      <t>날짜</t>
    </r>
    <r>
      <rPr>
        <b/>
        <sz val="11"/>
        <rFont val="Arial"/>
        <family val="2"/>
      </rPr>
      <t xml:space="preserve"> :October 18,2021</t>
    </r>
    <phoneticPr fontId="12" type="noConversion"/>
  </si>
  <si>
    <r>
      <t xml:space="preserve">Description </t>
    </r>
    <r>
      <rPr>
        <b/>
        <sz val="11"/>
        <rFont val="돋움"/>
        <family val="3"/>
        <charset val="129"/>
      </rPr>
      <t>품명</t>
    </r>
    <r>
      <rPr>
        <b/>
        <sz val="11"/>
        <rFont val="Arial"/>
        <family val="2"/>
      </rPr>
      <t xml:space="preserve"> :J/H BGA 40X25 2.57T TR3294-01 BAKEABLE TRAY</t>
    </r>
    <phoneticPr fontId="12" type="noConversion"/>
  </si>
  <si>
    <r>
      <t xml:space="preserve">Material </t>
    </r>
    <r>
      <rPr>
        <b/>
        <sz val="11"/>
        <rFont val="돋움"/>
        <family val="3"/>
        <charset val="129"/>
      </rPr>
      <t>원료명</t>
    </r>
    <r>
      <rPr>
        <b/>
        <sz val="11"/>
        <rFont val="Arial"/>
        <family val="2"/>
      </rPr>
      <t xml:space="preserve"> : MPPO</t>
    </r>
    <phoneticPr fontId="12" type="noConversion"/>
  </si>
  <si>
    <r>
      <t>Inspection Items</t>
    </r>
    <r>
      <rPr>
        <b/>
        <sz val="9"/>
        <rFont val="돋움"/>
        <family val="3"/>
        <charset val="129"/>
      </rPr>
      <t>검사항목</t>
    </r>
  </si>
  <si>
    <r>
      <t xml:space="preserve">    Sample size </t>
    </r>
    <r>
      <rPr>
        <b/>
        <sz val="9"/>
        <rFont val="돋움"/>
        <family val="3"/>
        <charset val="129"/>
      </rPr>
      <t>샘플크기</t>
    </r>
  </si>
  <si>
    <r>
      <t xml:space="preserve">       Defect Qty</t>
    </r>
    <r>
      <rPr>
        <b/>
        <sz val="9"/>
        <rFont val="돋움"/>
        <family val="3"/>
        <charset val="129"/>
      </rPr>
      <t>불량수량</t>
    </r>
  </si>
  <si>
    <t xml:space="preserve">     Nature of Defect</t>
  </si>
  <si>
    <t>불량내용</t>
  </si>
  <si>
    <r>
      <t xml:space="preserve">Visual </t>
    </r>
    <r>
      <rPr>
        <b/>
        <sz val="9"/>
        <rFont val="돋움"/>
        <family val="3"/>
        <charset val="129"/>
      </rPr>
      <t>외관검사</t>
    </r>
  </si>
  <si>
    <t xml:space="preserve">             30Pcs</t>
    <phoneticPr fontId="12" type="noConversion"/>
  </si>
  <si>
    <t>--</t>
  </si>
  <si>
    <r>
      <t>Dimension</t>
    </r>
    <r>
      <rPr>
        <b/>
        <sz val="9"/>
        <rFont val="돋움"/>
        <family val="3"/>
        <charset val="129"/>
      </rPr>
      <t>치수검사</t>
    </r>
  </si>
  <si>
    <r>
      <t>Bake Test</t>
    </r>
    <r>
      <rPr>
        <b/>
        <sz val="9"/>
        <rFont val="돋움"/>
        <family val="3"/>
        <charset val="129"/>
      </rPr>
      <t>내열시험</t>
    </r>
  </si>
  <si>
    <t xml:space="preserve">                           DIMENSIONAL INSPECTION</t>
    <phoneticPr fontId="12" type="noConversion"/>
  </si>
  <si>
    <t xml:space="preserve">       *S/S: 30Pcs                  </t>
    <phoneticPr fontId="12" type="noConversion"/>
  </si>
  <si>
    <t>Equipment: Dim-Bench Mark450/B45015071631</t>
    <phoneticPr fontId="12" type="noConversion"/>
  </si>
  <si>
    <r>
      <t xml:space="preserve">          Unit</t>
    </r>
    <r>
      <rPr>
        <b/>
        <sz val="9"/>
        <rFont val="돋움"/>
        <family val="3"/>
        <charset val="129"/>
      </rPr>
      <t>측정단위</t>
    </r>
    <r>
      <rPr>
        <b/>
        <sz val="9"/>
        <rFont val="Arial"/>
        <family val="2"/>
      </rPr>
      <t>: mm</t>
    </r>
    <phoneticPr fontId="12" type="noConversion"/>
  </si>
  <si>
    <t>No.</t>
  </si>
  <si>
    <t>Items</t>
  </si>
  <si>
    <t>Spec Target</t>
    <phoneticPr fontId="12" type="noConversion"/>
  </si>
  <si>
    <t>LSL</t>
    <phoneticPr fontId="12" type="noConversion"/>
  </si>
  <si>
    <t>USL</t>
    <phoneticPr fontId="12" type="noConversion"/>
  </si>
  <si>
    <t>Min</t>
  </si>
  <si>
    <t>Max</t>
  </si>
  <si>
    <t>Avg</t>
  </si>
  <si>
    <t>Stdev</t>
    <phoneticPr fontId="12" type="noConversion"/>
  </si>
  <si>
    <t>Cpk</t>
  </si>
  <si>
    <t xml:space="preserve">   P/F</t>
  </si>
  <si>
    <t>End-Tab- Length</t>
  </si>
  <si>
    <t>P</t>
  </si>
  <si>
    <t>Overall Length</t>
  </si>
  <si>
    <t>Top Overall Width</t>
    <phoneticPr fontId="12" type="noConversion"/>
  </si>
  <si>
    <t>Bottom Overall Width</t>
    <phoneticPr fontId="12" type="noConversion"/>
  </si>
  <si>
    <t>Top Stacking Length</t>
  </si>
  <si>
    <t>Bottom Stacking Length</t>
  </si>
  <si>
    <t>Top Stacking Width</t>
  </si>
  <si>
    <t>Bottom Stacking Width</t>
  </si>
  <si>
    <t>Total Thickness</t>
  </si>
  <si>
    <t>Stacking Thickness(A)</t>
    <phoneticPr fontId="12" type="noConversion"/>
  </si>
  <si>
    <t>Stacking Thickness(B)</t>
    <phoneticPr fontId="12" type="noConversion"/>
  </si>
  <si>
    <t>Stacking Thickness(C)</t>
    <phoneticPr fontId="12" type="noConversion"/>
  </si>
  <si>
    <t>Stacking Thickness(D)</t>
    <phoneticPr fontId="12" type="noConversion"/>
  </si>
  <si>
    <t>Stacking Thickness(E)</t>
    <phoneticPr fontId="12" type="noConversion"/>
  </si>
  <si>
    <t>Stacking Thickness(F)</t>
    <phoneticPr fontId="12" type="noConversion"/>
  </si>
  <si>
    <t>POCKET-1 X Top</t>
    <phoneticPr fontId="12" type="noConversion"/>
  </si>
  <si>
    <t>POCKET-2 X Top</t>
  </si>
  <si>
    <t>POCKET-3 X Top</t>
  </si>
  <si>
    <t>POCKET-1 Y Top</t>
    <phoneticPr fontId="12" type="noConversion"/>
  </si>
  <si>
    <t>POCKET-2 Y Top</t>
  </si>
  <si>
    <t>POCKET-3 Y Top</t>
  </si>
  <si>
    <t>POCKET-1 X Bottom</t>
    <phoneticPr fontId="12" type="noConversion"/>
  </si>
  <si>
    <t>POCKET-2 X Bottom</t>
  </si>
  <si>
    <t>POCKET-3 X Bottom</t>
  </si>
  <si>
    <t>POCKET-1 Y Bottom</t>
    <phoneticPr fontId="12" type="noConversion"/>
  </si>
  <si>
    <t>POCKET-2 Y Bottom</t>
    <phoneticPr fontId="12" type="noConversion"/>
  </si>
  <si>
    <t>POCKET-3 Y Bottom</t>
    <phoneticPr fontId="12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</si>
  <si>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(Pre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전</t>
    </r>
    <r>
      <rPr>
        <b/>
        <sz val="10"/>
        <rFont val="Arial"/>
        <family val="2"/>
      </rPr>
      <t xml:space="preserve">)          </t>
    </r>
    <phoneticPr fontId="12" type="noConversion"/>
  </si>
  <si>
    <t xml:space="preserve">*S/S: 30Pcs  Equipment/Serial No: Dim-Bench Mark450/B45015071631  Flatness-Bench Mark450/B45015071631 S.R -PRS 801 Multiple Pin/0807AB0038           </t>
    <phoneticPr fontId="12" type="noConversion"/>
  </si>
  <si>
    <t xml:space="preserve">                                             </t>
    <phoneticPr fontId="12" type="noConversion"/>
  </si>
  <si>
    <r>
      <t xml:space="preserve"> Unit</t>
    </r>
    <r>
      <rPr>
        <b/>
        <sz val="8"/>
        <rFont val="돋움"/>
        <family val="3"/>
        <charset val="129"/>
      </rPr>
      <t>측정단위</t>
    </r>
    <r>
      <rPr>
        <b/>
        <sz val="8"/>
        <rFont val="Arial"/>
        <family val="2"/>
      </rPr>
      <t>: Flatness-mm / S.R-ohm</t>
    </r>
    <phoneticPr fontId="12" type="noConversion"/>
  </si>
  <si>
    <t>Spec</t>
    <phoneticPr fontId="12" type="noConversion"/>
  </si>
  <si>
    <t>Flatness</t>
  </si>
  <si>
    <t>0.762mm</t>
    <phoneticPr fontId="12" type="noConversion"/>
  </si>
  <si>
    <t>P</t>
    <phoneticPr fontId="12" type="noConversion"/>
  </si>
  <si>
    <t>Surface Resistance</t>
    <phoneticPr fontId="12" type="noConversion"/>
  </si>
  <si>
    <r>
      <t>10</t>
    </r>
    <r>
      <rPr>
        <b/>
        <vertAlign val="superscript"/>
        <sz val="8"/>
        <rFont val="Arial"/>
        <family val="2"/>
      </rPr>
      <t>4~11</t>
    </r>
    <phoneticPr fontId="12" type="noConversion"/>
  </si>
  <si>
    <r>
      <t>10</t>
    </r>
    <r>
      <rPr>
        <b/>
        <vertAlign val="superscript"/>
        <sz val="8"/>
        <rFont val="Arial"/>
        <family val="2"/>
      </rPr>
      <t>4</t>
    </r>
    <phoneticPr fontId="12" type="noConversion"/>
  </si>
  <si>
    <r>
      <t>10</t>
    </r>
    <r>
      <rPr>
        <b/>
        <vertAlign val="superscript"/>
        <sz val="8"/>
        <rFont val="Arial"/>
        <family val="2"/>
      </rPr>
      <t>11</t>
    </r>
    <phoneticPr fontId="12" type="noConversion"/>
  </si>
  <si>
    <r>
      <t>10</t>
    </r>
    <r>
      <rPr>
        <b/>
        <vertAlign val="superscript"/>
        <sz val="8"/>
        <rFont val="Arial"/>
        <family val="2"/>
      </rPr>
      <t>5</t>
    </r>
    <phoneticPr fontId="12" type="noConversion"/>
  </si>
  <si>
    <t>-</t>
    <phoneticPr fontId="12" type="noConversion"/>
  </si>
  <si>
    <t>Static charge</t>
    <phoneticPr fontId="12" type="noConversion"/>
  </si>
  <si>
    <t>±125volts</t>
    <phoneticPr fontId="12" type="noConversion"/>
  </si>
  <si>
    <t>-125volts</t>
    <phoneticPr fontId="12" type="noConversion"/>
  </si>
  <si>
    <t>+125volts</t>
    <phoneticPr fontId="12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</si>
  <si>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(Post 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>)-150'C 2hrs</t>
    </r>
    <phoneticPr fontId="12" type="noConversion"/>
  </si>
  <si>
    <t xml:space="preserve">Spec </t>
    <phoneticPr fontId="12" type="noConversion"/>
  </si>
  <si>
    <r>
      <t xml:space="preserve">Baking  Test  </t>
    </r>
    <r>
      <rPr>
        <b/>
        <sz val="10"/>
        <rFont val="돋움"/>
        <family val="3"/>
        <charset val="129"/>
      </rPr>
      <t>내열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시험</t>
    </r>
    <r>
      <rPr>
        <b/>
        <sz val="10"/>
        <rFont val="Arial"/>
        <family val="2"/>
      </rPr>
      <t xml:space="preserve"> (Post re-bake </t>
    </r>
    <r>
      <rPr>
        <b/>
        <sz val="10"/>
        <rFont val="돋움"/>
        <family val="3"/>
        <charset val="129"/>
      </rPr>
      <t>베이크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>)-150'C 24hrs</t>
    </r>
    <phoneticPr fontId="12" type="noConversion"/>
  </si>
  <si>
    <t xml:space="preserve"> Stdev</t>
    <phoneticPr fontId="12" type="noConversion"/>
  </si>
  <si>
    <r>
      <t xml:space="preserve">Remarks </t>
    </r>
    <r>
      <rPr>
        <b/>
        <sz val="10"/>
        <rFont val="돋움"/>
        <family val="3"/>
        <charset val="129"/>
      </rPr>
      <t>비고</t>
    </r>
    <phoneticPr fontId="12" type="noConversion"/>
  </si>
  <si>
    <t>CRITICAL DIMENSION RESULT</t>
    <phoneticPr fontId="12" type="noConversion"/>
  </si>
  <si>
    <t>Unit:mm</t>
  </si>
  <si>
    <t>Items.</t>
  </si>
  <si>
    <t>EL</t>
  </si>
  <si>
    <t>OL</t>
  </si>
  <si>
    <t>TOW</t>
    <phoneticPr fontId="12" type="noConversion"/>
  </si>
  <si>
    <t>BOW</t>
    <phoneticPr fontId="12" type="noConversion"/>
  </si>
  <si>
    <t>TSL</t>
  </si>
  <si>
    <t>BSL</t>
  </si>
  <si>
    <t>TSW</t>
  </si>
  <si>
    <t>BSW</t>
  </si>
  <si>
    <t>TT</t>
  </si>
  <si>
    <t>ST(A)</t>
    <phoneticPr fontId="12" type="noConversion"/>
  </si>
  <si>
    <t>ST(B)</t>
    <phoneticPr fontId="12" type="noConversion"/>
  </si>
  <si>
    <t>ST(C)</t>
    <phoneticPr fontId="12" type="noConversion"/>
  </si>
  <si>
    <t>ST(D)</t>
    <phoneticPr fontId="12" type="noConversion"/>
  </si>
  <si>
    <t>ST(E)</t>
    <phoneticPr fontId="12" type="noConversion"/>
  </si>
  <si>
    <t>ST(F)</t>
    <phoneticPr fontId="12" type="noConversion"/>
  </si>
  <si>
    <t>POCKET-2 X Top</t>
    <phoneticPr fontId="12" type="noConversion"/>
  </si>
  <si>
    <t>POCKET-3 X Top</t>
    <phoneticPr fontId="12" type="noConversion"/>
  </si>
  <si>
    <t>POCKET-2 Y Top</t>
    <phoneticPr fontId="12" type="noConversion"/>
  </si>
  <si>
    <t>POCKET-3 Y Top</t>
    <phoneticPr fontId="12" type="noConversion"/>
  </si>
  <si>
    <t>POCKET-2 X Bottom</t>
    <phoneticPr fontId="12" type="noConversion"/>
  </si>
  <si>
    <t>POCKET-3 X Bottom</t>
    <phoneticPr fontId="12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</si>
  <si>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</si>
  <si>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</si>
  <si>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</si>
  <si>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</si>
  <si>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</si>
  <si>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</si>
  <si>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</si>
  <si>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</si>
  <si>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</si>
  <si>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</si>
  <si>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</si>
  <si>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</si>
  <si>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</si>
  <si>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</si>
  <si>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</si>
  <si>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</si>
  <si>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</si>
  <si>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</si>
  <si>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</si>
  <si>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  <phoneticPr fontId="12" type="noConversion"/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</si>
  <si>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</si>
  <si>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</si>
  <si>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</si>
  <si>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</si>
  <si>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</si>
  <si>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</si>
  <si>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</si>
  <si>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</si>
  <si>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</si>
  <si>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</si>
  <si>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 xml:space="preserve"> * POCKET-1 X Top means Top Pocket Size "X" direction of position 11 pocket.</t>
    <phoneticPr fontId="12" type="noConversion"/>
  </si>
  <si>
    <t xml:space="preserve"> * POCKET-1 X Bottom means Bottom Pocket Size "X" direction of position 11 pocket.</t>
    <phoneticPr fontId="12" type="noConversion"/>
  </si>
  <si>
    <t xml:space="preserve">   POCKET-2 X Top means Top Pocket Size "X" direction of position 16 pocket.</t>
    <phoneticPr fontId="12" type="noConversion"/>
  </si>
  <si>
    <t xml:space="preserve">   POCKET-2 X Bottom means Bottom Pocket Size "X" direction of position 16 pocket.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</si>
  <si>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</si>
  <si>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</si>
  <si>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</si>
  <si>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 xml:space="preserve">   POCKET-3 X Top means Top Pocket Size "X" direction of position A1 pocket.</t>
    <phoneticPr fontId="12" type="noConversion"/>
  </si>
  <si>
    <t xml:space="preserve">   POCKET-3 X Bottom means Bottom Pocket Size "X" direction of position A1 pocket.</t>
    <phoneticPr fontId="12" type="noConversion"/>
  </si>
  <si>
    <t>A1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</si>
  <si>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</si>
  <si>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</si>
  <si>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</si>
  <si>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* Stacking Thickness Location</t>
    <phoneticPr fontId="12" type="noConversion"/>
  </si>
  <si>
    <t>* Top Pocket Location</t>
    <phoneticPr fontId="12" type="noConversion"/>
  </si>
  <si>
    <t>* Bottom Pocket Location</t>
    <phoneticPr fontId="12" type="noConversion"/>
  </si>
  <si>
    <t xml:space="preserve"> TRAY WARPAGE EVALUATION REPORT</t>
    <phoneticPr fontId="12" type="noConversion"/>
  </si>
  <si>
    <t>Tray Type:</t>
    <phoneticPr fontId="12" type="noConversion"/>
  </si>
  <si>
    <t>BGA 40X25 2.57T</t>
    <phoneticPr fontId="12" type="noConversion"/>
  </si>
  <si>
    <t>Part No.</t>
    <phoneticPr fontId="12" type="noConversion"/>
  </si>
  <si>
    <t>500706953 / TR218021</t>
    <phoneticPr fontId="12" type="noConversion"/>
  </si>
  <si>
    <t>Rev level</t>
  </si>
  <si>
    <t>Mold</t>
  </si>
  <si>
    <t>TR3294-01</t>
    <phoneticPr fontId="12" type="noConversion"/>
  </si>
  <si>
    <t>Bake</t>
  </si>
  <si>
    <t>150'c</t>
    <phoneticPr fontId="12" type="noConversion"/>
  </si>
  <si>
    <t xml:space="preserve"> *S/S: 30Pcs  Equipment/Serial No: Dim-Bench Mark450/B45015071631      Flatness-Bench Mark450/B45015071631    S.R -PRS 801 Multiple Pin/0807AB0038 Static Charge-Trek Model 520/3275</t>
    <phoneticPr fontId="12" type="noConversion"/>
  </si>
  <si>
    <r>
      <t xml:space="preserve">Baking  Test  </t>
    </r>
    <r>
      <rPr>
        <b/>
        <sz val="11"/>
        <rFont val="돋움"/>
        <family val="3"/>
        <charset val="129"/>
      </rPr>
      <t>내열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시험</t>
    </r>
    <phoneticPr fontId="12" type="noConversion"/>
  </si>
  <si>
    <t>Sample #</t>
  </si>
  <si>
    <r>
      <t xml:space="preserve"> Pre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전</t>
    </r>
    <r>
      <rPr>
        <b/>
        <sz val="11"/>
        <rFont val="Arial"/>
        <family val="2"/>
      </rPr>
      <t xml:space="preserve">          </t>
    </r>
    <phoneticPr fontId="12" type="noConversion"/>
  </si>
  <si>
    <r>
      <t xml:space="preserve">Post 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후</t>
    </r>
    <r>
      <rPr>
        <b/>
        <sz val="11"/>
        <rFont val="Arial"/>
        <family val="2"/>
      </rPr>
      <t xml:space="preserve">)- 150'C 2hrs        </t>
    </r>
    <phoneticPr fontId="12" type="noConversion"/>
  </si>
  <si>
    <r>
      <t xml:space="preserve">Post  bake </t>
    </r>
    <r>
      <rPr>
        <b/>
        <sz val="11"/>
        <rFont val="돋움"/>
        <family val="3"/>
        <charset val="129"/>
      </rPr>
      <t>베이크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후</t>
    </r>
    <r>
      <rPr>
        <b/>
        <sz val="11"/>
        <rFont val="Arial"/>
        <family val="2"/>
      </rPr>
      <t xml:space="preserve">)- 150'C 24hrs        </t>
    </r>
    <phoneticPr fontId="12" type="noConversion"/>
  </si>
  <si>
    <t>Flatness</t>
    <phoneticPr fontId="12" type="noConversion"/>
  </si>
  <si>
    <t>S.R</t>
  </si>
  <si>
    <t>Static Charge</t>
    <phoneticPr fontId="12" type="noConversion"/>
  </si>
  <si>
    <t>MIN</t>
    <phoneticPr fontId="12" type="noConversion"/>
  </si>
  <si>
    <t>MAX</t>
    <phoneticPr fontId="12" type="noConversion"/>
  </si>
  <si>
    <t>Avg</t>
    <phoneticPr fontId="12" type="noConversion"/>
  </si>
  <si>
    <t>Std</t>
    <phoneticPr fontId="12" type="noConversion"/>
  </si>
  <si>
    <t>Cpk</t>
    <phoneticPr fontId="12" type="noConversion"/>
  </si>
  <si>
    <t>P/F</t>
    <phoneticPr fontId="12" type="noConversion"/>
  </si>
  <si>
    <t xml:space="preserve"> *Top  Pocket Data</t>
    <phoneticPr fontId="12" type="noConversion"/>
  </si>
  <si>
    <t>Item</t>
    <phoneticPr fontId="12" type="noConversion"/>
  </si>
  <si>
    <t>Pocket X Top</t>
  </si>
  <si>
    <t>Pocket Y Top</t>
    <phoneticPr fontId="12" type="noConversion"/>
  </si>
  <si>
    <t>Top z height</t>
    <phoneticPr fontId="12" type="noConversion"/>
  </si>
  <si>
    <t>Spec Target</t>
  </si>
  <si>
    <t>LSL</t>
  </si>
  <si>
    <t>USL</t>
  </si>
  <si>
    <t>Pocket  No.1</t>
    <phoneticPr fontId="12" type="noConversion"/>
  </si>
  <si>
    <t>Pocket true position x top</t>
  </si>
  <si>
    <t>Pocket true position y top</t>
    <phoneticPr fontId="12" type="noConversion"/>
  </si>
  <si>
    <t xml:space="preserve"> *Bottom Pocket Data</t>
    <phoneticPr fontId="12" type="noConversion"/>
  </si>
  <si>
    <t>Pocket X Bottom</t>
    <phoneticPr fontId="12" type="noConversion"/>
  </si>
  <si>
    <t>Pocket Y Bottom</t>
    <phoneticPr fontId="12" type="noConversion"/>
  </si>
  <si>
    <t>Bottom z height</t>
    <phoneticPr fontId="12" type="noConversion"/>
  </si>
  <si>
    <t>Pocket true position x bottom</t>
    <phoneticPr fontId="12" type="noConversion"/>
  </si>
  <si>
    <t>Pocket true position y bottom</t>
    <phoneticPr fontId="12" type="noConversion"/>
  </si>
  <si>
    <t>FORM NO.362</t>
    <phoneticPr fontId="12" type="noConversion"/>
  </si>
  <si>
    <t xml:space="preserve">                       SIDE WALL BREAKAGE(STRAPPING FORCE) TEST RESULT</t>
    <phoneticPr fontId="12" type="noConversion"/>
  </si>
  <si>
    <r>
      <t xml:space="preserve">                                                      </t>
    </r>
    <r>
      <rPr>
        <b/>
        <sz val="11"/>
        <rFont val="돋움"/>
        <family val="3"/>
        <charset val="129"/>
      </rPr>
      <t>싸이드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월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강도</t>
    </r>
    <r>
      <rPr>
        <b/>
        <sz val="11"/>
        <rFont val="Arial"/>
        <family val="2"/>
      </rPr>
      <t>(</t>
    </r>
    <r>
      <rPr>
        <b/>
        <sz val="11"/>
        <rFont val="돋움"/>
        <family val="3"/>
        <charset val="129"/>
      </rPr>
      <t>스트랩핑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세기</t>
    </r>
    <r>
      <rPr>
        <b/>
        <sz val="11"/>
        <rFont val="Arial"/>
        <family val="2"/>
      </rPr>
      <t xml:space="preserve">) </t>
    </r>
    <r>
      <rPr>
        <b/>
        <sz val="11"/>
        <rFont val="돋움"/>
        <family val="3"/>
        <charset val="129"/>
      </rPr>
      <t>시험결과</t>
    </r>
    <phoneticPr fontId="12" type="noConversion"/>
  </si>
  <si>
    <t>DATE :October 18,2021</t>
    <phoneticPr fontId="12" type="noConversion"/>
  </si>
  <si>
    <r>
      <t xml:space="preserve">Description </t>
    </r>
    <r>
      <rPr>
        <b/>
        <sz val="10"/>
        <rFont val="돋움"/>
        <family val="3"/>
        <charset val="129"/>
      </rPr>
      <t>품명</t>
    </r>
    <r>
      <rPr>
        <b/>
        <sz val="10"/>
        <rFont val="Arial"/>
        <family val="2"/>
      </rPr>
      <t xml:space="preserve"> :J/H BGA 40X25 2.57T TR3294-01 BAKEABLE TRAY -MPPO</t>
    </r>
    <phoneticPr fontId="12" type="noConversion"/>
  </si>
  <si>
    <t xml:space="preserve">SAMPLE SIZE : 5 PCS  </t>
    <phoneticPr fontId="12" type="noConversion"/>
  </si>
  <si>
    <t xml:space="preserve">MEASURING APPARATUS : DIGITAL FORCE GAUGE   </t>
    <phoneticPr fontId="12" type="noConversion"/>
  </si>
  <si>
    <t>MEASURING LOCATION :</t>
    <phoneticPr fontId="12" type="noConversion"/>
  </si>
  <si>
    <t xml:space="preserve"> TOP OF THE TRAY</t>
  </si>
  <si>
    <t xml:space="preserve">                                 1</t>
    <phoneticPr fontId="12" type="noConversion"/>
  </si>
  <si>
    <t xml:space="preserve">     2       3</t>
    <phoneticPr fontId="12" type="noConversion"/>
  </si>
  <si>
    <t xml:space="preserve">   4</t>
    <phoneticPr fontId="12" type="noConversion"/>
  </si>
  <si>
    <t xml:space="preserve"> 5</t>
    <phoneticPr fontId="12" type="noConversion"/>
  </si>
  <si>
    <t>UNIT : KG</t>
  </si>
  <si>
    <t xml:space="preserve">    CHECK ITEMS   </t>
  </si>
  <si>
    <t xml:space="preserve"> SPEC  </t>
  </si>
  <si>
    <t xml:space="preserve">  MAX</t>
  </si>
  <si>
    <t xml:space="preserve">  MIN</t>
  </si>
  <si>
    <r>
      <t xml:space="preserve"> STRENGTH </t>
    </r>
    <r>
      <rPr>
        <b/>
        <sz val="10"/>
        <color indexed="8"/>
        <rFont val="바탕체"/>
        <family val="1"/>
        <charset val="129"/>
      </rPr>
      <t>①</t>
    </r>
  </si>
  <si>
    <r>
      <t xml:space="preserve">X </t>
    </r>
    <r>
      <rPr>
        <b/>
        <sz val="10"/>
        <color indexed="8"/>
        <rFont val="바탕체"/>
        <family val="1"/>
        <charset val="129"/>
      </rPr>
      <t>≥</t>
    </r>
    <r>
      <rPr>
        <b/>
        <sz val="10"/>
        <color indexed="8"/>
        <rFont val="Arial"/>
        <family val="2"/>
      </rPr>
      <t xml:space="preserve"> 35.0</t>
    </r>
  </si>
  <si>
    <t>(SLIDE CORE)</t>
    <phoneticPr fontId="12" type="noConversion"/>
  </si>
  <si>
    <r>
      <t xml:space="preserve"> STRENGTH </t>
    </r>
    <r>
      <rPr>
        <b/>
        <sz val="10"/>
        <color indexed="8"/>
        <rFont val="바탕체"/>
        <family val="1"/>
        <charset val="129"/>
      </rPr>
      <t>②</t>
    </r>
  </si>
  <si>
    <t xml:space="preserve"> (SIDEWALL WITH RIB)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</si>
  <si>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③</t>
    </r>
  </si>
  <si>
    <t xml:space="preserve"> (SCALLOP)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</si>
  <si>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④</t>
    </r>
  </si>
  <si>
    <t>(SIDEWALL WITHOUT RIB)</t>
    <phoneticPr fontId="12" type="noConversion"/>
  </si>
  <si>
    <r>
      <t xml:space="preserve"> STRENGTH </t>
    </r>
    <r>
      <rPr>
        <b/>
        <sz val="10"/>
        <color indexed="8"/>
        <rFont val="바탕체"/>
        <family val="1"/>
        <charset val="129"/>
      </rPr>
      <t>⑤</t>
    </r>
  </si>
  <si>
    <t xml:space="preserve"> (BESIDE NOTCH)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</si>
  <si>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⑥</t>
    </r>
  </si>
  <si>
    <t xml:space="preserve"> (END TAP – CHAMFER)</t>
  </si>
  <si>
    <r>
      <t xml:space="preserve"> STRENGTH </t>
    </r>
    <r>
      <rPr>
        <b/>
        <sz val="10"/>
        <color indexed="8"/>
        <rFont val="바탕체"/>
        <family val="1"/>
        <charset val="129"/>
      </rPr>
      <t>⑦</t>
    </r>
  </si>
  <si>
    <t xml:space="preserve"> (END TAP – OPPOSITE)</t>
  </si>
  <si>
    <t xml:space="preserve">                       TRAY STACK HEIGHT TEST RESULT</t>
    <phoneticPr fontId="12" type="noConversion"/>
  </si>
  <si>
    <r>
      <t xml:space="preserve">                                                      </t>
    </r>
    <r>
      <rPr>
        <b/>
        <sz val="11"/>
        <rFont val="돋움"/>
        <family val="3"/>
        <charset val="129"/>
      </rPr>
      <t>스택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하이트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시험결과</t>
    </r>
    <phoneticPr fontId="12" type="noConversion"/>
  </si>
  <si>
    <t xml:space="preserve">SAMPLE SIZE : 39 PCS  </t>
    <phoneticPr fontId="12" type="noConversion"/>
  </si>
  <si>
    <t xml:space="preserve">MEASURING APPARATUS : Height gauge </t>
    <phoneticPr fontId="12" type="noConversion"/>
  </si>
  <si>
    <t>UNIT : mm</t>
    <phoneticPr fontId="12" type="noConversion"/>
  </si>
  <si>
    <t>Stack Height</t>
    <phoneticPr fontId="12" type="noConversion"/>
  </si>
  <si>
    <t>SPEC</t>
    <phoneticPr fontId="12" type="noConversion"/>
  </si>
  <si>
    <t>point1</t>
    <phoneticPr fontId="12" type="noConversion"/>
  </si>
  <si>
    <t>point2</t>
  </si>
  <si>
    <t>point3</t>
  </si>
  <si>
    <t>point4</t>
  </si>
  <si>
    <t>DATA</t>
    <phoneticPr fontId="12" type="noConversion"/>
  </si>
  <si>
    <r>
      <t xml:space="preserve">X </t>
    </r>
    <r>
      <rPr>
        <b/>
        <sz val="12"/>
        <rFont val="돋움"/>
        <family val="3"/>
        <charset val="129"/>
      </rPr>
      <t>≤</t>
    </r>
    <r>
      <rPr>
        <b/>
        <sz val="12"/>
        <rFont val="Arial"/>
        <family val="2"/>
      </rPr>
      <t xml:space="preserve">  2.00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</si>
</sst>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_ "/>
    <numFmt numFmtId="166" formatCode="mm&quot;월&quot;\ dd&quot;일&quot;"/>
    <numFmt numFmtId="167" formatCode="0.000_ "/>
    <numFmt numFmtId="168" formatCode="0.0_ "/>
    <numFmt numFmtId="169" formatCode="0.0000_ "/>
    <numFmt numFmtId="170" formatCode="0.0000000000000000_ "/>
  </numFmts>
  <fonts count="40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b/>
      <sz val="10"/>
      <color indexed="8"/>
      <name val="바탕체"/>
      <family val="1"/>
      <charset val="129"/>
    </font>
    <font>
      <b/>
      <sz val="8"/>
      <name val="Arial"/>
      <family val="2"/>
    </font>
    <font>
      <sz val="8"/>
      <name val="바탕"/>
      <family val="1"/>
      <charset val="129"/>
    </font>
    <font>
      <b/>
      <sz val="11"/>
      <name val="Arial"/>
      <family val="2"/>
    </font>
    <font>
      <b/>
      <sz val="18"/>
      <name val="Arial"/>
      <family val="2"/>
    </font>
    <font>
      <b/>
      <sz val="17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8"/>
      <name val="돋움"/>
      <family val="3"/>
      <charset val="129"/>
    </font>
    <font>
      <b/>
      <vertAlign val="superscript"/>
      <sz val="8"/>
      <name val="Arial"/>
      <family val="2"/>
    </font>
    <font>
      <b/>
      <sz val="11"/>
      <color indexed="10"/>
      <name val="돋움"/>
      <family val="3"/>
      <charset val="129"/>
    </font>
    <font>
      <b/>
      <sz val="10"/>
      <color indexed="8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7.5"/>
      <name val="Arial"/>
      <family val="2"/>
    </font>
    <font>
      <b/>
      <sz val="12"/>
      <name val="돋움"/>
      <family val="3"/>
      <charset val="129"/>
    </font>
    <font>
      <b/>
      <u/>
      <sz val="18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9"/>
      </patternFill>
    </fill>
    <fill>
      <patternFill patternType="solid">
        <fgColor indexed="8"/>
        <bgColor indexed="64"/>
      </patternFill>
    </fill>
    <fill>
      <patternFill patternType="lightGray">
        <bgColor indexed="8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</borders>
  <cellStyleXfs count="15">
    <xf numFmtId="0" fontId="0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>
      <alignment vertical="center"/>
    </xf>
    <xf numFmtId="0" fontId="13" fillId="0" borderId="0"/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6">
    <xf numFmtId="0" fontId="0" fillId="0" borderId="0" xfId="0"/>
    <xf numFmtId="0" fontId="17" fillId="0" borderId="0" xfId="0" applyFont="1" applyAlignment="1">
      <alignment horizontal="left" vertical="center"/>
    </xf>
    <xf numFmtId="0" fontId="19" fillId="0" borderId="1" xfId="0" applyFont="1" applyBorder="1"/>
    <xf numFmtId="0" fontId="19" fillId="0" borderId="0" xfId="0" applyFont="1"/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left"/>
      <protection hidden="1"/>
    </xf>
    <xf numFmtId="0" fontId="23" fillId="0" borderId="0" xfId="0" applyFont="1" applyAlignment="1">
      <alignment horizontal="center"/>
    </xf>
    <xf numFmtId="0" fontId="23" fillId="0" borderId="4" xfId="0" applyFont="1" applyBorder="1" applyAlignment="1">
      <alignment horizontal="left"/>
    </xf>
    <xf numFmtId="164" fontId="17" fillId="0" borderId="5" xfId="0" applyNumberFormat="1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0" fontId="23" fillId="0" borderId="7" xfId="0" applyFont="1" applyBorder="1" applyAlignment="1">
      <alignment horizontal="left"/>
    </xf>
    <xf numFmtId="164" fontId="17" fillId="0" borderId="8" xfId="0" applyNumberFormat="1" applyFont="1" applyBorder="1" applyAlignment="1">
      <alignment horizontal="center"/>
    </xf>
    <xf numFmtId="0" fontId="23" fillId="0" borderId="9" xfId="0" applyFont="1" applyBorder="1" applyAlignment="1">
      <alignment horizontal="left"/>
    </xf>
    <xf numFmtId="164" fontId="17" fillId="0" borderId="10" xfId="0" applyNumberFormat="1" applyFont="1" applyBorder="1" applyAlignment="1">
      <alignment horizontal="center"/>
    </xf>
    <xf numFmtId="164" fontId="17" fillId="0" borderId="11" xfId="0" applyNumberFormat="1" applyFont="1" applyBorder="1" applyAlignment="1">
      <alignment horizontal="center"/>
    </xf>
    <xf numFmtId="0" fontId="23" fillId="0" borderId="12" xfId="0" applyFont="1" applyBorder="1"/>
    <xf numFmtId="0" fontId="23" fillId="0" borderId="13" xfId="0" applyFont="1" applyBorder="1"/>
    <xf numFmtId="0" fontId="23" fillId="0" borderId="0" xfId="0" applyFont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19" fillId="0" borderId="14" xfId="0" applyFont="1" applyBorder="1"/>
    <xf numFmtId="49" fontId="19" fillId="0" borderId="0" xfId="0" applyNumberFormat="1" applyFont="1"/>
    <xf numFmtId="0" fontId="19" fillId="0" borderId="15" xfId="0" applyFont="1" applyBorder="1"/>
    <xf numFmtId="0" fontId="28" fillId="0" borderId="14" xfId="0" applyFont="1" applyBorder="1"/>
    <xf numFmtId="0" fontId="28" fillId="0" borderId="0" xfId="0" applyFont="1"/>
    <xf numFmtId="0" fontId="19" fillId="0" borderId="17" xfId="0" applyFont="1" applyBorder="1"/>
    <xf numFmtId="0" fontId="19" fillId="0" borderId="18" xfId="0" applyFont="1" applyBorder="1"/>
    <xf numFmtId="0" fontId="19" fillId="0" borderId="0" xfId="0" applyFont="1" applyAlignment="1">
      <alignment horizontal="left"/>
    </xf>
    <xf numFmtId="49" fontId="19" fillId="0" borderId="18" xfId="0" applyNumberFormat="1" applyFont="1" applyBorder="1"/>
    <xf numFmtId="49" fontId="19" fillId="0" borderId="18" xfId="0" applyNumberFormat="1" applyFont="1" applyBorder="1" applyAlignment="1">
      <alignment horizontal="left"/>
    </xf>
    <xf numFmtId="0" fontId="28" fillId="0" borderId="15" xfId="0" applyFont="1" applyBorder="1"/>
    <xf numFmtId="0" fontId="19" fillId="0" borderId="0" xfId="0" applyFont="1" applyAlignment="1">
      <alignment vertical="top" wrapText="1"/>
    </xf>
    <xf numFmtId="0" fontId="28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15" xfId="0" applyFont="1" applyBorder="1" applyAlignment="1">
      <alignment vertical="center"/>
    </xf>
    <xf numFmtId="0" fontId="24" fillId="0" borderId="0" xfId="0" applyFont="1"/>
    <xf numFmtId="0" fontId="17" fillId="0" borderId="0" xfId="0" applyFont="1"/>
    <xf numFmtId="0" fontId="23" fillId="0" borderId="19" xfId="0" applyFont="1" applyBorder="1"/>
    <xf numFmtId="0" fontId="23" fillId="0" borderId="20" xfId="0" applyFont="1" applyBorder="1"/>
    <xf numFmtId="0" fontId="19" fillId="0" borderId="3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" xfId="0" applyFont="1" applyBorder="1"/>
    <xf numFmtId="0" fontId="19" fillId="0" borderId="25" xfId="0" applyFont="1" applyBorder="1"/>
    <xf numFmtId="0" fontId="19" fillId="0" borderId="5" xfId="0" applyFont="1" applyBorder="1"/>
    <xf numFmtId="0" fontId="24" fillId="0" borderId="5" xfId="0" applyFont="1" applyBorder="1"/>
    <xf numFmtId="0" fontId="24" fillId="0" borderId="24" xfId="0" applyFont="1" applyBorder="1"/>
    <xf numFmtId="0" fontId="24" fillId="0" borderId="18" xfId="0" applyFont="1" applyBorder="1"/>
    <xf numFmtId="0" fontId="24" fillId="0" borderId="2" xfId="0" applyFont="1" applyBorder="1"/>
    <xf numFmtId="0" fontId="29" fillId="0" borderId="18" xfId="0" applyFont="1" applyBorder="1"/>
    <xf numFmtId="0" fontId="24" fillId="0" borderId="18" xfId="0" applyFont="1" applyBorder="1" applyAlignment="1">
      <alignment horizontal="center"/>
    </xf>
    <xf numFmtId="0" fontId="24" fillId="0" borderId="18" xfId="0" quotePrefix="1" applyFont="1" applyBorder="1"/>
    <xf numFmtId="0" fontId="19" fillId="0" borderId="24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3" fillId="0" borderId="5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24" fillId="2" borderId="26" xfId="0" applyFont="1" applyFill="1" applyBorder="1" applyAlignment="1">
      <alignment horizontal="center"/>
    </xf>
    <xf numFmtId="0" fontId="24" fillId="2" borderId="26" xfId="0" applyFont="1" applyFill="1" applyBorder="1"/>
    <xf numFmtId="164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24" xfId="0" applyFont="1" applyFill="1" applyBorder="1"/>
    <xf numFmtId="0" fontId="24" fillId="2" borderId="5" xfId="0" applyFont="1" applyFill="1" applyBorder="1" applyAlignment="1">
      <alignment horizontal="center"/>
    </xf>
    <xf numFmtId="0" fontId="23" fillId="0" borderId="21" xfId="0" applyFont="1" applyBorder="1"/>
    <xf numFmtId="0" fontId="23" fillId="0" borderId="24" xfId="0" applyFont="1" applyBorder="1" applyAlignment="1">
      <alignment horizontal="center"/>
    </xf>
    <xf numFmtId="0" fontId="23" fillId="0" borderId="18" xfId="0" applyFont="1" applyBorder="1" applyAlignment="1">
      <alignment horizontal="left"/>
    </xf>
    <xf numFmtId="0" fontId="23" fillId="0" borderId="18" xfId="0" applyFont="1" applyBorder="1"/>
    <xf numFmtId="0" fontId="17" fillId="0" borderId="24" xfId="0" applyFont="1" applyBorder="1"/>
    <xf numFmtId="0" fontId="17" fillId="0" borderId="18" xfId="0" applyFont="1" applyBorder="1"/>
    <xf numFmtId="0" fontId="17" fillId="0" borderId="2" xfId="0" applyFont="1" applyBorder="1"/>
    <xf numFmtId="0" fontId="23" fillId="0" borderId="5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4" fillId="2" borderId="8" xfId="0" applyFont="1" applyFill="1" applyBorder="1" applyAlignment="1">
      <alignment horizontal="center"/>
    </xf>
    <xf numFmtId="11" fontId="24" fillId="0" borderId="28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center" vertical="center"/>
    </xf>
    <xf numFmtId="164" fontId="24" fillId="0" borderId="8" xfId="0" quotePrefix="1" applyNumberFormat="1" applyFont="1" applyBorder="1" applyAlignment="1">
      <alignment horizontal="center"/>
    </xf>
    <xf numFmtId="2" fontId="24" fillId="0" borderId="8" xfId="0" quotePrefix="1" applyNumberFormat="1" applyFont="1" applyBorder="1" applyAlignment="1">
      <alignment horizontal="center"/>
    </xf>
    <xf numFmtId="164" fontId="24" fillId="0" borderId="8" xfId="0" applyNumberFormat="1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left"/>
    </xf>
    <xf numFmtId="0" fontId="23" fillId="0" borderId="30" xfId="0" applyFont="1" applyBorder="1"/>
    <xf numFmtId="0" fontId="23" fillId="0" borderId="22" xfId="0" applyFont="1" applyBorder="1"/>
    <xf numFmtId="0" fontId="23" fillId="0" borderId="23" xfId="0" applyFont="1" applyBorder="1"/>
    <xf numFmtId="0" fontId="23" fillId="0" borderId="3" xfId="0" applyFont="1" applyBorder="1"/>
    <xf numFmtId="0" fontId="23" fillId="0" borderId="25" xfId="0" applyFont="1" applyBorder="1"/>
    <xf numFmtId="0" fontId="19" fillId="0" borderId="26" xfId="0" applyFont="1" applyBorder="1"/>
    <xf numFmtId="0" fontId="19" fillId="0" borderId="31" xfId="0" applyFont="1" applyBorder="1"/>
    <xf numFmtId="0" fontId="24" fillId="0" borderId="0" xfId="0" applyFont="1" applyAlignment="1">
      <alignment horizontal="left"/>
    </xf>
    <xf numFmtId="0" fontId="31" fillId="0" borderId="0" xfId="0" applyFont="1"/>
    <xf numFmtId="0" fontId="14" fillId="0" borderId="0" xfId="0" applyFont="1"/>
    <xf numFmtId="164" fontId="14" fillId="0" borderId="0" xfId="0" applyNumberFormat="1" applyFont="1"/>
    <xf numFmtId="164" fontId="31" fillId="0" borderId="0" xfId="0" applyNumberFormat="1" applyFont="1"/>
    <xf numFmtId="1" fontId="14" fillId="0" borderId="0" xfId="0" applyNumberFormat="1" applyFont="1"/>
    <xf numFmtId="1" fontId="33" fillId="0" borderId="22" xfId="0" applyNumberFormat="1" applyFont="1" applyBorder="1" applyAlignment="1">
      <alignment horizontal="center" vertical="center" shrinkToFit="1"/>
    </xf>
    <xf numFmtId="1" fontId="14" fillId="0" borderId="23" xfId="0" applyNumberFormat="1" applyFont="1" applyBorder="1" applyAlignment="1">
      <alignment horizontal="center" vertical="center" shrinkToFit="1"/>
    </xf>
    <xf numFmtId="1" fontId="33" fillId="0" borderId="23" xfId="0" applyNumberFormat="1" applyFont="1" applyBorder="1" applyAlignment="1">
      <alignment horizontal="center" vertical="center" shrinkToFit="1"/>
    </xf>
    <xf numFmtId="1" fontId="33" fillId="0" borderId="3" xfId="0" applyNumberFormat="1" applyFont="1" applyBorder="1" applyAlignment="1">
      <alignment horizontal="center" vertical="center" shrinkToFit="1"/>
    </xf>
    <xf numFmtId="1" fontId="33" fillId="0" borderId="25" xfId="0" applyNumberFormat="1" applyFont="1" applyBorder="1" applyAlignment="1">
      <alignment horizontal="center" vertical="center" shrinkToFit="1"/>
    </xf>
    <xf numFmtId="1" fontId="14" fillId="0" borderId="0" xfId="0" applyNumberFormat="1" applyFont="1" applyAlignment="1">
      <alignment horizontal="center" vertical="center" shrinkToFit="1"/>
    </xf>
    <xf numFmtId="1" fontId="33" fillId="0" borderId="0" xfId="0" applyNumberFormat="1" applyFont="1" applyAlignment="1">
      <alignment horizontal="center" vertical="center" shrinkToFit="1"/>
    </xf>
    <xf numFmtId="1" fontId="33" fillId="0" borderId="21" xfId="0" applyNumberFormat="1" applyFont="1" applyBorder="1" applyAlignment="1">
      <alignment horizontal="center" vertical="center" shrinkToFit="1"/>
    </xf>
    <xf numFmtId="0" fontId="33" fillId="0" borderId="26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4" applyFont="1"/>
    <xf numFmtId="0" fontId="23" fillId="0" borderId="0" xfId="4" applyFont="1"/>
    <xf numFmtId="0" fontId="23" fillId="0" borderId="0" xfId="4" applyFont="1" applyAlignment="1">
      <alignment horizontal="centerContinuous"/>
    </xf>
    <xf numFmtId="166" fontId="23" fillId="0" borderId="0" xfId="4" applyNumberFormat="1" applyFont="1" applyAlignment="1">
      <alignment horizontal="centerContinuous"/>
    </xf>
    <xf numFmtId="0" fontId="19" fillId="0" borderId="0" xfId="4" applyFont="1" applyAlignment="1">
      <alignment horizontal="center"/>
    </xf>
    <xf numFmtId="0" fontId="23" fillId="0" borderId="0" xfId="0" applyFont="1" applyProtection="1">
      <protection hidden="1"/>
    </xf>
    <xf numFmtId="0" fontId="27" fillId="0" borderId="32" xfId="0" applyFont="1" applyBorder="1" applyProtection="1">
      <protection hidden="1"/>
    </xf>
    <xf numFmtId="0" fontId="19" fillId="0" borderId="32" xfId="0" applyFont="1" applyBorder="1" applyProtection="1">
      <protection hidden="1"/>
    </xf>
    <xf numFmtId="0" fontId="19" fillId="0" borderId="0" xfId="0" applyFont="1" applyAlignment="1" applyProtection="1">
      <alignment horizontal="center" shrinkToFit="1"/>
      <protection hidden="1"/>
    </xf>
    <xf numFmtId="0" fontId="17" fillId="0" borderId="0" xfId="0" applyFont="1" applyProtection="1">
      <protection hidden="1"/>
    </xf>
    <xf numFmtId="49" fontId="19" fillId="0" borderId="0" xfId="0" applyNumberFormat="1" applyFont="1" applyAlignment="1" applyProtection="1">
      <alignment horizontal="center"/>
      <protection hidden="1"/>
    </xf>
    <xf numFmtId="49" fontId="19" fillId="0" borderId="0" xfId="0" applyNumberFormat="1" applyFont="1" applyAlignment="1" applyProtection="1">
      <alignment horizontal="left"/>
      <protection hidden="1"/>
    </xf>
    <xf numFmtId="0" fontId="19" fillId="0" borderId="0" xfId="0" applyFont="1" applyAlignment="1" applyProtection="1">
      <alignment horizontal="center"/>
      <protection hidden="1"/>
    </xf>
    <xf numFmtId="0" fontId="34" fillId="0" borderId="33" xfId="0" applyFont="1" applyBorder="1" applyAlignment="1" applyProtection="1">
      <alignment horizontal="justify" vertical="center" wrapText="1"/>
      <protection hidden="1"/>
    </xf>
    <xf numFmtId="0" fontId="34" fillId="0" borderId="34" xfId="0" applyFont="1" applyBorder="1" applyAlignment="1" applyProtection="1">
      <alignment horizontal="center" vertical="center" wrapText="1"/>
      <protection hidden="1"/>
    </xf>
    <xf numFmtId="0" fontId="34" fillId="0" borderId="34" xfId="0" applyFont="1" applyBorder="1" applyAlignment="1" applyProtection="1">
      <alignment horizontal="justify" vertical="center" wrapText="1"/>
      <protection hidden="1"/>
    </xf>
    <xf numFmtId="0" fontId="34" fillId="0" borderId="35" xfId="0" applyFont="1" applyBorder="1" applyAlignment="1" applyProtection="1">
      <alignment horizontal="justify" vertical="center" wrapText="1"/>
      <protection hidden="1"/>
    </xf>
    <xf numFmtId="0" fontId="34" fillId="0" borderId="36" xfId="0" applyFont="1" applyBorder="1" applyAlignment="1" applyProtection="1">
      <alignment horizontal="justify" vertical="center" wrapText="1"/>
      <protection hidden="1"/>
    </xf>
    <xf numFmtId="0" fontId="20" fillId="0" borderId="1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23" fillId="0" borderId="37" xfId="0" applyFont="1" applyBorder="1" applyAlignment="1">
      <alignment horizontal="left"/>
    </xf>
    <xf numFmtId="0" fontId="24" fillId="0" borderId="24" xfId="0" quotePrefix="1" applyFont="1" applyBorder="1" applyAlignment="1">
      <alignment horizontal="right"/>
    </xf>
    <xf numFmtId="0" fontId="19" fillId="0" borderId="5" xfId="5" applyFont="1" applyBorder="1" applyAlignment="1">
      <alignment horizontal="center"/>
    </xf>
    <xf numFmtId="0" fontId="23" fillId="0" borderId="5" xfId="5" applyFont="1" applyBorder="1" applyAlignment="1">
      <alignment horizontal="center"/>
    </xf>
    <xf numFmtId="164" fontId="24" fillId="0" borderId="38" xfId="0" quotePrefix="1" applyNumberFormat="1" applyFont="1" applyBorder="1" applyAlignment="1">
      <alignment horizontal="center"/>
    </xf>
    <xf numFmtId="2" fontId="24" fillId="0" borderId="38" xfId="0" quotePrefix="1" applyNumberFormat="1" applyFont="1" applyBorder="1" applyAlignment="1">
      <alignment horizontal="center"/>
    </xf>
    <xf numFmtId="164" fontId="24" fillId="0" borderId="39" xfId="0" quotePrefix="1" applyNumberFormat="1" applyFont="1" applyBorder="1" applyAlignment="1">
      <alignment horizontal="center"/>
    </xf>
    <xf numFmtId="2" fontId="24" fillId="0" borderId="39" xfId="0" quotePrefix="1" applyNumberFormat="1" applyFont="1" applyBorder="1" applyAlignment="1">
      <alignment horizontal="center"/>
    </xf>
    <xf numFmtId="164" fontId="17" fillId="0" borderId="40" xfId="0" applyNumberFormat="1" applyFont="1" applyBorder="1" applyAlignment="1">
      <alignment horizontal="center"/>
    </xf>
    <xf numFmtId="164" fontId="17" fillId="0" borderId="41" xfId="0" applyNumberFormat="1" applyFont="1" applyBorder="1" applyAlignment="1">
      <alignment horizontal="center"/>
    </xf>
    <xf numFmtId="0" fontId="24" fillId="0" borderId="0" xfId="4" applyFont="1"/>
    <xf numFmtId="0" fontId="19" fillId="0" borderId="42" xfId="4" applyFont="1" applyBorder="1"/>
    <xf numFmtId="0" fontId="19" fillId="0" borderId="32" xfId="4" applyFont="1" applyBorder="1"/>
    <xf numFmtId="0" fontId="19" fillId="0" borderId="32" xfId="4" applyFont="1" applyBorder="1" applyAlignment="1">
      <alignment horizontal="left"/>
    </xf>
    <xf numFmtId="0" fontId="19" fillId="0" borderId="43" xfId="4" applyFont="1" applyBorder="1"/>
    <xf numFmtId="0" fontId="23" fillId="0" borderId="44" xfId="4" applyFont="1" applyBorder="1" applyAlignment="1">
      <alignment horizontal="center"/>
    </xf>
    <xf numFmtId="0" fontId="23" fillId="0" borderId="45" xfId="4" applyFont="1" applyBorder="1" applyAlignment="1">
      <alignment horizontal="center"/>
    </xf>
    <xf numFmtId="0" fontId="23" fillId="0" borderId="46" xfId="4" applyFont="1" applyBorder="1" applyAlignment="1">
      <alignment horizontal="center"/>
    </xf>
    <xf numFmtId="0" fontId="23" fillId="0" borderId="47" xfId="4" applyFont="1" applyBorder="1" applyAlignment="1">
      <alignment horizontal="center"/>
    </xf>
    <xf numFmtId="0" fontId="23" fillId="0" borderId="48" xfId="4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2" fillId="0" borderId="0" xfId="3" applyFont="1">
      <alignment vertical="center"/>
    </xf>
    <xf numFmtId="0" fontId="19" fillId="0" borderId="0" xfId="3" applyFont="1">
      <alignment vertical="center"/>
    </xf>
    <xf numFmtId="167" fontId="23" fillId="0" borderId="6" xfId="3" applyNumberFormat="1" applyFont="1" applyBorder="1" applyAlignment="1">
      <alignment horizontal="center" vertical="center"/>
    </xf>
    <xf numFmtId="0" fontId="24" fillId="0" borderId="51" xfId="3" applyFont="1" applyBorder="1" applyAlignment="1">
      <alignment horizontal="center" vertical="center"/>
    </xf>
    <xf numFmtId="0" fontId="24" fillId="0" borderId="52" xfId="3" applyFont="1" applyBorder="1" applyAlignment="1">
      <alignment horizontal="center" vertical="center"/>
    </xf>
    <xf numFmtId="0" fontId="23" fillId="0" borderId="53" xfId="3" applyFont="1" applyBorder="1">
      <alignment vertical="center"/>
    </xf>
    <xf numFmtId="0" fontId="26" fillId="3" borderId="54" xfId="3" applyFont="1" applyFill="1" applyBorder="1" applyAlignment="1">
      <alignment horizontal="center" vertical="center"/>
    </xf>
    <xf numFmtId="0" fontId="26" fillId="3" borderId="55" xfId="3" applyFont="1" applyFill="1" applyBorder="1" applyAlignment="1">
      <alignment horizontal="center" vertical="center"/>
    </xf>
    <xf numFmtId="0" fontId="24" fillId="0" borderId="58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35" fillId="3" borderId="0" xfId="5" applyFont="1" applyFill="1" applyAlignment="1">
      <alignment horizontal="left"/>
    </xf>
    <xf numFmtId="0" fontId="25" fillId="3" borderId="0" xfId="0" applyFont="1" applyFill="1"/>
    <xf numFmtId="0" fontId="26" fillId="4" borderId="59" xfId="0" applyFont="1" applyFill="1" applyBorder="1" applyAlignment="1">
      <alignment horizontal="left"/>
    </xf>
    <xf numFmtId="0" fontId="26" fillId="4" borderId="60" xfId="0" applyFont="1" applyFill="1" applyBorder="1" applyAlignment="1">
      <alignment horizontal="center"/>
    </xf>
    <xf numFmtId="0" fontId="26" fillId="4" borderId="61" xfId="0" applyFont="1" applyFill="1" applyBorder="1" applyAlignment="1">
      <alignment horizontal="center"/>
    </xf>
    <xf numFmtId="0" fontId="26" fillId="4" borderId="62" xfId="0" applyFont="1" applyFill="1" applyBorder="1" applyAlignment="1">
      <alignment horizontal="center"/>
    </xf>
    <xf numFmtId="164" fontId="17" fillId="0" borderId="63" xfId="0" applyNumberFormat="1" applyFont="1" applyBorder="1" applyAlignment="1">
      <alignment horizontal="center"/>
    </xf>
    <xf numFmtId="0" fontId="26" fillId="4" borderId="42" xfId="4" applyFont="1" applyFill="1" applyBorder="1" applyAlignment="1">
      <alignment horizontal="centerContinuous"/>
    </xf>
    <xf numFmtId="0" fontId="26" fillId="4" borderId="32" xfId="4" applyFont="1" applyFill="1" applyBorder="1" applyAlignment="1">
      <alignment horizontal="centerContinuous"/>
    </xf>
    <xf numFmtId="0" fontId="26" fillId="4" borderId="43" xfId="4" applyFont="1" applyFill="1" applyBorder="1" applyAlignment="1">
      <alignment horizontal="centerContinuous"/>
    </xf>
    <xf numFmtId="167" fontId="36" fillId="0" borderId="0" xfId="0" applyNumberFormat="1" applyFont="1"/>
    <xf numFmtId="167" fontId="24" fillId="0" borderId="0" xfId="0" applyNumberFormat="1" applyFont="1"/>
    <xf numFmtId="49" fontId="28" fillId="0" borderId="18" xfId="0" applyNumberFormat="1" applyFont="1" applyBorder="1" applyAlignment="1">
      <alignment vertical="center"/>
    </xf>
    <xf numFmtId="0" fontId="17" fillId="0" borderId="14" xfId="0" applyFont="1" applyBorder="1"/>
    <xf numFmtId="0" fontId="23" fillId="0" borderId="0" xfId="0" applyFont="1" applyAlignment="1">
      <alignment horizontal="left"/>
    </xf>
    <xf numFmtId="164" fontId="17" fillId="0" borderId="0" xfId="0" applyNumberFormat="1" applyFont="1" applyAlignment="1">
      <alignment horizontal="center"/>
    </xf>
    <xf numFmtId="0" fontId="24" fillId="0" borderId="0" xfId="3" applyFont="1" applyAlignment="1">
      <alignment horizontal="center" vertical="center"/>
    </xf>
    <xf numFmtId="0" fontId="26" fillId="3" borderId="65" xfId="3" applyFont="1" applyFill="1" applyBorder="1" applyAlignment="1">
      <alignment horizontal="center" vertical="center"/>
    </xf>
    <xf numFmtId="0" fontId="24" fillId="2" borderId="65" xfId="0" applyFont="1" applyFill="1" applyBorder="1" applyAlignment="1">
      <alignment horizontal="center"/>
    </xf>
    <xf numFmtId="11" fontId="24" fillId="0" borderId="66" xfId="0" applyNumberFormat="1" applyFont="1" applyBorder="1" applyAlignment="1">
      <alignment horizontal="center"/>
    </xf>
    <xf numFmtId="164" fontId="24" fillId="0" borderId="0" xfId="0" applyNumberFormat="1" applyFont="1"/>
    <xf numFmtId="164" fontId="24" fillId="0" borderId="67" xfId="4" applyNumberFormat="1" applyFont="1" applyBorder="1" applyAlignment="1">
      <alignment horizontal="center"/>
    </xf>
    <xf numFmtId="0" fontId="24" fillId="0" borderId="67" xfId="0" applyFont="1" applyBorder="1" applyAlignment="1">
      <alignment horizontal="center"/>
    </xf>
    <xf numFmtId="164" fontId="24" fillId="0" borderId="68" xfId="4" applyNumberFormat="1" applyFont="1" applyBorder="1" applyAlignment="1">
      <alignment horizontal="center"/>
    </xf>
    <xf numFmtId="0" fontId="24" fillId="0" borderId="68" xfId="0" applyFont="1" applyBorder="1" applyAlignment="1">
      <alignment horizontal="center"/>
    </xf>
    <xf numFmtId="167" fontId="24" fillId="0" borderId="68" xfId="0" applyNumberFormat="1" applyFont="1" applyBorder="1" applyAlignment="1">
      <alignment horizontal="center"/>
    </xf>
    <xf numFmtId="164" fontId="24" fillId="0" borderId="69" xfId="4" applyNumberFormat="1" applyFont="1" applyBorder="1" applyAlignment="1">
      <alignment horizontal="center"/>
    </xf>
    <xf numFmtId="165" fontId="24" fillId="0" borderId="68" xfId="0" applyNumberFormat="1" applyFont="1" applyBorder="1" applyAlignment="1">
      <alignment horizontal="center"/>
    </xf>
    <xf numFmtId="164" fontId="24" fillId="0" borderId="68" xfId="4" quotePrefix="1" applyNumberFormat="1" applyFont="1" applyBorder="1" applyAlignment="1">
      <alignment horizontal="center"/>
    </xf>
    <xf numFmtId="0" fontId="23" fillId="0" borderId="70" xfId="4" applyFont="1" applyBorder="1" applyAlignment="1">
      <alignment horizontal="center"/>
    </xf>
    <xf numFmtId="0" fontId="24" fillId="0" borderId="69" xfId="0" applyFont="1" applyBorder="1" applyAlignment="1">
      <alignment horizontal="center"/>
    </xf>
    <xf numFmtId="49" fontId="17" fillId="0" borderId="73" xfId="0" applyNumberFormat="1" applyFont="1" applyBorder="1" applyAlignment="1">
      <alignment horizontal="center" vertical="center"/>
    </xf>
    <xf numFmtId="49" fontId="17" fillId="0" borderId="67" xfId="0" applyNumberFormat="1" applyFont="1" applyBorder="1" applyAlignment="1">
      <alignment horizontal="center" vertical="center"/>
    </xf>
    <xf numFmtId="49" fontId="17" fillId="0" borderId="62" xfId="0" applyNumberFormat="1" applyFont="1" applyBorder="1" applyAlignment="1">
      <alignment horizontal="center" vertical="center"/>
    </xf>
    <xf numFmtId="49" fontId="17" fillId="0" borderId="74" xfId="0" applyNumberFormat="1" applyFont="1" applyBorder="1" applyAlignment="1">
      <alignment horizontal="center" vertical="center"/>
    </xf>
    <xf numFmtId="167" fontId="24" fillId="0" borderId="0" xfId="0" applyNumberFormat="1" applyFont="1" applyAlignment="1">
      <alignment horizontal="center"/>
    </xf>
    <xf numFmtId="49" fontId="17" fillId="0" borderId="26" xfId="0" applyNumberFormat="1" applyFont="1" applyBorder="1" applyAlignment="1">
      <alignment horizontal="center" vertical="center"/>
    </xf>
    <xf numFmtId="49" fontId="17" fillId="0" borderId="25" xfId="0" applyNumberFormat="1" applyFont="1" applyBorder="1" applyAlignment="1">
      <alignment horizontal="center" vertical="center"/>
    </xf>
    <xf numFmtId="49" fontId="17" fillId="0" borderId="47" xfId="0" applyNumberFormat="1" applyFont="1" applyBorder="1" applyAlignment="1">
      <alignment horizontal="center" vertical="center"/>
    </xf>
    <xf numFmtId="164" fontId="24" fillId="0" borderId="44" xfId="4" applyNumberFormat="1" applyFont="1" applyBorder="1" applyAlignment="1">
      <alignment horizontal="center"/>
    </xf>
    <xf numFmtId="164" fontId="24" fillId="0" borderId="45" xfId="4" quotePrefix="1" applyNumberFormat="1" applyFont="1" applyBorder="1" applyAlignment="1">
      <alignment horizontal="center"/>
    </xf>
    <xf numFmtId="164" fontId="23" fillId="0" borderId="0" xfId="0" applyNumberFormat="1" applyFont="1"/>
    <xf numFmtId="0" fontId="25" fillId="3" borderId="59" xfId="3" applyFont="1" applyFill="1" applyBorder="1">
      <alignment vertical="center"/>
    </xf>
    <xf numFmtId="0" fontId="25" fillId="3" borderId="61" xfId="3" applyFont="1" applyFill="1" applyBorder="1" applyAlignment="1">
      <alignment horizontal="center" vertical="center"/>
    </xf>
    <xf numFmtId="0" fontId="25" fillId="3" borderId="62" xfId="3" applyFont="1" applyFill="1" applyBorder="1" applyAlignment="1">
      <alignment horizontal="center" vertical="center"/>
    </xf>
    <xf numFmtId="0" fontId="23" fillId="0" borderId="4" xfId="3" applyFont="1" applyBorder="1">
      <alignment vertical="center"/>
    </xf>
    <xf numFmtId="0" fontId="23" fillId="0" borderId="80" xfId="3" applyFont="1" applyBorder="1">
      <alignment vertical="center"/>
    </xf>
    <xf numFmtId="0" fontId="24" fillId="0" borderId="83" xfId="3" applyFont="1" applyBorder="1" applyAlignment="1">
      <alignment horizontal="center" vertical="center"/>
    </xf>
    <xf numFmtId="164" fontId="17" fillId="0" borderId="64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37" fillId="0" borderId="18" xfId="0" applyFont="1" applyBorder="1"/>
    <xf numFmtId="164" fontId="17" fillId="0" borderId="49" xfId="4" applyNumberFormat="1" applyFont="1" applyBorder="1" applyAlignment="1">
      <alignment horizontal="center"/>
    </xf>
    <xf numFmtId="164" fontId="17" fillId="0" borderId="4" xfId="4" applyNumberFormat="1" applyFont="1" applyBorder="1" applyAlignment="1">
      <alignment horizontal="center"/>
    </xf>
    <xf numFmtId="164" fontId="17" fillId="0" borderId="9" xfId="4" applyNumberFormat="1" applyFont="1" applyBorder="1" applyAlignment="1">
      <alignment horizontal="center"/>
    </xf>
    <xf numFmtId="167" fontId="17" fillId="0" borderId="59" xfId="0" applyNumberFormat="1" applyFont="1" applyBorder="1" applyAlignment="1">
      <alignment horizontal="center"/>
    </xf>
    <xf numFmtId="167" fontId="17" fillId="0" borderId="4" xfId="0" applyNumberFormat="1" applyFont="1" applyBorder="1" applyAlignment="1">
      <alignment horizontal="center"/>
    </xf>
    <xf numFmtId="167" fontId="17" fillId="0" borderId="9" xfId="0" applyNumberFormat="1" applyFont="1" applyBorder="1" applyAlignment="1">
      <alignment horizontal="center"/>
    </xf>
    <xf numFmtId="167" fontId="24" fillId="0" borderId="56" xfId="3" applyNumberFormat="1" applyFont="1" applyBorder="1" applyAlignment="1">
      <alignment horizontal="center" vertical="center"/>
    </xf>
    <xf numFmtId="167" fontId="24" fillId="0" borderId="57" xfId="3" applyNumberFormat="1" applyFont="1" applyBorder="1" applyAlignment="1">
      <alignment horizontal="center" vertical="center"/>
    </xf>
    <xf numFmtId="167" fontId="24" fillId="0" borderId="85" xfId="3" applyNumberFormat="1" applyFont="1" applyBorder="1" applyAlignment="1">
      <alignment horizontal="center" vertical="center"/>
    </xf>
    <xf numFmtId="0" fontId="28" fillId="0" borderId="0" xfId="0" applyFont="1" applyAlignment="1">
      <alignment vertical="top" wrapText="1"/>
    </xf>
    <xf numFmtId="0" fontId="0" fillId="0" borderId="32" xfId="0" applyBorder="1" applyAlignment="1">
      <alignment horizontal="center"/>
    </xf>
    <xf numFmtId="0" fontId="28" fillId="0" borderId="87" xfId="0" applyFont="1" applyBorder="1" applyAlignment="1">
      <alignment horizontal="center" vertical="center"/>
    </xf>
    <xf numFmtId="0" fontId="19" fillId="0" borderId="88" xfId="0" applyFont="1" applyBorder="1" applyAlignment="1" applyProtection="1">
      <alignment horizontal="center"/>
      <protection hidden="1"/>
    </xf>
    <xf numFmtId="0" fontId="19" fillId="0" borderId="65" xfId="0" applyFont="1" applyBorder="1" applyAlignment="1" applyProtection="1">
      <alignment horizontal="center"/>
      <protection hidden="1"/>
    </xf>
    <xf numFmtId="0" fontId="19" fillId="0" borderId="66" xfId="0" applyFont="1" applyBorder="1" applyAlignment="1" applyProtection="1">
      <alignment horizontal="center"/>
      <protection hidden="1"/>
    </xf>
    <xf numFmtId="0" fontId="19" fillId="0" borderId="87" xfId="0" applyFont="1" applyBorder="1" applyAlignment="1" applyProtection="1">
      <alignment horizontal="center"/>
      <protection hidden="1"/>
    </xf>
    <xf numFmtId="0" fontId="19" fillId="0" borderId="88" xfId="0" applyFont="1" applyBorder="1" applyAlignment="1" applyProtection="1">
      <alignment horizontal="center" vertical="center"/>
      <protection hidden="1"/>
    </xf>
    <xf numFmtId="0" fontId="19" fillId="0" borderId="65" xfId="0" applyFont="1" applyBorder="1" applyAlignment="1" applyProtection="1">
      <alignment horizontal="center" vertical="center"/>
      <protection hidden="1"/>
    </xf>
    <xf numFmtId="0" fontId="19" fillId="0" borderId="66" xfId="0" applyFont="1" applyBorder="1" applyAlignment="1" applyProtection="1">
      <alignment horizontal="center" vertical="center"/>
      <protection hidden="1"/>
    </xf>
    <xf numFmtId="0" fontId="19" fillId="0" borderId="89" xfId="0" applyFont="1" applyBorder="1" applyAlignment="1" applyProtection="1">
      <alignment horizontal="center" vertical="center"/>
      <protection hidden="1"/>
    </xf>
    <xf numFmtId="0" fontId="23" fillId="0" borderId="2" xfId="0" applyFont="1" applyBorder="1"/>
    <xf numFmtId="0" fontId="28" fillId="0" borderId="24" xfId="0" applyFont="1" applyBorder="1" applyAlignment="1">
      <alignment vertical="center"/>
    </xf>
    <xf numFmtId="1" fontId="24" fillId="0" borderId="67" xfId="4" applyNumberFormat="1" applyFont="1" applyBorder="1" applyAlignment="1">
      <alignment horizontal="center"/>
    </xf>
    <xf numFmtId="1" fontId="24" fillId="0" borderId="68" xfId="4" applyNumberFormat="1" applyFont="1" applyBorder="1" applyAlignment="1">
      <alignment horizontal="center"/>
    </xf>
    <xf numFmtId="1" fontId="17" fillId="0" borderId="63" xfId="0" applyNumberFormat="1" applyFont="1" applyBorder="1" applyAlignment="1">
      <alignment horizontal="center" vertical="center"/>
    </xf>
    <xf numFmtId="11" fontId="24" fillId="0" borderId="75" xfId="0" applyNumberFormat="1" applyFont="1" applyBorder="1" applyAlignment="1">
      <alignment horizontal="left"/>
    </xf>
    <xf numFmtId="164" fontId="19" fillId="0" borderId="0" xfId="4" applyNumberFormat="1" applyFont="1"/>
    <xf numFmtId="0" fontId="39" fillId="0" borderId="0" xfId="0" applyFont="1"/>
    <xf numFmtId="167" fontId="23" fillId="0" borderId="90" xfId="3" applyNumberFormat="1" applyFont="1" applyBorder="1" applyAlignment="1">
      <alignment horizontal="center" vertical="center"/>
    </xf>
    <xf numFmtId="169" fontId="24" fillId="0" borderId="0" xfId="0" applyNumberFormat="1" applyFont="1"/>
    <xf numFmtId="167" fontId="24" fillId="0" borderId="56" xfId="0" applyNumberFormat="1" applyFont="1" applyBorder="1" applyAlignment="1">
      <alignment horizontal="center"/>
    </xf>
    <xf numFmtId="167" fontId="24" fillId="0" borderId="71" xfId="0" applyNumberFormat="1" applyFont="1" applyBorder="1" applyAlignment="1">
      <alignment horizontal="center"/>
    </xf>
    <xf numFmtId="167" fontId="24" fillId="0" borderId="57" xfId="0" applyNumberFormat="1" applyFont="1" applyBorder="1" applyAlignment="1">
      <alignment horizontal="center"/>
    </xf>
    <xf numFmtId="167" fontId="24" fillId="0" borderId="72" xfId="0" applyNumberFormat="1" applyFont="1" applyBorder="1" applyAlignment="1">
      <alignment horizontal="center"/>
    </xf>
    <xf numFmtId="167" fontId="24" fillId="0" borderId="85" xfId="0" applyNumberFormat="1" applyFont="1" applyBorder="1" applyAlignment="1">
      <alignment horizontal="center"/>
    </xf>
    <xf numFmtId="167" fontId="24" fillId="0" borderId="84" xfId="0" applyNumberFormat="1" applyFont="1" applyBorder="1" applyAlignment="1">
      <alignment horizontal="center"/>
    </xf>
    <xf numFmtId="0" fontId="26" fillId="3" borderId="91" xfId="3" applyFont="1" applyFill="1" applyBorder="1" applyAlignment="1">
      <alignment horizontal="center" vertical="center"/>
    </xf>
    <xf numFmtId="164" fontId="24" fillId="0" borderId="92" xfId="3" applyNumberFormat="1" applyFont="1" applyBorder="1" applyAlignment="1">
      <alignment horizontal="center" vertical="center"/>
    </xf>
    <xf numFmtId="164" fontId="24" fillId="0" borderId="82" xfId="3" applyNumberFormat="1" applyFont="1" applyBorder="1" applyAlignment="1">
      <alignment horizontal="center" vertical="center"/>
    </xf>
    <xf numFmtId="164" fontId="24" fillId="0" borderId="81" xfId="3" applyNumberFormat="1" applyFont="1" applyBorder="1" applyAlignment="1">
      <alignment horizontal="center" vertical="center"/>
    </xf>
    <xf numFmtId="164" fontId="24" fillId="0" borderId="0" xfId="3" applyNumberFormat="1" applyFont="1" applyAlignment="1">
      <alignment horizontal="center" vertical="center"/>
    </xf>
    <xf numFmtId="0" fontId="26" fillId="3" borderId="79" xfId="3" applyFont="1" applyFill="1" applyBorder="1" applyAlignment="1">
      <alignment horizontal="center" vertical="center"/>
    </xf>
    <xf numFmtId="1" fontId="17" fillId="0" borderId="4" xfId="4" applyNumberFormat="1" applyFont="1" applyBorder="1" applyAlignment="1">
      <alignment horizontal="center"/>
    </xf>
    <xf numFmtId="164" fontId="23" fillId="0" borderId="5" xfId="0" applyNumberFormat="1" applyFont="1" applyBorder="1" applyAlignment="1">
      <alignment horizontal="center"/>
    </xf>
    <xf numFmtId="170" fontId="19" fillId="0" borderId="0" xfId="4" applyNumberFormat="1" applyFont="1"/>
    <xf numFmtId="167" fontId="19" fillId="0" borderId="0" xfId="4" applyNumberFormat="1" applyFont="1"/>
    <xf numFmtId="164" fontId="17" fillId="0" borderId="93" xfId="0" applyNumberFormat="1" applyFont="1" applyBorder="1" applyAlignment="1">
      <alignment horizontal="center"/>
    </xf>
    <xf numFmtId="0" fontId="24" fillId="0" borderId="94" xfId="0" applyFont="1" applyBorder="1" applyAlignment="1">
      <alignment horizontal="center"/>
    </xf>
    <xf numFmtId="0" fontId="24" fillId="2" borderId="95" xfId="0" applyFont="1" applyFill="1" applyBorder="1" applyAlignment="1">
      <alignment horizontal="center"/>
    </xf>
    <xf numFmtId="11" fontId="24" fillId="0" borderId="96" xfId="0" applyNumberFormat="1" applyFont="1" applyBorder="1" applyAlignment="1">
      <alignment horizontal="center"/>
    </xf>
    <xf numFmtId="164" fontId="17" fillId="0" borderId="95" xfId="0" applyNumberFormat="1" applyFont="1" applyBorder="1" applyAlignment="1">
      <alignment horizontal="center"/>
    </xf>
    <xf numFmtId="167" fontId="24" fillId="0" borderId="97" xfId="0" applyNumberFormat="1" applyFont="1" applyBorder="1" applyAlignment="1">
      <alignment horizontal="center"/>
    </xf>
    <xf numFmtId="164" fontId="24" fillId="0" borderId="98" xfId="3" applyNumberFormat="1" applyFont="1" applyBorder="1" applyAlignment="1">
      <alignment horizontal="center" vertical="center"/>
    </xf>
    <xf numFmtId="164" fontId="24" fillId="0" borderId="85" xfId="3" applyNumberFormat="1" applyFont="1" applyBorder="1" applyAlignment="1">
      <alignment horizontal="center" vertical="center"/>
    </xf>
    <xf numFmtId="167" fontId="19" fillId="0" borderId="0" xfId="3" applyNumberFormat="1" applyFont="1">
      <alignment vertical="center"/>
    </xf>
    <xf numFmtId="3" fontId="19" fillId="0" borderId="17" xfId="0" applyNumberFormat="1" applyFont="1" applyBorder="1"/>
    <xf numFmtId="167" fontId="24" fillId="0" borderId="99" xfId="0" applyNumberFormat="1" applyFont="1" applyBorder="1" applyAlignment="1">
      <alignment horizontal="center"/>
    </xf>
    <xf numFmtId="164" fontId="24" fillId="0" borderId="100" xfId="3" applyNumberFormat="1" applyFont="1" applyBorder="1" applyAlignment="1">
      <alignment horizontal="center" vertical="center"/>
    </xf>
    <xf numFmtId="0" fontId="28" fillId="0" borderId="0" xfId="0" applyFont="1" applyAlignment="1">
      <alignment vertical="top" wrapText="1"/>
    </xf>
    <xf numFmtId="164" fontId="24" fillId="0" borderId="5" xfId="0" applyNumberFormat="1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49" fontId="17" fillId="0" borderId="22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center"/>
    </xf>
    <xf numFmtId="0" fontId="23" fillId="0" borderId="7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" fontId="24" fillId="0" borderId="24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23" fillId="0" borderId="1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49" fontId="24" fillId="0" borderId="63" xfId="0" applyNumberFormat="1" applyFont="1" applyBorder="1" applyAlignment="1">
      <alignment horizontal="center" vertical="center"/>
    </xf>
    <xf numFmtId="1" fontId="17" fillId="0" borderId="75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 vertical="center"/>
    </xf>
    <xf numFmtId="49" fontId="17" fillId="0" borderId="75" xfId="0" applyNumberFormat="1" applyFont="1" applyBorder="1" applyAlignment="1">
      <alignment horizontal="center" vertical="center"/>
    </xf>
    <xf numFmtId="49" fontId="17" fillId="0" borderId="76" xfId="0" applyNumberFormat="1" applyFont="1" applyBorder="1" applyAlignment="1">
      <alignment horizontal="center" vertical="center"/>
    </xf>
    <xf numFmtId="167" fontId="24" fillId="0" borderId="5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9" fillId="0" borderId="42" xfId="4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0" fontId="24" fillId="0" borderId="1" xfId="4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28" fillId="0" borderId="86" xfId="0" applyFont="1" applyBorder="1" applyAlignment="1">
      <alignment horizontal="center" vertical="center"/>
    </xf>
    <xf numFmtId="0" fontId="28" fillId="0" borderId="89" xfId="0" applyFont="1" applyBorder="1" applyAlignment="1">
      <alignment horizontal="center" vertical="center"/>
    </xf>
    <xf numFmtId="0" fontId="34" fillId="0" borderId="78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168" fontId="34" fillId="0" borderId="78" xfId="0" applyNumberFormat="1" applyFont="1" applyBorder="1" applyAlignment="1" applyProtection="1">
      <alignment horizontal="center" vertical="center" wrapText="1"/>
      <protection hidden="1"/>
    </xf>
    <xf numFmtId="168" fontId="19" fillId="0" borderId="36" xfId="0" applyNumberFormat="1" applyFont="1" applyBorder="1" applyAlignment="1" applyProtection="1">
      <alignment horizontal="center" vertical="center" wrapText="1"/>
      <protection hidden="1"/>
    </xf>
  </cellXfs>
  <cellStyles count="15">
    <cellStyle name="Normal" xfId="0" builtinId="0"/>
    <cellStyle name="콤마 [0]_119_02JE" xfId="1" xr:uid="{00000000-0005-0000-0000-000000000000}"/>
    <cellStyle name="콤마_119_02JE" xfId="2" xr:uid="{00000000-0005-0000-0000-000001000000}"/>
    <cellStyle name="표준 10" xfId="14" xr:uid="{00000000-0005-0000-0000-000003000000}"/>
    <cellStyle name="표준 2" xfId="6" xr:uid="{00000000-0005-0000-0000-000004000000}"/>
    <cellStyle name="표준 3" xfId="7" xr:uid="{00000000-0005-0000-0000-000005000000}"/>
    <cellStyle name="표준 4" xfId="8" xr:uid="{00000000-0005-0000-0000-000006000000}"/>
    <cellStyle name="표준 5" xfId="9" xr:uid="{00000000-0005-0000-0000-000007000000}"/>
    <cellStyle name="표준 6" xfId="10" xr:uid="{00000000-0005-0000-0000-000008000000}"/>
    <cellStyle name="표준 7" xfId="11" xr:uid="{00000000-0005-0000-0000-000009000000}"/>
    <cellStyle name="표준 8" xfId="12" xr:uid="{00000000-0005-0000-0000-00000A000000}"/>
    <cellStyle name="표준 9" xfId="13" xr:uid="{00000000-0005-0000-0000-00000B000000}"/>
    <cellStyle name="표준_45401(Top&amp;Btmpk)ABS-2_78701(MPPO_1_INTEL)" xfId="3" xr:uid="{00000000-0005-0000-0000-00000C000000}"/>
    <cellStyle name="표준_FAIwarpage" xfId="4" xr:uid="{00000000-0005-0000-0000-00000D000000}"/>
    <cellStyle name="표준_RESULT   (2)_45001(critical_dim)mppo_OLGA-2 42.5X42.5(ABSBLUE_1_INTEL)" xfId="5" xr:uid="{00000000-0005-0000-0000-00000E000000}"/>
  </cellStyles>
  <dxfs count="11"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0" formatCode="General"/>
      <fill>
        <patternFill>
          <fgColor rgb="FFFF0000"/>
        </patternFill>
      </fill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0" formatCode="General"/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F81BD"/>
      <color rgb="FF4F74BD"/>
      <color rgb="FF4F5A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41</xdr:row>
      <xdr:rowOff>0</xdr:rowOff>
    </xdr:from>
    <xdr:to>
      <xdr:col>7</xdr:col>
      <xdr:colOff>361950</xdr:colOff>
      <xdr:row>41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890135" y="749808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8</xdr:col>
      <xdr:colOff>142875</xdr:colOff>
      <xdr:row>41</xdr:row>
      <xdr:rowOff>0</xdr:rowOff>
    </xdr:from>
    <xdr:to>
      <xdr:col>8</xdr:col>
      <xdr:colOff>361950</xdr:colOff>
      <xdr:row>41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568315" y="749808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9</xdr:col>
      <xdr:colOff>142875</xdr:colOff>
      <xdr:row>41</xdr:row>
      <xdr:rowOff>0</xdr:rowOff>
    </xdr:from>
    <xdr:to>
      <xdr:col>9</xdr:col>
      <xdr:colOff>361950</xdr:colOff>
      <xdr:row>41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246495" y="749808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10</xdr:col>
      <xdr:colOff>142875</xdr:colOff>
      <xdr:row>41</xdr:row>
      <xdr:rowOff>0</xdr:rowOff>
    </xdr:from>
    <xdr:to>
      <xdr:col>10</xdr:col>
      <xdr:colOff>352425</xdr:colOff>
      <xdr:row>41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924675" y="7498080"/>
          <a:ext cx="209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12</xdr:col>
      <xdr:colOff>171450</xdr:colOff>
      <xdr:row>41</xdr:row>
      <xdr:rowOff>0</xdr:rowOff>
    </xdr:from>
    <xdr:to>
      <xdr:col>12</xdr:col>
      <xdr:colOff>390525</xdr:colOff>
      <xdr:row>41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309610" y="749808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10</a:t>
          </a:r>
        </a:p>
      </xdr:txBody>
    </xdr:sp>
    <xdr:clientData/>
  </xdr:twoCellAnchor>
  <xdr:twoCellAnchor>
    <xdr:from>
      <xdr:col>0</xdr:col>
      <xdr:colOff>419100</xdr:colOff>
      <xdr:row>41</xdr:row>
      <xdr:rowOff>0</xdr:rowOff>
    </xdr:from>
    <xdr:to>
      <xdr:col>1</xdr:col>
      <xdr:colOff>323850</xdr:colOff>
      <xdr:row>41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7498080"/>
          <a:ext cx="58293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굴림"/>
              <a:ea typeface="굴림"/>
            </a:rPr>
            <a:t>Max</a:t>
          </a:r>
        </a:p>
      </xdr:txBody>
    </xdr:sp>
    <xdr:clientData/>
  </xdr:twoCellAnchor>
  <xdr:twoCellAnchor editAs="oneCell">
    <xdr:from>
      <xdr:col>0</xdr:col>
      <xdr:colOff>47626</xdr:colOff>
      <xdr:row>0</xdr:row>
      <xdr:rowOff>200025</xdr:rowOff>
    </xdr:from>
    <xdr:to>
      <xdr:col>2</xdr:col>
      <xdr:colOff>269692</xdr:colOff>
      <xdr:row>2</xdr:row>
      <xdr:rowOff>13178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184785"/>
          <a:ext cx="1578426" cy="194153"/>
        </a:xfrm>
        <a:prstGeom prst="rect">
          <a:avLst/>
        </a:prstGeom>
        <a:noFill/>
        <a:ln w="88900" algn="ctr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167640</xdr:colOff>
      <xdr:row>33</xdr:row>
      <xdr:rowOff>60960</xdr:rowOff>
    </xdr:from>
    <xdr:to>
      <xdr:col>8</xdr:col>
      <xdr:colOff>236220</xdr:colOff>
      <xdr:row>34</xdr:row>
      <xdr:rowOff>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36720" y="6096000"/>
          <a:ext cx="142494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434340</xdr:colOff>
      <xdr:row>34</xdr:row>
      <xdr:rowOff>38100</xdr:rowOff>
    </xdr:from>
    <xdr:to>
      <xdr:col>8</xdr:col>
      <xdr:colOff>68580</xdr:colOff>
      <xdr:row>34</xdr:row>
      <xdr:rowOff>388620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3420" y="6256020"/>
          <a:ext cx="990600" cy="144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47</xdr:row>
      <xdr:rowOff>19050</xdr:rowOff>
    </xdr:from>
    <xdr:to>
      <xdr:col>3</xdr:col>
      <xdr:colOff>219075</xdr:colOff>
      <xdr:row>47</xdr:row>
      <xdr:rowOff>161925</xdr:rowOff>
    </xdr:to>
    <xdr:sp macro="" textlink="">
      <xdr:nvSpPr>
        <xdr:cNvPr id="25202" name="Line 1">
          <a:extLst>
            <a:ext uri="{FF2B5EF4-FFF2-40B4-BE49-F238E27FC236}">
              <a16:creationId xmlns:a16="http://schemas.microsoft.com/office/drawing/2014/main" id="{00000000-0008-0000-0100-000072620000}"/>
            </a:ext>
          </a:extLst>
        </xdr:cNvPr>
        <xdr:cNvSpPr>
          <a:spLocks noChangeShapeType="1"/>
        </xdr:cNvSpPr>
      </xdr:nvSpPr>
      <xdr:spPr bwMode="auto">
        <a:xfrm>
          <a:off x="2667000" y="74390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53</xdr:row>
      <xdr:rowOff>19050</xdr:rowOff>
    </xdr:from>
    <xdr:to>
      <xdr:col>3</xdr:col>
      <xdr:colOff>219075</xdr:colOff>
      <xdr:row>53</xdr:row>
      <xdr:rowOff>161925</xdr:rowOff>
    </xdr:to>
    <xdr:sp macro="" textlink="">
      <xdr:nvSpPr>
        <xdr:cNvPr id="25203" name="Line 2">
          <a:extLst>
            <a:ext uri="{FF2B5EF4-FFF2-40B4-BE49-F238E27FC236}">
              <a16:creationId xmlns:a16="http://schemas.microsoft.com/office/drawing/2014/main" id="{00000000-0008-0000-0100-000073620000}"/>
            </a:ext>
          </a:extLst>
        </xdr:cNvPr>
        <xdr:cNvSpPr>
          <a:spLocks noChangeShapeType="1"/>
        </xdr:cNvSpPr>
      </xdr:nvSpPr>
      <xdr:spPr bwMode="auto">
        <a:xfrm>
          <a:off x="2667000" y="82962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58</xdr:row>
      <xdr:rowOff>19050</xdr:rowOff>
    </xdr:from>
    <xdr:to>
      <xdr:col>3</xdr:col>
      <xdr:colOff>219075</xdr:colOff>
      <xdr:row>58</xdr:row>
      <xdr:rowOff>161925</xdr:rowOff>
    </xdr:to>
    <xdr:sp macro="" textlink="">
      <xdr:nvSpPr>
        <xdr:cNvPr id="25204" name="Line 3">
          <a:extLst>
            <a:ext uri="{FF2B5EF4-FFF2-40B4-BE49-F238E27FC236}">
              <a16:creationId xmlns:a16="http://schemas.microsoft.com/office/drawing/2014/main" id="{00000000-0008-0000-0100-000074620000}"/>
            </a:ext>
          </a:extLst>
        </xdr:cNvPr>
        <xdr:cNvSpPr>
          <a:spLocks noChangeShapeType="1"/>
        </xdr:cNvSpPr>
      </xdr:nvSpPr>
      <xdr:spPr bwMode="auto">
        <a:xfrm>
          <a:off x="2667000" y="91535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53</xdr:row>
      <xdr:rowOff>19050</xdr:rowOff>
    </xdr:from>
    <xdr:to>
      <xdr:col>3</xdr:col>
      <xdr:colOff>219075</xdr:colOff>
      <xdr:row>53</xdr:row>
      <xdr:rowOff>161925</xdr:rowOff>
    </xdr:to>
    <xdr:sp macro="" textlink="">
      <xdr:nvSpPr>
        <xdr:cNvPr id="25205" name="Line 4">
          <a:extLst>
            <a:ext uri="{FF2B5EF4-FFF2-40B4-BE49-F238E27FC236}">
              <a16:creationId xmlns:a16="http://schemas.microsoft.com/office/drawing/2014/main" id="{00000000-0008-0000-0100-000075620000}"/>
            </a:ext>
          </a:extLst>
        </xdr:cNvPr>
        <xdr:cNvSpPr>
          <a:spLocks noChangeShapeType="1"/>
        </xdr:cNvSpPr>
      </xdr:nvSpPr>
      <xdr:spPr bwMode="auto">
        <a:xfrm>
          <a:off x="2667000" y="82962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</xdr:col>
      <xdr:colOff>219075</xdr:colOff>
      <xdr:row>58</xdr:row>
      <xdr:rowOff>19050</xdr:rowOff>
    </xdr:from>
    <xdr:to>
      <xdr:col>3</xdr:col>
      <xdr:colOff>219075</xdr:colOff>
      <xdr:row>58</xdr:row>
      <xdr:rowOff>161925</xdr:rowOff>
    </xdr:to>
    <xdr:sp macro="" textlink="">
      <xdr:nvSpPr>
        <xdr:cNvPr id="25206" name="Line 5">
          <a:extLst>
            <a:ext uri="{FF2B5EF4-FFF2-40B4-BE49-F238E27FC236}">
              <a16:creationId xmlns:a16="http://schemas.microsoft.com/office/drawing/2014/main" id="{00000000-0008-0000-0100-000076620000}"/>
            </a:ext>
          </a:extLst>
        </xdr:cNvPr>
        <xdr:cNvSpPr>
          <a:spLocks noChangeShapeType="1"/>
        </xdr:cNvSpPr>
      </xdr:nvSpPr>
      <xdr:spPr bwMode="auto">
        <a:xfrm>
          <a:off x="2667000" y="915352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1047750</xdr:colOff>
      <xdr:row>43</xdr:row>
      <xdr:rowOff>238125</xdr:rowOff>
    </xdr:from>
    <xdr:to>
      <xdr:col>23</xdr:col>
      <xdr:colOff>0</xdr:colOff>
      <xdr:row>45</xdr:row>
      <xdr:rowOff>95250</xdr:rowOff>
    </xdr:to>
    <xdr:sp macro="" textlink="">
      <xdr:nvSpPr>
        <xdr:cNvPr id="32995" name="Rectangle 1">
          <a:extLst>
            <a:ext uri="{FF2B5EF4-FFF2-40B4-BE49-F238E27FC236}">
              <a16:creationId xmlns:a16="http://schemas.microsoft.com/office/drawing/2014/main" id="{00000000-0008-0000-0200-0000E3800000}"/>
            </a:ext>
          </a:extLst>
        </xdr:cNvPr>
        <xdr:cNvSpPr>
          <a:spLocks noChangeArrowheads="1"/>
        </xdr:cNvSpPr>
      </xdr:nvSpPr>
      <xdr:spPr bwMode="auto">
        <a:xfrm>
          <a:off x="13087350" y="7858125"/>
          <a:ext cx="15240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247650</xdr:rowOff>
    </xdr:from>
    <xdr:to>
      <xdr:col>22</xdr:col>
      <xdr:colOff>133350</xdr:colOff>
      <xdr:row>45</xdr:row>
      <xdr:rowOff>142875</xdr:rowOff>
    </xdr:to>
    <xdr:sp macro="" textlink="">
      <xdr:nvSpPr>
        <xdr:cNvPr id="32996" name="Rectangle 2">
          <a:extLst>
            <a:ext uri="{FF2B5EF4-FFF2-40B4-BE49-F238E27FC236}">
              <a16:creationId xmlns:a16="http://schemas.microsoft.com/office/drawing/2014/main" id="{00000000-0008-0000-0200-0000E4800000}"/>
            </a:ext>
          </a:extLst>
        </xdr:cNvPr>
        <xdr:cNvSpPr>
          <a:spLocks noChangeArrowheads="1"/>
        </xdr:cNvSpPr>
      </xdr:nvSpPr>
      <xdr:spPr bwMode="auto">
        <a:xfrm>
          <a:off x="12039600" y="7867650"/>
          <a:ext cx="13335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45</xdr:row>
      <xdr:rowOff>285750</xdr:rowOff>
    </xdr:from>
    <xdr:to>
      <xdr:col>17</xdr:col>
      <xdr:colOff>190500</xdr:colOff>
      <xdr:row>46</xdr:row>
      <xdr:rowOff>0</xdr:rowOff>
    </xdr:to>
    <xdr:sp macro="" textlink="">
      <xdr:nvSpPr>
        <xdr:cNvPr id="32997" name="Line 3">
          <a:extLst>
            <a:ext uri="{FF2B5EF4-FFF2-40B4-BE49-F238E27FC236}">
              <a16:creationId xmlns:a16="http://schemas.microsoft.com/office/drawing/2014/main" id="{00000000-0008-0000-0200-0000E5800000}"/>
            </a:ext>
          </a:extLst>
        </xdr:cNvPr>
        <xdr:cNvSpPr>
          <a:spLocks noChangeShapeType="1"/>
        </xdr:cNvSpPr>
      </xdr:nvSpPr>
      <xdr:spPr bwMode="auto">
        <a:xfrm>
          <a:off x="6276975" y="8743950"/>
          <a:ext cx="1905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762000</xdr:colOff>
      <xdr:row>43</xdr:row>
      <xdr:rowOff>9525</xdr:rowOff>
    </xdr:from>
    <xdr:to>
      <xdr:col>19</xdr:col>
      <xdr:colOff>923925</xdr:colOff>
      <xdr:row>45</xdr:row>
      <xdr:rowOff>381000</xdr:rowOff>
    </xdr:to>
    <xdr:sp macro="" textlink="">
      <xdr:nvSpPr>
        <xdr:cNvPr id="32998" name="Freeform 4">
          <a:extLst>
            <a:ext uri="{FF2B5EF4-FFF2-40B4-BE49-F238E27FC236}">
              <a16:creationId xmlns:a16="http://schemas.microsoft.com/office/drawing/2014/main" id="{00000000-0008-0000-0200-0000E6800000}"/>
            </a:ext>
          </a:extLst>
        </xdr:cNvPr>
        <xdr:cNvSpPr>
          <a:spLocks/>
        </xdr:cNvSpPr>
      </xdr:nvSpPr>
      <xdr:spPr bwMode="auto">
        <a:xfrm>
          <a:off x="11677650" y="822960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685800</xdr:colOff>
      <xdr:row>43</xdr:row>
      <xdr:rowOff>19050</xdr:rowOff>
    </xdr:from>
    <xdr:to>
      <xdr:col>19</xdr:col>
      <xdr:colOff>847725</xdr:colOff>
      <xdr:row>45</xdr:row>
      <xdr:rowOff>390525</xdr:rowOff>
    </xdr:to>
    <xdr:sp macro="" textlink="">
      <xdr:nvSpPr>
        <xdr:cNvPr id="32999" name="Freeform 5">
          <a:extLst>
            <a:ext uri="{FF2B5EF4-FFF2-40B4-BE49-F238E27FC236}">
              <a16:creationId xmlns:a16="http://schemas.microsoft.com/office/drawing/2014/main" id="{00000000-0008-0000-0200-0000E7800000}"/>
            </a:ext>
          </a:extLst>
        </xdr:cNvPr>
        <xdr:cNvSpPr>
          <a:spLocks/>
        </xdr:cNvSpPr>
      </xdr:nvSpPr>
      <xdr:spPr bwMode="auto">
        <a:xfrm>
          <a:off x="9267825" y="763905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1076325</xdr:colOff>
      <xdr:row>45</xdr:row>
      <xdr:rowOff>209550</xdr:rowOff>
    </xdr:from>
    <xdr:to>
      <xdr:col>27</xdr:col>
      <xdr:colOff>1228725</xdr:colOff>
      <xdr:row>45</xdr:row>
      <xdr:rowOff>390525</xdr:rowOff>
    </xdr:to>
    <xdr:sp macro="" textlink="">
      <xdr:nvSpPr>
        <xdr:cNvPr id="33000" name="Line 6">
          <a:extLst>
            <a:ext uri="{FF2B5EF4-FFF2-40B4-BE49-F238E27FC236}">
              <a16:creationId xmlns:a16="http://schemas.microsoft.com/office/drawing/2014/main" id="{00000000-0008-0000-0200-0000E8800000}"/>
            </a:ext>
          </a:extLst>
        </xdr:cNvPr>
        <xdr:cNvSpPr>
          <a:spLocks noChangeShapeType="1"/>
        </xdr:cNvSpPr>
      </xdr:nvSpPr>
      <xdr:spPr bwMode="auto">
        <a:xfrm flipV="1">
          <a:off x="19116675" y="8667750"/>
          <a:ext cx="1524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762000</xdr:colOff>
      <xdr:row>43</xdr:row>
      <xdr:rowOff>9525</xdr:rowOff>
    </xdr:from>
    <xdr:to>
      <xdr:col>25</xdr:col>
      <xdr:colOff>923925</xdr:colOff>
      <xdr:row>45</xdr:row>
      <xdr:rowOff>381000</xdr:rowOff>
    </xdr:to>
    <xdr:sp macro="" textlink="">
      <xdr:nvSpPr>
        <xdr:cNvPr id="33001" name="Freeform 7">
          <a:extLst>
            <a:ext uri="{FF2B5EF4-FFF2-40B4-BE49-F238E27FC236}">
              <a16:creationId xmlns:a16="http://schemas.microsoft.com/office/drawing/2014/main" id="{00000000-0008-0000-0200-0000E9800000}"/>
            </a:ext>
          </a:extLst>
        </xdr:cNvPr>
        <xdr:cNvSpPr>
          <a:spLocks/>
        </xdr:cNvSpPr>
      </xdr:nvSpPr>
      <xdr:spPr bwMode="auto">
        <a:xfrm>
          <a:off x="16402050" y="7629525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685800</xdr:colOff>
      <xdr:row>43</xdr:row>
      <xdr:rowOff>19050</xdr:rowOff>
    </xdr:from>
    <xdr:to>
      <xdr:col>25</xdr:col>
      <xdr:colOff>847725</xdr:colOff>
      <xdr:row>45</xdr:row>
      <xdr:rowOff>390525</xdr:rowOff>
    </xdr:to>
    <xdr:sp macro="" textlink="">
      <xdr:nvSpPr>
        <xdr:cNvPr id="33002" name="Freeform 8">
          <a:extLst>
            <a:ext uri="{FF2B5EF4-FFF2-40B4-BE49-F238E27FC236}">
              <a16:creationId xmlns:a16="http://schemas.microsoft.com/office/drawing/2014/main" id="{00000000-0008-0000-0200-0000EA800000}"/>
            </a:ext>
          </a:extLst>
        </xdr:cNvPr>
        <xdr:cNvSpPr>
          <a:spLocks/>
        </xdr:cNvSpPr>
      </xdr:nvSpPr>
      <xdr:spPr bwMode="auto">
        <a:xfrm>
          <a:off x="16325850" y="763905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43</xdr:row>
      <xdr:rowOff>238125</xdr:rowOff>
    </xdr:from>
    <xdr:to>
      <xdr:col>28</xdr:col>
      <xdr:colOff>0</xdr:colOff>
      <xdr:row>45</xdr:row>
      <xdr:rowOff>133350</xdr:rowOff>
    </xdr:to>
    <xdr:sp macro="" textlink="">
      <xdr:nvSpPr>
        <xdr:cNvPr id="33003" name="Rectangle 9">
          <a:extLst>
            <a:ext uri="{FF2B5EF4-FFF2-40B4-BE49-F238E27FC236}">
              <a16:creationId xmlns:a16="http://schemas.microsoft.com/office/drawing/2014/main" id="{00000000-0008-0000-0200-0000EB800000}"/>
            </a:ext>
          </a:extLst>
        </xdr:cNvPr>
        <xdr:cNvSpPr>
          <a:spLocks noChangeArrowheads="1"/>
        </xdr:cNvSpPr>
      </xdr:nvSpPr>
      <xdr:spPr bwMode="auto">
        <a:xfrm>
          <a:off x="19269075" y="7858125"/>
          <a:ext cx="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1009650</xdr:colOff>
      <xdr:row>43</xdr:row>
      <xdr:rowOff>276225</xdr:rowOff>
    </xdr:from>
    <xdr:to>
      <xdr:col>17</xdr:col>
      <xdr:colOff>9525</xdr:colOff>
      <xdr:row>45</xdr:row>
      <xdr:rowOff>133350</xdr:rowOff>
    </xdr:to>
    <xdr:sp macro="" textlink="">
      <xdr:nvSpPr>
        <xdr:cNvPr id="33004" name="Rectangle 10">
          <a:extLst>
            <a:ext uri="{FF2B5EF4-FFF2-40B4-BE49-F238E27FC236}">
              <a16:creationId xmlns:a16="http://schemas.microsoft.com/office/drawing/2014/main" id="{00000000-0008-0000-0200-0000EC800000}"/>
            </a:ext>
          </a:extLst>
        </xdr:cNvPr>
        <xdr:cNvSpPr>
          <a:spLocks noChangeArrowheads="1"/>
        </xdr:cNvSpPr>
      </xdr:nvSpPr>
      <xdr:spPr bwMode="auto">
        <a:xfrm>
          <a:off x="6134100" y="7896225"/>
          <a:ext cx="15240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876300</xdr:colOff>
      <xdr:row>43</xdr:row>
      <xdr:rowOff>295275</xdr:rowOff>
    </xdr:from>
    <xdr:to>
      <xdr:col>1</xdr:col>
      <xdr:colOff>104775</xdr:colOff>
      <xdr:row>45</xdr:row>
      <xdr:rowOff>152400</xdr:rowOff>
    </xdr:to>
    <xdr:sp macro="" textlink="">
      <xdr:nvSpPr>
        <xdr:cNvPr id="18" name="Rectangl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876300" y="8515350"/>
          <a:ext cx="15240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95250</xdr:colOff>
      <xdr:row>43</xdr:row>
      <xdr:rowOff>9525</xdr:rowOff>
    </xdr:from>
    <xdr:to>
      <xdr:col>1</xdr:col>
      <xdr:colOff>104775</xdr:colOff>
      <xdr:row>46</xdr:row>
      <xdr:rowOff>0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 bwMode="auto">
        <a:xfrm>
          <a:off x="1019175" y="8229600"/>
          <a:ext cx="9525" cy="12287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85725</xdr:colOff>
      <xdr:row>43</xdr:row>
      <xdr:rowOff>19050</xdr:rowOff>
    </xdr:from>
    <xdr:to>
      <xdr:col>14</xdr:col>
      <xdr:colOff>95250</xdr:colOff>
      <xdr:row>43</xdr:row>
      <xdr:rowOff>19050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 bwMode="auto">
        <a:xfrm flipV="1">
          <a:off x="1009650" y="8239125"/>
          <a:ext cx="5610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95250</xdr:colOff>
      <xdr:row>46</xdr:row>
      <xdr:rowOff>9525</xdr:rowOff>
    </xdr:from>
    <xdr:to>
      <xdr:col>14</xdr:col>
      <xdr:colOff>104775</xdr:colOff>
      <xdr:row>46</xdr:row>
      <xdr:rowOff>9525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 bwMode="auto">
        <a:xfrm flipV="1">
          <a:off x="1019175" y="9467850"/>
          <a:ext cx="5610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95250</xdr:colOff>
      <xdr:row>43</xdr:row>
      <xdr:rowOff>238125</xdr:rowOff>
    </xdr:from>
    <xdr:to>
      <xdr:col>14</xdr:col>
      <xdr:colOff>228600</xdr:colOff>
      <xdr:row>45</xdr:row>
      <xdr:rowOff>133350</xdr:rowOff>
    </xdr:to>
    <xdr:sp macro="" textlink="">
      <xdr:nvSpPr>
        <xdr:cNvPr id="25" name="Rectangle 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6619875" y="8458200"/>
          <a:ext cx="13335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76200</xdr:colOff>
      <xdr:row>43</xdr:row>
      <xdr:rowOff>9526</xdr:rowOff>
    </xdr:from>
    <xdr:to>
      <xdr:col>14</xdr:col>
      <xdr:colOff>95250</xdr:colOff>
      <xdr:row>46</xdr:row>
      <xdr:rowOff>0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 bwMode="auto">
        <a:xfrm flipH="1" flipV="1">
          <a:off x="6600825" y="8229601"/>
          <a:ext cx="19050" cy="1228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295275</xdr:colOff>
      <xdr:row>43</xdr:row>
      <xdr:rowOff>38100</xdr:rowOff>
    </xdr:from>
    <xdr:to>
      <xdr:col>7</xdr:col>
      <xdr:colOff>457200</xdr:colOff>
      <xdr:row>46</xdr:row>
      <xdr:rowOff>9525</xdr:rowOff>
    </xdr:to>
    <xdr:sp macro="" textlink="">
      <xdr:nvSpPr>
        <xdr:cNvPr id="31" name="Freeform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/>
        </xdr:cNvSpPr>
      </xdr:nvSpPr>
      <xdr:spPr bwMode="auto">
        <a:xfrm>
          <a:off x="3552825" y="8258175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457200</xdr:colOff>
      <xdr:row>43</xdr:row>
      <xdr:rowOff>28575</xdr:rowOff>
    </xdr:from>
    <xdr:to>
      <xdr:col>8</xdr:col>
      <xdr:colOff>152400</xdr:colOff>
      <xdr:row>46</xdr:row>
      <xdr:rowOff>0</xdr:rowOff>
    </xdr:to>
    <xdr:sp macro="" textlink="">
      <xdr:nvSpPr>
        <xdr:cNvPr id="32" name="Freeform 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/>
        </xdr:cNvSpPr>
      </xdr:nvSpPr>
      <xdr:spPr bwMode="auto">
        <a:xfrm>
          <a:off x="3714750" y="8248650"/>
          <a:ext cx="161925" cy="1209675"/>
        </a:xfrm>
        <a:custGeom>
          <a:avLst/>
          <a:gdLst>
            <a:gd name="T0" fmla="*/ 2147483647 w 17"/>
            <a:gd name="T1" fmla="*/ 0 h 127"/>
            <a:gd name="T2" fmla="*/ 2147483647 w 17"/>
            <a:gd name="T3" fmla="*/ 2147483647 h 127"/>
            <a:gd name="T4" fmla="*/ 2147483647 w 17"/>
            <a:gd name="T5" fmla="*/ 2147483647 h 127"/>
            <a:gd name="T6" fmla="*/ 2147483647 w 17"/>
            <a:gd name="T7" fmla="*/ 2147483647 h 127"/>
            <a:gd name="T8" fmla="*/ 0 w 17"/>
            <a:gd name="T9" fmla="*/ 2147483647 h 127"/>
            <a:gd name="T10" fmla="*/ 2147483647 w 17"/>
            <a:gd name="T11" fmla="*/ 2147483647 h 127"/>
            <a:gd name="T12" fmla="*/ 2147483647 w 17"/>
            <a:gd name="T13" fmla="*/ 2147483647 h 127"/>
            <a:gd name="T14" fmla="*/ 2147483647 w 17"/>
            <a:gd name="T15" fmla="*/ 2147483647 h 127"/>
            <a:gd name="T16" fmla="*/ 2147483647 w 17"/>
            <a:gd name="T17" fmla="*/ 2147483647 h 127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7"/>
            <a:gd name="T28" fmla="*/ 0 h 127"/>
            <a:gd name="T29" fmla="*/ 17 w 17"/>
            <a:gd name="T30" fmla="*/ 127 h 127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7" h="127">
              <a:moveTo>
                <a:pt x="2" y="0"/>
              </a:moveTo>
              <a:cubicBezTo>
                <a:pt x="6" y="5"/>
                <a:pt x="11" y="10"/>
                <a:pt x="11" y="15"/>
              </a:cubicBezTo>
              <a:cubicBezTo>
                <a:pt x="11" y="20"/>
                <a:pt x="1" y="26"/>
                <a:pt x="1" y="31"/>
              </a:cubicBezTo>
              <a:cubicBezTo>
                <a:pt x="1" y="36"/>
                <a:pt x="11" y="41"/>
                <a:pt x="11" y="47"/>
              </a:cubicBezTo>
              <a:cubicBezTo>
                <a:pt x="11" y="53"/>
                <a:pt x="0" y="63"/>
                <a:pt x="0" y="69"/>
              </a:cubicBezTo>
              <a:cubicBezTo>
                <a:pt x="0" y="75"/>
                <a:pt x="6" y="80"/>
                <a:pt x="9" y="83"/>
              </a:cubicBezTo>
              <a:cubicBezTo>
                <a:pt x="12" y="86"/>
                <a:pt x="17" y="84"/>
                <a:pt x="17" y="88"/>
              </a:cubicBezTo>
              <a:cubicBezTo>
                <a:pt x="17" y="92"/>
                <a:pt x="7" y="102"/>
                <a:pt x="7" y="108"/>
              </a:cubicBezTo>
              <a:cubicBezTo>
                <a:pt x="7" y="114"/>
                <a:pt x="14" y="124"/>
                <a:pt x="16" y="127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45</xdr:row>
      <xdr:rowOff>285750</xdr:rowOff>
    </xdr:from>
    <xdr:to>
      <xdr:col>1</xdr:col>
      <xdr:colOff>304800</xdr:colOff>
      <xdr:row>46</xdr:row>
      <xdr:rowOff>0</xdr:rowOff>
    </xdr:to>
    <xdr:sp macro="" textlink="">
      <xdr:nvSpPr>
        <xdr:cNvPr id="37" name="Line 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>
          <a:off x="1038225" y="8743950"/>
          <a:ext cx="1905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15</xdr:row>
      <xdr:rowOff>0</xdr:rowOff>
    </xdr:from>
    <xdr:to>
      <xdr:col>3</xdr:col>
      <xdr:colOff>390525</xdr:colOff>
      <xdr:row>18</xdr:row>
      <xdr:rowOff>85725</xdr:rowOff>
    </xdr:to>
    <xdr:sp macro="" textlink="">
      <xdr:nvSpPr>
        <xdr:cNvPr id="34197" name="Rectangle 1">
          <a:extLst>
            <a:ext uri="{FF2B5EF4-FFF2-40B4-BE49-F238E27FC236}">
              <a16:creationId xmlns:a16="http://schemas.microsoft.com/office/drawing/2014/main" id="{00000000-0008-0000-0600-000095850000}"/>
            </a:ext>
          </a:extLst>
        </xdr:cNvPr>
        <xdr:cNvSpPr>
          <a:spLocks noChangeArrowheads="1"/>
        </xdr:cNvSpPr>
      </xdr:nvSpPr>
      <xdr:spPr bwMode="auto">
        <a:xfrm flipH="1">
          <a:off x="3495675" y="2771775"/>
          <a:ext cx="66675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1562100</xdr:colOff>
      <xdr:row>19</xdr:row>
      <xdr:rowOff>133350</xdr:rowOff>
    </xdr:from>
    <xdr:to>
      <xdr:col>3</xdr:col>
      <xdr:colOff>323850</xdr:colOff>
      <xdr:row>19</xdr:row>
      <xdr:rowOff>142875</xdr:rowOff>
    </xdr:to>
    <xdr:sp macro="" textlink="">
      <xdr:nvSpPr>
        <xdr:cNvPr id="34198" name="Line 2">
          <a:extLst>
            <a:ext uri="{FF2B5EF4-FFF2-40B4-BE49-F238E27FC236}">
              <a16:creationId xmlns:a16="http://schemas.microsoft.com/office/drawing/2014/main" id="{00000000-0008-0000-0600-000096850000}"/>
            </a:ext>
          </a:extLst>
        </xdr:cNvPr>
        <xdr:cNvSpPr>
          <a:spLocks noChangeShapeType="1"/>
        </xdr:cNvSpPr>
      </xdr:nvSpPr>
      <xdr:spPr bwMode="auto">
        <a:xfrm flipV="1">
          <a:off x="1562100" y="3667125"/>
          <a:ext cx="19335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1457325</xdr:colOff>
      <xdr:row>14</xdr:row>
      <xdr:rowOff>76200</xdr:rowOff>
    </xdr:from>
    <xdr:to>
      <xdr:col>3</xdr:col>
      <xdr:colOff>323850</xdr:colOff>
      <xdr:row>14</xdr:row>
      <xdr:rowOff>76200</xdr:rowOff>
    </xdr:to>
    <xdr:sp macro="" textlink="">
      <xdr:nvSpPr>
        <xdr:cNvPr id="34199" name="Line 3">
          <a:extLst>
            <a:ext uri="{FF2B5EF4-FFF2-40B4-BE49-F238E27FC236}">
              <a16:creationId xmlns:a16="http://schemas.microsoft.com/office/drawing/2014/main" id="{00000000-0008-0000-0600-000097850000}"/>
            </a:ext>
          </a:extLst>
        </xdr:cNvPr>
        <xdr:cNvSpPr>
          <a:spLocks noChangeShapeType="1"/>
        </xdr:cNvSpPr>
      </xdr:nvSpPr>
      <xdr:spPr bwMode="auto">
        <a:xfrm>
          <a:off x="1457325" y="2657475"/>
          <a:ext cx="2038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314325</xdr:colOff>
      <xdr:row>14</xdr:row>
      <xdr:rowOff>85725</xdr:rowOff>
    </xdr:from>
    <xdr:to>
      <xdr:col>3</xdr:col>
      <xdr:colOff>323850</xdr:colOff>
      <xdr:row>19</xdr:row>
      <xdr:rowOff>133350</xdr:rowOff>
    </xdr:to>
    <xdr:sp macro="" textlink="">
      <xdr:nvSpPr>
        <xdr:cNvPr id="34200" name="Line 4">
          <a:extLst>
            <a:ext uri="{FF2B5EF4-FFF2-40B4-BE49-F238E27FC236}">
              <a16:creationId xmlns:a16="http://schemas.microsoft.com/office/drawing/2014/main" id="{00000000-0008-0000-0600-000098850000}"/>
            </a:ext>
          </a:extLst>
        </xdr:cNvPr>
        <xdr:cNvSpPr>
          <a:spLocks noChangeShapeType="1"/>
        </xdr:cNvSpPr>
      </xdr:nvSpPr>
      <xdr:spPr bwMode="auto">
        <a:xfrm flipH="1">
          <a:off x="3486150" y="2667000"/>
          <a:ext cx="9525" cy="100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1457325</xdr:colOff>
      <xdr:row>14</xdr:row>
      <xdr:rowOff>85725</xdr:rowOff>
    </xdr:from>
    <xdr:to>
      <xdr:col>0</xdr:col>
      <xdr:colOff>1457325</xdr:colOff>
      <xdr:row>19</xdr:row>
      <xdr:rowOff>38100</xdr:rowOff>
    </xdr:to>
    <xdr:sp macro="" textlink="">
      <xdr:nvSpPr>
        <xdr:cNvPr id="34201" name="Line 5">
          <a:extLst>
            <a:ext uri="{FF2B5EF4-FFF2-40B4-BE49-F238E27FC236}">
              <a16:creationId xmlns:a16="http://schemas.microsoft.com/office/drawing/2014/main" id="{00000000-0008-0000-0600-000099850000}"/>
            </a:ext>
          </a:extLst>
        </xdr:cNvPr>
        <xdr:cNvSpPr>
          <a:spLocks noChangeShapeType="1"/>
        </xdr:cNvSpPr>
      </xdr:nvSpPr>
      <xdr:spPr bwMode="auto">
        <a:xfrm>
          <a:off x="1457325" y="2667000"/>
          <a:ext cx="0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1466850</xdr:colOff>
      <xdr:row>19</xdr:row>
      <xdr:rowOff>38100</xdr:rowOff>
    </xdr:from>
    <xdr:to>
      <xdr:col>0</xdr:col>
      <xdr:colOff>1571625</xdr:colOff>
      <xdr:row>19</xdr:row>
      <xdr:rowOff>142875</xdr:rowOff>
    </xdr:to>
    <xdr:sp macro="" textlink="">
      <xdr:nvSpPr>
        <xdr:cNvPr id="34202" name="Line 6">
          <a:extLst>
            <a:ext uri="{FF2B5EF4-FFF2-40B4-BE49-F238E27FC236}">
              <a16:creationId xmlns:a16="http://schemas.microsoft.com/office/drawing/2014/main" id="{00000000-0008-0000-0600-00009A850000}"/>
            </a:ext>
          </a:extLst>
        </xdr:cNvPr>
        <xdr:cNvSpPr>
          <a:spLocks noChangeShapeType="1"/>
        </xdr:cNvSpPr>
      </xdr:nvSpPr>
      <xdr:spPr bwMode="auto">
        <a:xfrm>
          <a:off x="1466850" y="3571875"/>
          <a:ext cx="104775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1381125</xdr:colOff>
      <xdr:row>14</xdr:row>
      <xdr:rowOff>152400</xdr:rowOff>
    </xdr:from>
    <xdr:to>
      <xdr:col>0</xdr:col>
      <xdr:colOff>1447800</xdr:colOff>
      <xdr:row>18</xdr:row>
      <xdr:rowOff>66675</xdr:rowOff>
    </xdr:to>
    <xdr:sp macro="" textlink="">
      <xdr:nvSpPr>
        <xdr:cNvPr id="34203" name="Rectangle 7">
          <a:extLst>
            <a:ext uri="{FF2B5EF4-FFF2-40B4-BE49-F238E27FC236}">
              <a16:creationId xmlns:a16="http://schemas.microsoft.com/office/drawing/2014/main" id="{00000000-0008-0000-0600-00009B850000}"/>
            </a:ext>
          </a:extLst>
        </xdr:cNvPr>
        <xdr:cNvSpPr>
          <a:spLocks noChangeArrowheads="1"/>
        </xdr:cNvSpPr>
      </xdr:nvSpPr>
      <xdr:spPr bwMode="auto">
        <a:xfrm flipH="1">
          <a:off x="1381125" y="2733675"/>
          <a:ext cx="66675" cy="676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990600</xdr:colOff>
      <xdr:row>16</xdr:row>
      <xdr:rowOff>95250</xdr:rowOff>
    </xdr:from>
    <xdr:to>
      <xdr:col>0</xdr:col>
      <xdr:colOff>1352550</xdr:colOff>
      <xdr:row>16</xdr:row>
      <xdr:rowOff>95250</xdr:rowOff>
    </xdr:to>
    <xdr:sp macro="" textlink="">
      <xdr:nvSpPr>
        <xdr:cNvPr id="34204" name="Line 8">
          <a:extLst>
            <a:ext uri="{FF2B5EF4-FFF2-40B4-BE49-F238E27FC236}">
              <a16:creationId xmlns:a16="http://schemas.microsoft.com/office/drawing/2014/main" id="{00000000-0008-0000-0600-00009C850000}"/>
            </a:ext>
          </a:extLst>
        </xdr:cNvPr>
        <xdr:cNvSpPr>
          <a:spLocks noChangeShapeType="1"/>
        </xdr:cNvSpPr>
      </xdr:nvSpPr>
      <xdr:spPr bwMode="auto">
        <a:xfrm flipV="1">
          <a:off x="990600" y="305752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419100</xdr:colOff>
      <xdr:row>16</xdr:row>
      <xdr:rowOff>95250</xdr:rowOff>
    </xdr:from>
    <xdr:to>
      <xdr:col>3</xdr:col>
      <xdr:colOff>609600</xdr:colOff>
      <xdr:row>16</xdr:row>
      <xdr:rowOff>95250</xdr:rowOff>
    </xdr:to>
    <xdr:sp macro="" textlink="">
      <xdr:nvSpPr>
        <xdr:cNvPr id="34205" name="Line 9">
          <a:extLst>
            <a:ext uri="{FF2B5EF4-FFF2-40B4-BE49-F238E27FC236}">
              <a16:creationId xmlns:a16="http://schemas.microsoft.com/office/drawing/2014/main" id="{00000000-0008-0000-0600-00009D850000}"/>
            </a:ext>
          </a:extLst>
        </xdr:cNvPr>
        <xdr:cNvSpPr>
          <a:spLocks noChangeShapeType="1"/>
        </xdr:cNvSpPr>
      </xdr:nvSpPr>
      <xdr:spPr bwMode="auto">
        <a:xfrm flipH="1">
          <a:off x="3590925" y="305752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1733550</xdr:colOff>
      <xdr:row>19</xdr:row>
      <xdr:rowOff>133350</xdr:rowOff>
    </xdr:from>
    <xdr:to>
      <xdr:col>0</xdr:col>
      <xdr:colOff>1733550</xdr:colOff>
      <xdr:row>21</xdr:row>
      <xdr:rowOff>9525</xdr:rowOff>
    </xdr:to>
    <xdr:sp macro="" textlink="">
      <xdr:nvSpPr>
        <xdr:cNvPr id="34206" name="Line 10">
          <a:extLst>
            <a:ext uri="{FF2B5EF4-FFF2-40B4-BE49-F238E27FC236}">
              <a16:creationId xmlns:a16="http://schemas.microsoft.com/office/drawing/2014/main" id="{00000000-0008-0000-0600-00009E850000}"/>
            </a:ext>
          </a:extLst>
        </xdr:cNvPr>
        <xdr:cNvSpPr>
          <a:spLocks noChangeShapeType="1"/>
        </xdr:cNvSpPr>
      </xdr:nvSpPr>
      <xdr:spPr bwMode="auto">
        <a:xfrm flipV="1">
          <a:off x="1638300" y="366712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457200</xdr:colOff>
      <xdr:row>19</xdr:row>
      <xdr:rowOff>123825</xdr:rowOff>
    </xdr:from>
    <xdr:to>
      <xdr:col>2</xdr:col>
      <xdr:colOff>457200</xdr:colOff>
      <xdr:row>21</xdr:row>
      <xdr:rowOff>0</xdr:rowOff>
    </xdr:to>
    <xdr:sp macro="" textlink="">
      <xdr:nvSpPr>
        <xdr:cNvPr id="34207" name="Line 11">
          <a:extLst>
            <a:ext uri="{FF2B5EF4-FFF2-40B4-BE49-F238E27FC236}">
              <a16:creationId xmlns:a16="http://schemas.microsoft.com/office/drawing/2014/main" id="{00000000-0008-0000-0600-00009F850000}"/>
            </a:ext>
          </a:extLst>
        </xdr:cNvPr>
        <xdr:cNvSpPr>
          <a:spLocks noChangeShapeType="1"/>
        </xdr:cNvSpPr>
      </xdr:nvSpPr>
      <xdr:spPr bwMode="auto">
        <a:xfrm flipV="1">
          <a:off x="2867025" y="3657600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19</xdr:row>
      <xdr:rowOff>123825</xdr:rowOff>
    </xdr:from>
    <xdr:to>
      <xdr:col>2</xdr:col>
      <xdr:colOff>0</xdr:colOff>
      <xdr:row>21</xdr:row>
      <xdr:rowOff>9525</xdr:rowOff>
    </xdr:to>
    <xdr:sp macro="" textlink="">
      <xdr:nvSpPr>
        <xdr:cNvPr id="34208" name="Line 12">
          <a:extLst>
            <a:ext uri="{FF2B5EF4-FFF2-40B4-BE49-F238E27FC236}">
              <a16:creationId xmlns:a16="http://schemas.microsoft.com/office/drawing/2014/main" id="{00000000-0008-0000-0600-0000A0850000}"/>
            </a:ext>
          </a:extLst>
        </xdr:cNvPr>
        <xdr:cNvSpPr>
          <a:spLocks noChangeShapeType="1"/>
        </xdr:cNvSpPr>
      </xdr:nvSpPr>
      <xdr:spPr bwMode="auto">
        <a:xfrm flipV="1">
          <a:off x="2409825" y="36576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314325</xdr:colOff>
      <xdr:row>19</xdr:row>
      <xdr:rowOff>142875</xdr:rowOff>
    </xdr:from>
    <xdr:to>
      <xdr:col>1</xdr:col>
      <xdr:colOff>314325</xdr:colOff>
      <xdr:row>21</xdr:row>
      <xdr:rowOff>19050</xdr:rowOff>
    </xdr:to>
    <xdr:sp macro="" textlink="">
      <xdr:nvSpPr>
        <xdr:cNvPr id="34209" name="Line 13">
          <a:extLst>
            <a:ext uri="{FF2B5EF4-FFF2-40B4-BE49-F238E27FC236}">
              <a16:creationId xmlns:a16="http://schemas.microsoft.com/office/drawing/2014/main" id="{00000000-0008-0000-0600-0000A1850000}"/>
            </a:ext>
          </a:extLst>
        </xdr:cNvPr>
        <xdr:cNvSpPr>
          <a:spLocks noChangeShapeType="1"/>
        </xdr:cNvSpPr>
      </xdr:nvSpPr>
      <xdr:spPr bwMode="auto">
        <a:xfrm flipV="1">
          <a:off x="1952625" y="3676650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133350</xdr:colOff>
      <xdr:row>19</xdr:row>
      <xdr:rowOff>114300</xdr:rowOff>
    </xdr:from>
    <xdr:to>
      <xdr:col>3</xdr:col>
      <xdr:colOff>133350</xdr:colOff>
      <xdr:row>20</xdr:row>
      <xdr:rowOff>161925</xdr:rowOff>
    </xdr:to>
    <xdr:sp macro="" textlink="">
      <xdr:nvSpPr>
        <xdr:cNvPr id="34210" name="Line 14">
          <a:extLst>
            <a:ext uri="{FF2B5EF4-FFF2-40B4-BE49-F238E27FC236}">
              <a16:creationId xmlns:a16="http://schemas.microsoft.com/office/drawing/2014/main" id="{00000000-0008-0000-0600-0000A2850000}"/>
            </a:ext>
          </a:extLst>
        </xdr:cNvPr>
        <xdr:cNvSpPr>
          <a:spLocks noChangeShapeType="1"/>
        </xdr:cNvSpPr>
      </xdr:nvSpPr>
      <xdr:spPr bwMode="auto">
        <a:xfrm flipV="1">
          <a:off x="3305175" y="364807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1457325</xdr:colOff>
      <xdr:row>44</xdr:row>
      <xdr:rowOff>0</xdr:rowOff>
    </xdr:from>
    <xdr:to>
      <xdr:col>0</xdr:col>
      <xdr:colOff>1457325</xdr:colOff>
      <xdr:row>44</xdr:row>
      <xdr:rowOff>0</xdr:rowOff>
    </xdr:to>
    <xdr:sp macro="" textlink="">
      <xdr:nvSpPr>
        <xdr:cNvPr id="34211" name="Line 15">
          <a:extLst>
            <a:ext uri="{FF2B5EF4-FFF2-40B4-BE49-F238E27FC236}">
              <a16:creationId xmlns:a16="http://schemas.microsoft.com/office/drawing/2014/main" id="{00000000-0008-0000-0600-0000A3850000}"/>
            </a:ext>
          </a:extLst>
        </xdr:cNvPr>
        <xdr:cNvSpPr>
          <a:spLocks noChangeShapeType="1"/>
        </xdr:cNvSpPr>
      </xdr:nvSpPr>
      <xdr:spPr bwMode="auto">
        <a:xfrm>
          <a:off x="1457325" y="952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1733550</xdr:colOff>
      <xdr:row>44</xdr:row>
      <xdr:rowOff>0</xdr:rowOff>
    </xdr:from>
    <xdr:to>
      <xdr:col>0</xdr:col>
      <xdr:colOff>1638300</xdr:colOff>
      <xdr:row>44</xdr:row>
      <xdr:rowOff>0</xdr:rowOff>
    </xdr:to>
    <xdr:sp macro="" textlink="">
      <xdr:nvSpPr>
        <xdr:cNvPr id="34212" name="Line 16">
          <a:extLst>
            <a:ext uri="{FF2B5EF4-FFF2-40B4-BE49-F238E27FC236}">
              <a16:creationId xmlns:a16="http://schemas.microsoft.com/office/drawing/2014/main" id="{00000000-0008-0000-0600-0000A4850000}"/>
            </a:ext>
          </a:extLst>
        </xdr:cNvPr>
        <xdr:cNvSpPr>
          <a:spLocks noChangeShapeType="1"/>
        </xdr:cNvSpPr>
      </xdr:nvSpPr>
      <xdr:spPr bwMode="auto">
        <a:xfrm flipV="1">
          <a:off x="1638300" y="952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66675</xdr:colOff>
      <xdr:row>44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34213" name="Line 17">
          <a:extLst>
            <a:ext uri="{FF2B5EF4-FFF2-40B4-BE49-F238E27FC236}">
              <a16:creationId xmlns:a16="http://schemas.microsoft.com/office/drawing/2014/main" id="{00000000-0008-0000-0600-0000A5850000}"/>
            </a:ext>
          </a:extLst>
        </xdr:cNvPr>
        <xdr:cNvSpPr>
          <a:spLocks noChangeShapeType="1"/>
        </xdr:cNvSpPr>
      </xdr:nvSpPr>
      <xdr:spPr bwMode="auto">
        <a:xfrm>
          <a:off x="5867400" y="9525000"/>
          <a:ext cx="9525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9525</xdr:rowOff>
    </xdr:from>
    <xdr:to>
      <xdr:col>9</xdr:col>
      <xdr:colOff>0</xdr:colOff>
      <xdr:row>4</xdr:row>
      <xdr:rowOff>9525</xdr:rowOff>
    </xdr:to>
    <xdr:sp macro="" textlink="">
      <xdr:nvSpPr>
        <xdr:cNvPr id="34214" name="Line 18">
          <a:extLst>
            <a:ext uri="{FF2B5EF4-FFF2-40B4-BE49-F238E27FC236}">
              <a16:creationId xmlns:a16="http://schemas.microsoft.com/office/drawing/2014/main" id="{00000000-0008-0000-0600-0000A6850000}"/>
            </a:ext>
          </a:extLst>
        </xdr:cNvPr>
        <xdr:cNvSpPr>
          <a:spLocks noChangeShapeType="1"/>
        </xdr:cNvSpPr>
      </xdr:nvSpPr>
      <xdr:spPr bwMode="auto">
        <a:xfrm>
          <a:off x="7115175" y="82867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15" name="Line 19">
          <a:extLst>
            <a:ext uri="{FF2B5EF4-FFF2-40B4-BE49-F238E27FC236}">
              <a16:creationId xmlns:a16="http://schemas.microsoft.com/office/drawing/2014/main" id="{00000000-0008-0000-0600-0000A7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16" name="Line 20">
          <a:extLst>
            <a:ext uri="{FF2B5EF4-FFF2-40B4-BE49-F238E27FC236}">
              <a16:creationId xmlns:a16="http://schemas.microsoft.com/office/drawing/2014/main" id="{00000000-0008-0000-0600-0000A8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200025</xdr:rowOff>
    </xdr:from>
    <xdr:to>
      <xdr:col>9</xdr:col>
      <xdr:colOff>0</xdr:colOff>
      <xdr:row>26</xdr:row>
      <xdr:rowOff>238125</xdr:rowOff>
    </xdr:to>
    <xdr:sp macro="" textlink="">
      <xdr:nvSpPr>
        <xdr:cNvPr id="34217" name="Oval 21">
          <a:extLst>
            <a:ext uri="{FF2B5EF4-FFF2-40B4-BE49-F238E27FC236}">
              <a16:creationId xmlns:a16="http://schemas.microsoft.com/office/drawing/2014/main" id="{00000000-0008-0000-0600-0000A9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200025</xdr:rowOff>
    </xdr:from>
    <xdr:to>
      <xdr:col>9</xdr:col>
      <xdr:colOff>0</xdr:colOff>
      <xdr:row>26</xdr:row>
      <xdr:rowOff>238125</xdr:rowOff>
    </xdr:to>
    <xdr:sp macro="" textlink="">
      <xdr:nvSpPr>
        <xdr:cNvPr id="34218" name="Oval 22">
          <a:extLst>
            <a:ext uri="{FF2B5EF4-FFF2-40B4-BE49-F238E27FC236}">
              <a16:creationId xmlns:a16="http://schemas.microsoft.com/office/drawing/2014/main" id="{00000000-0008-0000-0600-0000AA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180975</xdr:rowOff>
    </xdr:from>
    <xdr:to>
      <xdr:col>9</xdr:col>
      <xdr:colOff>0</xdr:colOff>
      <xdr:row>26</xdr:row>
      <xdr:rowOff>219075</xdr:rowOff>
    </xdr:to>
    <xdr:sp macro="" textlink="">
      <xdr:nvSpPr>
        <xdr:cNvPr id="34219" name="Oval 23">
          <a:extLst>
            <a:ext uri="{FF2B5EF4-FFF2-40B4-BE49-F238E27FC236}">
              <a16:creationId xmlns:a16="http://schemas.microsoft.com/office/drawing/2014/main" id="{00000000-0008-0000-0600-0000AB850000}"/>
            </a:ext>
          </a:extLst>
        </xdr:cNvPr>
        <xdr:cNvSpPr>
          <a:spLocks noChangeArrowheads="1"/>
        </xdr:cNvSpPr>
      </xdr:nvSpPr>
      <xdr:spPr bwMode="auto">
        <a:xfrm>
          <a:off x="7115175" y="5048250"/>
          <a:ext cx="0" cy="95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</xdr:row>
      <xdr:rowOff>190500</xdr:rowOff>
    </xdr:from>
    <xdr:to>
      <xdr:col>9</xdr:col>
      <xdr:colOff>0</xdr:colOff>
      <xdr:row>26</xdr:row>
      <xdr:rowOff>228600</xdr:rowOff>
    </xdr:to>
    <xdr:sp macro="" textlink="">
      <xdr:nvSpPr>
        <xdr:cNvPr id="34220" name="Oval 24">
          <a:extLst>
            <a:ext uri="{FF2B5EF4-FFF2-40B4-BE49-F238E27FC236}">
              <a16:creationId xmlns:a16="http://schemas.microsoft.com/office/drawing/2014/main" id="{00000000-0008-0000-0600-0000AC850000}"/>
            </a:ext>
          </a:extLst>
        </xdr:cNvPr>
        <xdr:cNvSpPr>
          <a:spLocks noChangeArrowheads="1"/>
        </xdr:cNvSpPr>
      </xdr:nvSpPr>
      <xdr:spPr bwMode="auto">
        <a:xfrm>
          <a:off x="7115175" y="5057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695325</xdr:colOff>
      <xdr:row>245</xdr:row>
      <xdr:rowOff>0</xdr:rowOff>
    </xdr:from>
    <xdr:to>
      <xdr:col>7</xdr:col>
      <xdr:colOff>657225</xdr:colOff>
      <xdr:row>245</xdr:row>
      <xdr:rowOff>0</xdr:rowOff>
    </xdr:to>
    <xdr:sp macro="" textlink="">
      <xdr:nvSpPr>
        <xdr:cNvPr id="34230" name="Oval 34">
          <a:extLst>
            <a:ext uri="{FF2B5EF4-FFF2-40B4-BE49-F238E27FC236}">
              <a16:creationId xmlns:a16="http://schemas.microsoft.com/office/drawing/2014/main" id="{00000000-0008-0000-0600-0000B6850000}"/>
            </a:ext>
          </a:extLst>
        </xdr:cNvPr>
        <xdr:cNvSpPr>
          <a:spLocks noChangeArrowheads="1"/>
        </xdr:cNvSpPr>
      </xdr:nvSpPr>
      <xdr:spPr bwMode="auto">
        <a:xfrm>
          <a:off x="6457950" y="197262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31" name="Line 35">
          <a:extLst>
            <a:ext uri="{FF2B5EF4-FFF2-40B4-BE49-F238E27FC236}">
              <a16:creationId xmlns:a16="http://schemas.microsoft.com/office/drawing/2014/main" id="{00000000-0008-0000-0600-0000B7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9525</xdr:rowOff>
    </xdr:from>
    <xdr:to>
      <xdr:col>9</xdr:col>
      <xdr:colOff>0</xdr:colOff>
      <xdr:row>2</xdr:row>
      <xdr:rowOff>9525</xdr:rowOff>
    </xdr:to>
    <xdr:sp macro="" textlink="">
      <xdr:nvSpPr>
        <xdr:cNvPr id="34232" name="Line 36">
          <a:extLst>
            <a:ext uri="{FF2B5EF4-FFF2-40B4-BE49-F238E27FC236}">
              <a16:creationId xmlns:a16="http://schemas.microsoft.com/office/drawing/2014/main" id="{00000000-0008-0000-0600-0000B8850000}"/>
            </a:ext>
          </a:extLst>
        </xdr:cNvPr>
        <xdr:cNvSpPr>
          <a:spLocks noChangeShapeType="1"/>
        </xdr:cNvSpPr>
      </xdr:nvSpPr>
      <xdr:spPr bwMode="auto">
        <a:xfrm>
          <a:off x="7115175" y="400050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695325</xdr:colOff>
      <xdr:row>140</xdr:row>
      <xdr:rowOff>0</xdr:rowOff>
    </xdr:from>
    <xdr:to>
      <xdr:col>7</xdr:col>
      <xdr:colOff>657225</xdr:colOff>
      <xdr:row>140</xdr:row>
      <xdr:rowOff>0</xdr:rowOff>
    </xdr:to>
    <xdr:sp macro="" textlink="">
      <xdr:nvSpPr>
        <xdr:cNvPr id="29" name="Oval 34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5945505" y="262509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695325</xdr:colOff>
      <xdr:row>47</xdr:row>
      <xdr:rowOff>0</xdr:rowOff>
    </xdr:from>
    <xdr:to>
      <xdr:col>8</xdr:col>
      <xdr:colOff>657225</xdr:colOff>
      <xdr:row>47</xdr:row>
      <xdr:rowOff>0</xdr:rowOff>
    </xdr:to>
    <xdr:sp macro="" textlink="">
      <xdr:nvSpPr>
        <xdr:cNvPr id="30" name="Oval 34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6532245" y="974598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48</xdr:row>
      <xdr:rowOff>9525</xdr:rowOff>
    </xdr:from>
    <xdr:to>
      <xdr:col>9</xdr:col>
      <xdr:colOff>0</xdr:colOff>
      <xdr:row>48</xdr:row>
      <xdr:rowOff>9525</xdr:rowOff>
    </xdr:to>
    <xdr:sp macro="" textlink="">
      <xdr:nvSpPr>
        <xdr:cNvPr id="31" name="Line 18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ShapeType="1"/>
        </xdr:cNvSpPr>
      </xdr:nvSpPr>
      <xdr:spPr bwMode="auto">
        <a:xfrm>
          <a:off x="6530340" y="993838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46</xdr:row>
      <xdr:rowOff>9525</xdr:rowOff>
    </xdr:from>
    <xdr:to>
      <xdr:col>9</xdr:col>
      <xdr:colOff>0</xdr:colOff>
      <xdr:row>46</xdr:row>
      <xdr:rowOff>9525</xdr:rowOff>
    </xdr:to>
    <xdr:sp macro="" textlink="">
      <xdr:nvSpPr>
        <xdr:cNvPr id="32" name="Line 19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 bwMode="auto">
        <a:xfrm>
          <a:off x="6530340" y="952690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46</xdr:row>
      <xdr:rowOff>9525</xdr:rowOff>
    </xdr:from>
    <xdr:to>
      <xdr:col>9</xdr:col>
      <xdr:colOff>0</xdr:colOff>
      <xdr:row>46</xdr:row>
      <xdr:rowOff>9525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ShapeType="1"/>
        </xdr:cNvSpPr>
      </xdr:nvSpPr>
      <xdr:spPr bwMode="auto">
        <a:xfrm>
          <a:off x="6530340" y="952690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46</xdr:row>
      <xdr:rowOff>9525</xdr:rowOff>
    </xdr:from>
    <xdr:to>
      <xdr:col>9</xdr:col>
      <xdr:colOff>0</xdr:colOff>
      <xdr:row>46</xdr:row>
      <xdr:rowOff>9525</xdr:rowOff>
    </xdr:to>
    <xdr:sp macro="" textlink="">
      <xdr:nvSpPr>
        <xdr:cNvPr id="34" name="Line 35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ShapeType="1"/>
        </xdr:cNvSpPr>
      </xdr:nvSpPr>
      <xdr:spPr bwMode="auto">
        <a:xfrm>
          <a:off x="6530340" y="952690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46</xdr:row>
      <xdr:rowOff>9525</xdr:rowOff>
    </xdr:from>
    <xdr:to>
      <xdr:col>9</xdr:col>
      <xdr:colOff>0</xdr:colOff>
      <xdr:row>46</xdr:row>
      <xdr:rowOff>9525</xdr:rowOff>
    </xdr:to>
    <xdr:sp macro="" textlink="">
      <xdr:nvSpPr>
        <xdr:cNvPr id="35" name="Line 36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ShapeType="1"/>
        </xdr:cNvSpPr>
      </xdr:nvSpPr>
      <xdr:spPr bwMode="auto">
        <a:xfrm>
          <a:off x="6530340" y="9526905"/>
          <a:ext cx="0" cy="0"/>
        </a:xfrm>
        <a:prstGeom prst="line">
          <a:avLst/>
        </a:prstGeom>
        <a:noFill/>
        <a:ln w="13970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64</xdr:row>
          <xdr:rowOff>133350</xdr:rowOff>
        </xdr:from>
        <xdr:to>
          <xdr:col>9</xdr:col>
          <xdr:colOff>0</xdr:colOff>
          <xdr:row>82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zoomScaleNormal="100" workbookViewId="0"/>
  </sheetViews>
  <sheetFormatPr defaultColWidth="8.88671875" defaultRowHeight="12.75"/>
  <cols>
    <col min="1" max="2" width="5.109375" style="17" customWidth="1"/>
    <col min="3" max="3" width="8.33203125" style="17" customWidth="1"/>
    <col min="4" max="4" width="6.5546875" style="17" customWidth="1"/>
    <col min="5" max="5" width="5.33203125" style="17" customWidth="1"/>
    <col min="6" max="6" width="7.33203125" style="17" customWidth="1"/>
    <col min="7" max="7" width="10" style="17" customWidth="1"/>
    <col min="8" max="10" width="6.5546875" style="17" customWidth="1"/>
    <col min="11" max="11" width="4.109375" style="17" customWidth="1"/>
    <col min="12" max="12" width="5.21875" style="17" customWidth="1"/>
    <col min="13" max="13" width="9.5546875" style="17" customWidth="1"/>
    <col min="14" max="14" width="0.77734375" style="17" customWidth="1"/>
    <col min="15" max="16384" width="8.88671875" style="17"/>
  </cols>
  <sheetData>
    <row r="1" spans="1:14" ht="17.25" customHeight="1">
      <c r="A1" s="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4" ht="36" customHeight="1">
      <c r="A2" s="18"/>
      <c r="C2" s="242" t="s">
        <v>0</v>
      </c>
      <c r="M2" s="19"/>
    </row>
    <row r="3" spans="1:14" ht="15" customHeight="1">
      <c r="A3" s="18"/>
      <c r="H3" s="3"/>
      <c r="M3" s="19"/>
    </row>
    <row r="4" spans="1:14" ht="9.75" customHeight="1">
      <c r="A4" s="18"/>
      <c r="M4" s="19"/>
    </row>
    <row r="5" spans="1:14" ht="13.5" customHeight="1">
      <c r="A5" s="18"/>
      <c r="M5" s="19"/>
    </row>
    <row r="6" spans="1:14" ht="21" customHeight="1" thickBot="1">
      <c r="A6" s="18"/>
      <c r="C6" s="129" t="s">
        <v>1</v>
      </c>
      <c r="D6" s="20"/>
      <c r="E6" s="20"/>
      <c r="F6" s="20"/>
      <c r="G6" s="20"/>
      <c r="H6" s="20"/>
      <c r="I6" s="20"/>
      <c r="J6" s="20"/>
      <c r="K6" s="20"/>
      <c r="L6" s="20"/>
      <c r="M6" s="19"/>
    </row>
    <row r="7" spans="1:14" ht="16.5" customHeight="1">
      <c r="A7" s="21"/>
      <c r="C7" s="22"/>
      <c r="D7" s="3"/>
      <c r="E7" s="3"/>
      <c r="F7" s="3"/>
      <c r="G7" s="3"/>
      <c r="H7" s="3"/>
      <c r="I7" s="3"/>
      <c r="J7" s="3"/>
      <c r="K7" s="3"/>
      <c r="M7" s="23"/>
    </row>
    <row r="8" spans="1:14" s="25" customFormat="1" ht="15" customHeight="1">
      <c r="A8" s="24"/>
      <c r="C8" s="26" t="s">
        <v>2</v>
      </c>
      <c r="D8" s="26"/>
      <c r="E8" s="26"/>
      <c r="F8" s="26"/>
      <c r="G8" s="270" t="s">
        <v>3</v>
      </c>
      <c r="H8" s="26"/>
      <c r="I8" s="26"/>
      <c r="J8" s="26"/>
      <c r="K8" s="26"/>
      <c r="L8" s="26"/>
      <c r="M8" s="23"/>
    </row>
    <row r="9" spans="1:14" s="25" customFormat="1" ht="20.25" customHeight="1">
      <c r="A9" s="24"/>
      <c r="C9" s="27" t="s">
        <v>4</v>
      </c>
      <c r="D9" s="27"/>
      <c r="E9" s="27"/>
      <c r="F9" s="27"/>
      <c r="G9" s="176" t="s">
        <v>5</v>
      </c>
      <c r="H9" s="27"/>
      <c r="I9" s="27"/>
      <c r="J9" s="27"/>
      <c r="K9" s="27"/>
      <c r="L9" s="27"/>
      <c r="M9" s="23"/>
    </row>
    <row r="10" spans="1:14" s="25" customFormat="1" ht="20.25" customHeight="1">
      <c r="A10" s="24"/>
      <c r="C10" s="27" t="s">
        <v>6</v>
      </c>
      <c r="D10" s="27"/>
      <c r="E10" s="27"/>
      <c r="F10" s="27"/>
      <c r="G10" s="3" t="s">
        <v>7</v>
      </c>
      <c r="H10" s="72"/>
      <c r="I10" s="72"/>
      <c r="J10" s="72"/>
      <c r="K10" s="72"/>
      <c r="L10" s="72"/>
      <c r="M10" s="19"/>
      <c r="N10" s="17"/>
    </row>
    <row r="11" spans="1:14" s="25" customFormat="1" ht="20.25" customHeight="1">
      <c r="A11" s="24"/>
      <c r="C11" s="27" t="s">
        <v>8</v>
      </c>
      <c r="D11" s="27"/>
      <c r="E11" s="27"/>
      <c r="F11" s="27"/>
      <c r="G11" s="27" t="s">
        <v>9</v>
      </c>
      <c r="H11" s="27"/>
      <c r="I11" s="27"/>
      <c r="J11" s="27"/>
      <c r="K11" s="27"/>
      <c r="L11" s="27"/>
      <c r="M11" s="23"/>
    </row>
    <row r="12" spans="1:14" s="25" customFormat="1" ht="20.25" customHeight="1">
      <c r="A12" s="24"/>
      <c r="C12" s="27" t="s">
        <v>10</v>
      </c>
      <c r="D12" s="27"/>
      <c r="E12" s="27"/>
      <c r="F12" s="27"/>
      <c r="G12" s="28">
        <v>500706953</v>
      </c>
      <c r="H12" s="27"/>
      <c r="I12" s="27"/>
      <c r="J12" s="27"/>
      <c r="K12" s="27"/>
      <c r="L12" s="27"/>
      <c r="M12" s="23"/>
    </row>
    <row r="13" spans="1:14" s="25" customFormat="1" ht="20.25" customHeight="1">
      <c r="A13" s="24"/>
      <c r="C13" s="27" t="s">
        <v>11</v>
      </c>
      <c r="D13" s="27"/>
      <c r="E13" s="27"/>
      <c r="F13" s="27"/>
      <c r="G13" s="29" t="s">
        <v>12</v>
      </c>
      <c r="H13" s="27"/>
      <c r="I13" s="27"/>
      <c r="J13" s="27"/>
      <c r="K13" s="27"/>
      <c r="L13" s="27"/>
      <c r="M13" s="23"/>
    </row>
    <row r="14" spans="1:14" s="25" customFormat="1" ht="20.25" customHeight="1">
      <c r="A14" s="24"/>
      <c r="C14" s="27" t="s">
        <v>13</v>
      </c>
      <c r="D14" s="27"/>
      <c r="E14" s="27"/>
      <c r="F14" s="27"/>
      <c r="G14" s="27" t="s">
        <v>14</v>
      </c>
      <c r="H14" s="27"/>
      <c r="I14" s="27"/>
      <c r="J14" s="27"/>
      <c r="K14" s="27"/>
      <c r="L14" s="27"/>
      <c r="M14" s="23"/>
    </row>
    <row r="15" spans="1:14" s="25" customFormat="1" ht="20.25" customHeight="1">
      <c r="A15" s="24"/>
      <c r="C15" s="27" t="s">
        <v>15</v>
      </c>
      <c r="D15" s="27"/>
      <c r="E15" s="27"/>
      <c r="F15" s="27"/>
      <c r="G15" s="29" t="s">
        <v>16</v>
      </c>
      <c r="H15" s="27"/>
      <c r="I15" s="27"/>
      <c r="J15" s="27"/>
      <c r="K15" s="27"/>
      <c r="L15" s="27"/>
      <c r="M15" s="23"/>
    </row>
    <row r="16" spans="1:14" s="25" customFormat="1" ht="20.25" customHeight="1">
      <c r="A16" s="24"/>
      <c r="C16" s="27" t="s">
        <v>17</v>
      </c>
      <c r="D16" s="27"/>
      <c r="E16" s="27"/>
      <c r="F16" s="27"/>
      <c r="G16" s="29" t="s">
        <v>18</v>
      </c>
      <c r="H16" s="27"/>
      <c r="I16" s="27"/>
      <c r="J16" s="27"/>
      <c r="K16" s="27"/>
      <c r="L16" s="27"/>
      <c r="M16" s="23"/>
    </row>
    <row r="17" spans="1:13" s="25" customFormat="1" ht="20.25" customHeight="1">
      <c r="A17" s="24"/>
      <c r="C17" s="27" t="s">
        <v>19</v>
      </c>
      <c r="D17" s="27"/>
      <c r="E17" s="27"/>
      <c r="F17" s="27"/>
      <c r="G17" s="3" t="s">
        <v>20</v>
      </c>
      <c r="H17" s="27"/>
      <c r="I17" s="27"/>
      <c r="J17" s="27"/>
      <c r="K17" s="27"/>
      <c r="L17" s="27"/>
      <c r="M17" s="23"/>
    </row>
    <row r="18" spans="1:13" s="25" customFormat="1" ht="20.25" customHeight="1">
      <c r="A18" s="24"/>
      <c r="C18" s="27" t="s">
        <v>21</v>
      </c>
      <c r="D18" s="27"/>
      <c r="E18" s="27"/>
      <c r="F18" s="27"/>
      <c r="G18" s="30" t="s">
        <v>22</v>
      </c>
      <c r="H18" s="27"/>
      <c r="I18" s="27"/>
      <c r="J18" s="27"/>
      <c r="K18" s="27"/>
      <c r="L18" s="27"/>
      <c r="M18" s="23"/>
    </row>
    <row r="19" spans="1:13" s="25" customFormat="1" ht="20.25" customHeight="1">
      <c r="A19" s="24"/>
      <c r="C19" s="27" t="s">
        <v>23</v>
      </c>
      <c r="D19" s="27"/>
      <c r="E19" s="27"/>
      <c r="F19" s="27"/>
      <c r="G19" s="30" t="s">
        <v>24</v>
      </c>
      <c r="H19" s="27"/>
      <c r="I19" s="27"/>
      <c r="J19" s="27"/>
      <c r="K19" s="27"/>
      <c r="L19" s="27"/>
      <c r="M19" s="23"/>
    </row>
    <row r="20" spans="1:13" s="25" customFormat="1" ht="17.25" customHeight="1">
      <c r="A20" s="24"/>
      <c r="M20" s="31"/>
    </row>
    <row r="21" spans="1:13" s="25" customFormat="1" ht="17.25" customHeight="1">
      <c r="A21" s="24"/>
      <c r="M21" s="31"/>
    </row>
    <row r="22" spans="1:13" s="25" customFormat="1" ht="17.25" customHeight="1">
      <c r="A22" s="24"/>
      <c r="C22" s="32" t="s">
        <v>25</v>
      </c>
      <c r="D22" s="3"/>
      <c r="E22" s="3" t="s">
        <v>26</v>
      </c>
      <c r="F22" s="3"/>
      <c r="G22" s="3"/>
      <c r="H22" s="3"/>
      <c r="I22" s="3"/>
      <c r="M22" s="31"/>
    </row>
    <row r="23" spans="1:13" s="25" customFormat="1" ht="18.75" customHeight="1">
      <c r="A23" s="24"/>
      <c r="B23" s="273"/>
      <c r="C23" s="3" t="s">
        <v>27</v>
      </c>
      <c r="D23" s="3"/>
      <c r="E23" s="3" t="s">
        <v>28</v>
      </c>
      <c r="F23" s="3"/>
      <c r="G23" s="3"/>
      <c r="H23" s="3"/>
      <c r="I23" s="3"/>
      <c r="M23" s="31"/>
    </row>
    <row r="24" spans="1:13" s="25" customFormat="1" ht="18.75" customHeight="1">
      <c r="A24" s="24"/>
      <c r="B24" s="273"/>
      <c r="C24" s="32"/>
      <c r="D24" s="3"/>
      <c r="E24" s="3" t="s">
        <v>29</v>
      </c>
      <c r="F24" s="3"/>
      <c r="G24" s="3"/>
      <c r="H24" s="3"/>
      <c r="I24" s="3"/>
      <c r="M24" s="31"/>
    </row>
    <row r="25" spans="1:13" s="25" customFormat="1" ht="18.75" customHeight="1">
      <c r="A25" s="24"/>
      <c r="B25" s="224"/>
      <c r="C25" s="32"/>
      <c r="D25" s="3"/>
      <c r="E25" s="3" t="s">
        <v>30</v>
      </c>
      <c r="F25" s="3"/>
      <c r="G25" s="3"/>
      <c r="H25" s="3"/>
      <c r="I25" s="3"/>
      <c r="M25" s="31"/>
    </row>
    <row r="26" spans="1:13" ht="18.75" customHeight="1">
      <c r="A26" s="18"/>
      <c r="B26" s="3"/>
      <c r="E26" s="3" t="s">
        <v>31</v>
      </c>
      <c r="F26" s="3"/>
      <c r="G26" s="3"/>
      <c r="H26" s="3"/>
      <c r="I26" s="3"/>
      <c r="M26" s="19"/>
    </row>
    <row r="27" spans="1:13" s="25" customFormat="1" ht="16.5" customHeight="1">
      <c r="A27" s="24"/>
      <c r="E27" s="3" t="s">
        <v>32</v>
      </c>
      <c r="F27" s="3"/>
      <c r="G27" s="3"/>
      <c r="H27" s="3"/>
      <c r="I27" s="3"/>
      <c r="M27" s="31"/>
    </row>
    <row r="28" spans="1:13" s="25" customFormat="1" ht="16.5" customHeight="1">
      <c r="A28" s="24"/>
      <c r="E28" s="3"/>
      <c r="F28" s="3"/>
      <c r="G28" s="3"/>
      <c r="H28" s="3"/>
      <c r="I28" s="3"/>
      <c r="M28" s="31"/>
    </row>
    <row r="29" spans="1:13" s="25" customFormat="1" ht="16.5" customHeight="1">
      <c r="A29" s="24"/>
      <c r="E29" s="3"/>
      <c r="F29" s="3"/>
      <c r="G29" s="3"/>
      <c r="H29" s="3"/>
      <c r="I29" s="3"/>
      <c r="M29" s="31"/>
    </row>
    <row r="30" spans="1:13" s="34" customFormat="1" ht="15.75">
      <c r="A30" s="33"/>
      <c r="B30" s="1" t="s">
        <v>33</v>
      </c>
      <c r="C30" s="1"/>
      <c r="D30" s="1"/>
      <c r="E30" s="1"/>
      <c r="F30" s="1"/>
      <c r="G30" s="1"/>
      <c r="H30" s="1"/>
      <c r="I30" s="1"/>
      <c r="J30" s="1"/>
      <c r="K30" s="1"/>
      <c r="M30" s="35"/>
    </row>
    <row r="31" spans="1:13" s="34" customFormat="1" ht="15.75">
      <c r="A31" s="33"/>
      <c r="B31" s="1" t="s">
        <v>34</v>
      </c>
      <c r="C31" s="1"/>
      <c r="D31" s="1"/>
      <c r="E31" s="1"/>
      <c r="F31" s="1"/>
      <c r="G31" s="1"/>
      <c r="H31" s="1"/>
      <c r="I31" s="1"/>
      <c r="J31" s="1"/>
      <c r="K31" s="1"/>
      <c r="M31" s="35"/>
    </row>
    <row r="32" spans="1:13" ht="18.75" customHeight="1">
      <c r="A32" s="18"/>
      <c r="B32" s="1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34"/>
      <c r="M32" s="19"/>
    </row>
    <row r="33" spans="1:13" ht="20.25" customHeight="1">
      <c r="A33" s="18"/>
      <c r="M33" s="19"/>
    </row>
    <row r="34" spans="1:13" ht="37.5" customHeight="1">
      <c r="A34" s="18"/>
      <c r="B34" s="3"/>
      <c r="E34" s="236" t="s">
        <v>36</v>
      </c>
      <c r="F34" s="72"/>
      <c r="G34" s="72"/>
      <c r="H34" s="72"/>
      <c r="I34" s="235"/>
      <c r="M34" s="19"/>
    </row>
    <row r="35" spans="1:13" ht="37.5" customHeight="1">
      <c r="A35" s="18"/>
      <c r="E35" s="236" t="s">
        <v>37</v>
      </c>
      <c r="F35" s="72"/>
      <c r="G35" s="72"/>
      <c r="H35" s="72"/>
      <c r="I35" s="235"/>
      <c r="M35" s="19"/>
    </row>
    <row r="36" spans="1:13" ht="20.25" customHeight="1">
      <c r="A36" s="18"/>
      <c r="M36" s="19"/>
    </row>
    <row r="37" spans="1:13" ht="17.25" customHeight="1">
      <c r="A37" s="18"/>
      <c r="B37" s="36"/>
      <c r="C37" s="36"/>
      <c r="D37" s="37"/>
      <c r="E37" s="37"/>
      <c r="F37" s="37"/>
      <c r="G37" s="37"/>
      <c r="H37" s="3"/>
      <c r="I37" s="3"/>
      <c r="M37" s="19"/>
    </row>
    <row r="38" spans="1:13" ht="17.25" customHeight="1">
      <c r="A38" s="177" t="s">
        <v>38</v>
      </c>
      <c r="B38" s="37"/>
      <c r="D38" s="37"/>
      <c r="E38" s="37"/>
      <c r="G38" s="37"/>
      <c r="I38" s="3"/>
      <c r="M38" s="19"/>
    </row>
    <row r="39" spans="1:13" ht="17.25" customHeight="1">
      <c r="A39" s="18"/>
      <c r="B39" s="37" t="s">
        <v>39</v>
      </c>
      <c r="D39" s="37" t="s">
        <v>40</v>
      </c>
      <c r="F39" s="37"/>
      <c r="G39" s="37" t="s">
        <v>41</v>
      </c>
      <c r="H39" s="3"/>
      <c r="I39" s="3"/>
      <c r="M39" s="19"/>
    </row>
    <row r="40" spans="1:13" ht="9.75" customHeight="1">
      <c r="A40" s="18"/>
      <c r="B40" s="36" t="s">
        <v>42</v>
      </c>
      <c r="M40" s="19"/>
    </row>
    <row r="41" spans="1:13">
      <c r="A41" s="18"/>
      <c r="M41" s="19"/>
    </row>
    <row r="42" spans="1:13">
      <c r="A42" s="18"/>
      <c r="M42" s="19"/>
    </row>
    <row r="43" spans="1:13" ht="13.5" thickBot="1">
      <c r="A43" s="3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9"/>
    </row>
  </sheetData>
  <mergeCells count="1">
    <mergeCell ref="B23:B24"/>
  </mergeCells>
  <phoneticPr fontId="12" type="noConversion"/>
  <pageMargins left="0" right="0" top="0.47244094488188981" bottom="0.47244094488188981" header="7.874015748031496E-2" footer="7.874015748031496E-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5"/>
  <sheetViews>
    <sheetView showGridLines="0" workbookViewId="0">
      <selection sqref="A1:N1"/>
    </sheetView>
  </sheetViews>
  <sheetFormatPr defaultColWidth="8.88671875" defaultRowHeight="15"/>
  <cols>
    <col min="1" max="1" width="3.21875" style="3" customWidth="1"/>
    <col min="2" max="2" width="19.21875" style="3" customWidth="1"/>
    <col min="3" max="3" width="6.109375" style="3" customWidth="1"/>
    <col min="4" max="4" width="4" style="3" customWidth="1"/>
    <col min="5" max="5" width="4.44140625" style="3" customWidth="1"/>
    <col min="6" max="6" width="5" style="3" customWidth="1"/>
    <col min="7" max="7" width="5.44140625" style="3" customWidth="1"/>
    <col min="8" max="8" width="3.77734375" style="3" customWidth="1"/>
    <col min="9" max="9" width="7.5546875" style="3" customWidth="1"/>
    <col min="10" max="10" width="4.21875" style="3" customWidth="1"/>
    <col min="11" max="11" width="2.88671875" style="3" customWidth="1"/>
    <col min="12" max="12" width="6" style="3" customWidth="1"/>
    <col min="13" max="13" width="5.77734375" style="3" customWidth="1"/>
    <col min="14" max="14" width="5.33203125" style="3" customWidth="1"/>
    <col min="15" max="15" width="3.77734375" style="3" customWidth="1"/>
    <col min="16" max="16384" width="8.88671875" style="3"/>
  </cols>
  <sheetData>
    <row r="1" spans="1:15" ht="17.25" customHeight="1">
      <c r="A1" s="294" t="s">
        <v>43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6"/>
    </row>
    <row r="2" spans="1:15" ht="23.25" customHeight="1">
      <c r="A2" s="290" t="s">
        <v>44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40"/>
    </row>
    <row r="3" spans="1:15" ht="24" customHeight="1">
      <c r="A3" s="288" t="s">
        <v>45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41"/>
    </row>
    <row r="4" spans="1:15" ht="15" customHeight="1">
      <c r="A4" s="42" t="s">
        <v>46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0"/>
    </row>
    <row r="5" spans="1:15" ht="15" customHeight="1">
      <c r="A5" s="44" t="s">
        <v>47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45"/>
    </row>
    <row r="6" spans="1:15" ht="15" customHeight="1">
      <c r="A6" s="44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45"/>
    </row>
    <row r="7" spans="1:15" ht="14.25" customHeight="1">
      <c r="A7" s="46"/>
      <c r="O7" s="41"/>
    </row>
    <row r="8" spans="1:15" ht="13.5" customHeight="1">
      <c r="A8" s="47"/>
      <c r="B8" s="48" t="s">
        <v>49</v>
      </c>
      <c r="C8" s="49" t="s">
        <v>50</v>
      </c>
      <c r="D8" s="50"/>
      <c r="E8" s="50"/>
      <c r="F8" s="51"/>
      <c r="G8" s="49" t="s">
        <v>51</v>
      </c>
      <c r="H8" s="50"/>
      <c r="I8" s="51"/>
      <c r="J8" s="49" t="s">
        <v>52</v>
      </c>
      <c r="K8" s="50"/>
      <c r="L8" s="50"/>
      <c r="M8" s="52" t="s">
        <v>53</v>
      </c>
      <c r="N8" s="50"/>
      <c r="O8" s="51"/>
    </row>
    <row r="9" spans="1:15" ht="13.5" customHeight="1">
      <c r="A9" s="47">
        <v>1</v>
      </c>
      <c r="B9" s="48" t="s">
        <v>54</v>
      </c>
      <c r="C9" s="49" t="s">
        <v>55</v>
      </c>
      <c r="D9" s="50"/>
      <c r="E9" s="50"/>
      <c r="F9" s="51"/>
      <c r="G9" s="49"/>
      <c r="H9" s="53">
        <v>0</v>
      </c>
      <c r="I9" s="51"/>
      <c r="J9" s="49"/>
      <c r="K9" s="50"/>
      <c r="L9" s="54" t="s">
        <v>56</v>
      </c>
      <c r="M9" s="50"/>
      <c r="N9" s="50"/>
      <c r="O9" s="51"/>
    </row>
    <row r="10" spans="1:15" ht="13.5" customHeight="1">
      <c r="A10" s="47">
        <v>2</v>
      </c>
      <c r="B10" s="48" t="s">
        <v>57</v>
      </c>
      <c r="C10" s="49" t="s">
        <v>55</v>
      </c>
      <c r="D10" s="50"/>
      <c r="E10" s="50"/>
      <c r="F10" s="51"/>
      <c r="G10" s="49"/>
      <c r="H10" s="53">
        <v>0</v>
      </c>
      <c r="I10" s="51"/>
      <c r="J10" s="49"/>
      <c r="K10" s="50"/>
      <c r="L10" s="54" t="s">
        <v>56</v>
      </c>
      <c r="M10" s="50"/>
      <c r="N10" s="50"/>
      <c r="O10" s="51"/>
    </row>
    <row r="11" spans="1:15" ht="13.5" customHeight="1">
      <c r="A11" s="47">
        <v>3</v>
      </c>
      <c r="B11" s="48" t="s">
        <v>58</v>
      </c>
      <c r="C11" s="49" t="s">
        <v>55</v>
      </c>
      <c r="D11" s="50"/>
      <c r="E11" s="50"/>
      <c r="F11" s="51"/>
      <c r="G11" s="49"/>
      <c r="H11" s="53">
        <v>0</v>
      </c>
      <c r="I11" s="51"/>
      <c r="J11" s="132"/>
      <c r="K11" s="50"/>
      <c r="L11" s="54" t="s">
        <v>56</v>
      </c>
      <c r="M11" s="50"/>
      <c r="N11" s="50"/>
      <c r="O11" s="51"/>
    </row>
    <row r="12" spans="1:15" ht="15" customHeight="1">
      <c r="A12" s="46"/>
      <c r="N12" s="26"/>
      <c r="O12" s="41"/>
    </row>
    <row r="13" spans="1:15" ht="13.5" customHeight="1">
      <c r="A13" s="55"/>
      <c r="B13" s="56"/>
      <c r="C13" s="27" t="s">
        <v>59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45"/>
    </row>
    <row r="14" spans="1:15" ht="13.5" customHeight="1">
      <c r="A14" s="49" t="s">
        <v>60</v>
      </c>
      <c r="B14" s="56"/>
      <c r="C14" s="50" t="s">
        <v>61</v>
      </c>
      <c r="D14" s="27"/>
      <c r="E14" s="27"/>
      <c r="F14" s="27"/>
      <c r="G14" s="27"/>
      <c r="H14" s="27"/>
      <c r="I14" s="27"/>
      <c r="J14" s="27"/>
      <c r="K14" s="51" t="s">
        <v>62</v>
      </c>
      <c r="L14" s="50"/>
      <c r="M14" s="27"/>
      <c r="N14" s="27"/>
      <c r="O14" s="45"/>
    </row>
    <row r="15" spans="1:15" s="61" customFormat="1" ht="13.5" customHeight="1">
      <c r="A15" s="133" t="s">
        <v>63</v>
      </c>
      <c r="B15" s="133" t="s">
        <v>64</v>
      </c>
      <c r="C15" s="285" t="s">
        <v>65</v>
      </c>
      <c r="D15" s="285"/>
      <c r="E15" s="285" t="s">
        <v>66</v>
      </c>
      <c r="F15" s="285"/>
      <c r="G15" s="285" t="s">
        <v>67</v>
      </c>
      <c r="H15" s="285"/>
      <c r="I15" s="57" t="s">
        <v>68</v>
      </c>
      <c r="J15" s="293" t="s">
        <v>69</v>
      </c>
      <c r="K15" s="293"/>
      <c r="L15" s="58" t="s">
        <v>70</v>
      </c>
      <c r="M15" s="59" t="s">
        <v>71</v>
      </c>
      <c r="N15" s="58" t="s">
        <v>72</v>
      </c>
      <c r="O15" s="60" t="s">
        <v>73</v>
      </c>
    </row>
    <row r="16" spans="1:15" ht="13.5" customHeight="1">
      <c r="A16" s="62">
        <v>1</v>
      </c>
      <c r="B16" s="63" t="s">
        <v>74</v>
      </c>
      <c r="C16" s="274">
        <v>322.60000000000002</v>
      </c>
      <c r="D16" s="274"/>
      <c r="E16" s="274">
        <v>322.35000000000002</v>
      </c>
      <c r="F16" s="274"/>
      <c r="G16" s="275">
        <v>322.85000000000002</v>
      </c>
      <c r="H16" s="276"/>
      <c r="I16" s="64">
        <f>MIN('Critical Dim'!B7:B36)</f>
        <v>322.589</v>
      </c>
      <c r="J16" s="292">
        <f>MAX('Critical Dim'!B7:B36)</f>
        <v>322.62</v>
      </c>
      <c r="K16" s="287"/>
      <c r="L16" s="64">
        <f>'Critical Dim'!B37</f>
        <v>322.60406666666671</v>
      </c>
      <c r="M16" s="64">
        <f>'Critical Dim'!B38</f>
        <v>9.6022028124036398E-3</v>
      </c>
      <c r="N16" s="65">
        <f>'Critical Dim'!B39</f>
        <v>8.5373928648826212</v>
      </c>
      <c r="O16" s="64" t="s">
        <v>75</v>
      </c>
    </row>
    <row r="17" spans="1:15" ht="13.5" customHeight="1">
      <c r="A17" s="66">
        <v>2</v>
      </c>
      <c r="B17" s="67" t="s">
        <v>76</v>
      </c>
      <c r="C17" s="274">
        <v>315</v>
      </c>
      <c r="D17" s="274"/>
      <c r="E17" s="274">
        <v>314.75</v>
      </c>
      <c r="F17" s="274"/>
      <c r="G17" s="275">
        <v>315.25</v>
      </c>
      <c r="H17" s="276"/>
      <c r="I17" s="64">
        <f>MIN('Critical Dim'!C7:C36)</f>
        <v>315.13200000000001</v>
      </c>
      <c r="J17" s="277">
        <f>MAX('Critical Dim'!C7:C36)</f>
        <v>315.15800000000002</v>
      </c>
      <c r="K17" s="277"/>
      <c r="L17" s="64">
        <f>'Critical Dim'!C37</f>
        <v>315.14490000000006</v>
      </c>
      <c r="M17" s="64">
        <f>'Critical Dim'!C38</f>
        <v>7.966957624656797E-3</v>
      </c>
      <c r="N17" s="65">
        <f>'Critical Dim'!C39</f>
        <v>4.3973289408353358</v>
      </c>
      <c r="O17" s="64" t="s">
        <v>75</v>
      </c>
    </row>
    <row r="18" spans="1:15" ht="13.5" customHeight="1">
      <c r="A18" s="68">
        <v>3</v>
      </c>
      <c r="B18" s="67" t="s">
        <v>77</v>
      </c>
      <c r="C18" s="274">
        <v>135.9</v>
      </c>
      <c r="D18" s="274"/>
      <c r="E18" s="274">
        <v>135.65</v>
      </c>
      <c r="F18" s="274"/>
      <c r="G18" s="275">
        <v>136.15</v>
      </c>
      <c r="H18" s="276"/>
      <c r="I18" s="64">
        <f>MIN('Critical Dim'!D7:D36)</f>
        <v>135.91499999999999</v>
      </c>
      <c r="J18" s="277">
        <f>MAX('Critical Dim'!D7:D36)</f>
        <v>135.94200000000001</v>
      </c>
      <c r="K18" s="277"/>
      <c r="L18" s="64">
        <f>'Critical Dim'!D37</f>
        <v>135.92870000000002</v>
      </c>
      <c r="M18" s="64">
        <f>'Critical Dim'!D38</f>
        <v>7.1493911001902178E-3</v>
      </c>
      <c r="N18" s="65">
        <f>'Critical Dim'!D39</f>
        <v>10.317894997337477</v>
      </c>
      <c r="O18" s="64" t="s">
        <v>75</v>
      </c>
    </row>
    <row r="19" spans="1:15" ht="12" customHeight="1">
      <c r="A19" s="66">
        <v>4</v>
      </c>
      <c r="B19" s="67" t="s">
        <v>78</v>
      </c>
      <c r="C19" s="274">
        <v>135.9</v>
      </c>
      <c r="D19" s="274"/>
      <c r="E19" s="274">
        <v>135.65</v>
      </c>
      <c r="F19" s="274"/>
      <c r="G19" s="275">
        <v>136.15</v>
      </c>
      <c r="H19" s="276"/>
      <c r="I19" s="64">
        <f>MIN('Critical Dim'!E8:E36)</f>
        <v>135.85499999999999</v>
      </c>
      <c r="J19" s="277">
        <f>MAX('Critical Dim'!E8:E36)</f>
        <v>135.88399999999999</v>
      </c>
      <c r="K19" s="277"/>
      <c r="L19" s="64">
        <f>'Critical Dim'!E37</f>
        <v>135.87163333333331</v>
      </c>
      <c r="M19" s="64">
        <f>'Critical Dim'!E38</f>
        <v>7.9761858196682502E-3</v>
      </c>
      <c r="N19" s="65">
        <f>'Critical Dim'!E39</f>
        <v>9.262293964565611</v>
      </c>
      <c r="O19" s="64" t="s">
        <v>75</v>
      </c>
    </row>
    <row r="20" spans="1:15" ht="13.5" customHeight="1">
      <c r="A20" s="66">
        <v>4</v>
      </c>
      <c r="B20" s="67" t="s">
        <v>79</v>
      </c>
      <c r="C20" s="275">
        <v>311.14999999999998</v>
      </c>
      <c r="D20" s="276"/>
      <c r="E20" s="275">
        <v>311.02</v>
      </c>
      <c r="F20" s="276"/>
      <c r="G20" s="275">
        <v>311.39999999999998</v>
      </c>
      <c r="H20" s="276"/>
      <c r="I20" s="64">
        <f>MIN('Critical Dim'!F7:F36)</f>
        <v>311.25799999999998</v>
      </c>
      <c r="J20" s="277">
        <f>MAX('Critical Dim'!F7:F36)</f>
        <v>311.28399999999999</v>
      </c>
      <c r="K20" s="277"/>
      <c r="L20" s="64">
        <f>'Critical Dim'!F37</f>
        <v>311.27249999999992</v>
      </c>
      <c r="M20" s="64">
        <f>'Critical Dim'!F38</f>
        <v>9.0924371756473631E-3</v>
      </c>
      <c r="N20" s="65">
        <f>'Critical Dim'!F39</f>
        <v>4.6742143144906887</v>
      </c>
      <c r="O20" s="64" t="s">
        <v>75</v>
      </c>
    </row>
    <row r="21" spans="1:15" ht="13.5" customHeight="1">
      <c r="A21" s="66">
        <v>5</v>
      </c>
      <c r="B21" s="67" t="s">
        <v>80</v>
      </c>
      <c r="C21" s="274">
        <v>311.66000000000003</v>
      </c>
      <c r="D21" s="274"/>
      <c r="E21" s="274">
        <v>311.52999999999997</v>
      </c>
      <c r="F21" s="274"/>
      <c r="G21" s="274">
        <v>311.91000000000003</v>
      </c>
      <c r="H21" s="274"/>
      <c r="I21" s="64">
        <f>MIN('Critical Dim'!G7:G36)</f>
        <v>311.78500000000003</v>
      </c>
      <c r="J21" s="274">
        <f>MAX('Critical Dim'!G7:G36)</f>
        <v>311.81299999999999</v>
      </c>
      <c r="K21" s="274"/>
      <c r="L21" s="64">
        <f>'Critical Dim'!G37</f>
        <v>311.79636666666664</v>
      </c>
      <c r="M21" s="64">
        <f>'Critical Dim'!G38</f>
        <v>8.7591659708952767E-3</v>
      </c>
      <c r="N21" s="65">
        <f>'Critical Dim'!G39</f>
        <v>4.324358951942842</v>
      </c>
      <c r="O21" s="64" t="s">
        <v>75</v>
      </c>
    </row>
    <row r="22" spans="1:15" ht="13.5" customHeight="1">
      <c r="A22" s="66">
        <v>6</v>
      </c>
      <c r="B22" s="67" t="s">
        <v>81</v>
      </c>
      <c r="C22" s="275">
        <v>132.08000000000001</v>
      </c>
      <c r="D22" s="276"/>
      <c r="E22" s="275">
        <v>131.94999999999999</v>
      </c>
      <c r="F22" s="276"/>
      <c r="G22" s="275">
        <v>132.33000000000001</v>
      </c>
      <c r="H22" s="276"/>
      <c r="I22" s="64">
        <f>MIN('Critical Dim'!H7:H36)</f>
        <v>132.131</v>
      </c>
      <c r="J22" s="277">
        <f>MAX('Critical Dim'!H7:H36)</f>
        <v>132.16</v>
      </c>
      <c r="K22" s="277"/>
      <c r="L22" s="64">
        <f>'Critical Dim'!H37</f>
        <v>132.14426666666668</v>
      </c>
      <c r="M22" s="64">
        <f>'Critical Dim'!H38</f>
        <v>8.8626816729904159E-3</v>
      </c>
      <c r="N22" s="65">
        <f>'Critical Dim'!H39</f>
        <v>6.985595714194333</v>
      </c>
      <c r="O22" s="64" t="s">
        <v>75</v>
      </c>
    </row>
    <row r="23" spans="1:15" ht="13.5" customHeight="1">
      <c r="A23" s="66">
        <v>7</v>
      </c>
      <c r="B23" s="67" t="s">
        <v>82</v>
      </c>
      <c r="C23" s="274">
        <v>132.59</v>
      </c>
      <c r="D23" s="274"/>
      <c r="E23" s="274">
        <v>132.46</v>
      </c>
      <c r="F23" s="274"/>
      <c r="G23" s="274">
        <v>132.84</v>
      </c>
      <c r="H23" s="274"/>
      <c r="I23" s="64">
        <f>MIN('Critical Dim'!I7:I36)</f>
        <v>132.80199999999999</v>
      </c>
      <c r="J23" s="274">
        <f>MAX('Critical Dim'!I7:I36)</f>
        <v>132.827</v>
      </c>
      <c r="K23" s="274"/>
      <c r="L23" s="64">
        <f>'Critical Dim'!I37</f>
        <v>132.81353333333334</v>
      </c>
      <c r="M23" s="64">
        <f>'Critical Dim'!I38</f>
        <v>6.3285523394109476E-3</v>
      </c>
      <c r="N23" s="65">
        <f>'Critical Dim'!I39</f>
        <v>1.394034804339243</v>
      </c>
      <c r="O23" s="64" t="s">
        <v>75</v>
      </c>
    </row>
    <row r="24" spans="1:15" ht="13.5" customHeight="1">
      <c r="A24" s="66">
        <v>8</v>
      </c>
      <c r="B24" s="67" t="s">
        <v>83</v>
      </c>
      <c r="C24" s="274">
        <f>'Critical Dim'!J4</f>
        <v>12.19</v>
      </c>
      <c r="D24" s="274"/>
      <c r="E24" s="274">
        <f>'Critical Dim'!J5</f>
        <v>12.06</v>
      </c>
      <c r="F24" s="274"/>
      <c r="G24" s="274">
        <f>'Critical Dim'!J6</f>
        <v>12.32</v>
      </c>
      <c r="H24" s="274"/>
      <c r="I24" s="64">
        <f>MIN('Critical Dim'!J7:J36)</f>
        <v>12.141</v>
      </c>
      <c r="J24" s="292">
        <f>MAX('Critical Dim'!J7:J36)</f>
        <v>12.164</v>
      </c>
      <c r="K24" s="287"/>
      <c r="L24" s="64">
        <f>'Critical Dim'!J37</f>
        <v>12.152066666666663</v>
      </c>
      <c r="M24" s="64">
        <f>'Critical Dim'!J38</f>
        <v>6.8124294787026991E-3</v>
      </c>
      <c r="N24" s="65">
        <f>'Critical Dim'!J39</f>
        <v>4.5048376625150119</v>
      </c>
      <c r="O24" s="64" t="s">
        <v>75</v>
      </c>
    </row>
    <row r="25" spans="1:15" ht="13.5" customHeight="1">
      <c r="A25" s="66">
        <v>9</v>
      </c>
      <c r="B25" s="67" t="s">
        <v>84</v>
      </c>
      <c r="C25" s="274">
        <f>'Critical Dim'!K4</f>
        <v>10.16</v>
      </c>
      <c r="D25" s="274"/>
      <c r="E25" s="274">
        <f>'Critical Dim'!K5</f>
        <v>10.029999999999999</v>
      </c>
      <c r="F25" s="274"/>
      <c r="G25" s="274">
        <f>'Critical Dim'!K6</f>
        <v>10.29</v>
      </c>
      <c r="H25" s="274"/>
      <c r="I25" s="64">
        <f>MIN('Critical Dim'!K7:K36)</f>
        <v>10.130000000000001</v>
      </c>
      <c r="J25" s="277">
        <f>MAX('Critical Dim'!K7:K36)</f>
        <v>10.15</v>
      </c>
      <c r="K25" s="277"/>
      <c r="L25" s="64">
        <f>'Critical Dim'!K37</f>
        <v>10.139799999999999</v>
      </c>
      <c r="M25" s="64">
        <f>'Critical Dim'!K38</f>
        <v>6.4025856845711061E-3</v>
      </c>
      <c r="N25" s="65">
        <f>'Critical Dim'!K39</f>
        <v>5.7164404825066724</v>
      </c>
      <c r="O25" s="64" t="s">
        <v>75</v>
      </c>
    </row>
    <row r="26" spans="1:15" ht="13.5" customHeight="1">
      <c r="A26" s="66">
        <v>10</v>
      </c>
      <c r="B26" s="67" t="s">
        <v>85</v>
      </c>
      <c r="C26" s="274">
        <f>'Critical Dim'!L4</f>
        <v>10.16</v>
      </c>
      <c r="D26" s="274"/>
      <c r="E26" s="274">
        <f>'Critical Dim'!L5</f>
        <v>10.029999999999999</v>
      </c>
      <c r="F26" s="274"/>
      <c r="G26" s="274">
        <f>'Critical Dim'!L6</f>
        <v>10.29</v>
      </c>
      <c r="H26" s="274"/>
      <c r="I26" s="64">
        <f>MIN('Critical Dim'!L7:L36)</f>
        <v>10.097</v>
      </c>
      <c r="J26" s="277">
        <f>MAX('Critical Dim'!L7:L36)</f>
        <v>10.119</v>
      </c>
      <c r="K26" s="277"/>
      <c r="L26" s="64">
        <f>'Critical Dim'!L37</f>
        <v>10.1058</v>
      </c>
      <c r="M26" s="64">
        <f>'Critical Dim'!L38</f>
        <v>6.6560835538522333E-3</v>
      </c>
      <c r="N26" s="65">
        <f>'Critical Dim'!L39</f>
        <v>3.796026065815207</v>
      </c>
      <c r="O26" s="64" t="s">
        <v>75</v>
      </c>
    </row>
    <row r="27" spans="1:15" ht="13.5" customHeight="1">
      <c r="A27" s="66">
        <v>11</v>
      </c>
      <c r="B27" s="67" t="s">
        <v>86</v>
      </c>
      <c r="C27" s="274">
        <f>'Critical Dim'!M4</f>
        <v>10.16</v>
      </c>
      <c r="D27" s="274"/>
      <c r="E27" s="274">
        <f>'Critical Dim'!M5</f>
        <v>10.029999999999999</v>
      </c>
      <c r="F27" s="274"/>
      <c r="G27" s="274">
        <f>'Critical Dim'!M6</f>
        <v>10.29</v>
      </c>
      <c r="H27" s="274"/>
      <c r="I27" s="64">
        <f>MIN('Critical Dim'!M7:M36)</f>
        <v>10.122999999999999</v>
      </c>
      <c r="J27" s="277">
        <f>MAX('Critical Dim'!M7:M36)</f>
        <v>10.143000000000001</v>
      </c>
      <c r="K27" s="277"/>
      <c r="L27" s="64">
        <f>'Critical Dim'!M37</f>
        <v>10.134533333333332</v>
      </c>
      <c r="M27" s="64">
        <f>'Critical Dim'!M38</f>
        <v>6.0897501977720207E-3</v>
      </c>
      <c r="N27" s="65">
        <f>'Critical Dim'!M39</f>
        <v>5.7218183526135853</v>
      </c>
      <c r="O27" s="64" t="s">
        <v>75</v>
      </c>
    </row>
    <row r="28" spans="1:15" ht="13.5" customHeight="1">
      <c r="A28" s="66">
        <v>12</v>
      </c>
      <c r="B28" s="67" t="s">
        <v>87</v>
      </c>
      <c r="C28" s="274">
        <f>'Critical Dim'!N4</f>
        <v>10.16</v>
      </c>
      <c r="D28" s="274"/>
      <c r="E28" s="274">
        <f>'Critical Dim'!N5</f>
        <v>10.029999999999999</v>
      </c>
      <c r="F28" s="274"/>
      <c r="G28" s="274">
        <f>'Critical Dim'!N6</f>
        <v>10.29</v>
      </c>
      <c r="H28" s="274"/>
      <c r="I28" s="64">
        <f>MIN('Critical Dim'!N7:N36)</f>
        <v>10.132</v>
      </c>
      <c r="J28" s="277">
        <f>MAX('Critical Dim'!N7:N36)</f>
        <v>10.153</v>
      </c>
      <c r="K28" s="277"/>
      <c r="L28" s="64">
        <f>'Critical Dim'!N37</f>
        <v>10.142833333333334</v>
      </c>
      <c r="M28" s="64">
        <f>'Critical Dim'!N38</f>
        <v>6.0462774716654013E-3</v>
      </c>
      <c r="N28" s="65">
        <f>'Critical Dim'!N39</f>
        <v>6.2205400409372524</v>
      </c>
      <c r="O28" s="64" t="s">
        <v>75</v>
      </c>
    </row>
    <row r="29" spans="1:15" ht="13.5" customHeight="1">
      <c r="A29" s="66">
        <v>13</v>
      </c>
      <c r="B29" s="67" t="s">
        <v>88</v>
      </c>
      <c r="C29" s="274">
        <f>'Critical Dim'!O4</f>
        <v>10.16</v>
      </c>
      <c r="D29" s="274"/>
      <c r="E29" s="274">
        <f>'Critical Dim'!O5</f>
        <v>10.029999999999999</v>
      </c>
      <c r="F29" s="274"/>
      <c r="G29" s="274">
        <f>'Critical Dim'!O6</f>
        <v>10.29</v>
      </c>
      <c r="H29" s="274"/>
      <c r="I29" s="64">
        <f>MIN('Critical Dim'!O7:O36)</f>
        <v>10.111000000000001</v>
      </c>
      <c r="J29" s="277">
        <f>MAX('Critical Dim'!O7:O36)</f>
        <v>10.132999999999999</v>
      </c>
      <c r="K29" s="277"/>
      <c r="L29" s="64">
        <f>'Critical Dim'!O37</f>
        <v>10.122199999999999</v>
      </c>
      <c r="M29" s="64">
        <f>'Critical Dim'!O38</f>
        <v>6.3539290044115826E-3</v>
      </c>
      <c r="N29" s="65">
        <f>'Critical Dim'!O39</f>
        <v>4.8369022241191173</v>
      </c>
      <c r="O29" s="64" t="s">
        <v>75</v>
      </c>
    </row>
    <row r="30" spans="1:15" ht="13.5" customHeight="1">
      <c r="A30" s="66">
        <v>14</v>
      </c>
      <c r="B30" s="67" t="s">
        <v>89</v>
      </c>
      <c r="C30" s="274">
        <f>'Critical Dim'!P4</f>
        <v>10.16</v>
      </c>
      <c r="D30" s="274"/>
      <c r="E30" s="274">
        <f>'Critical Dim'!P5</f>
        <v>10.029999999999999</v>
      </c>
      <c r="F30" s="274"/>
      <c r="G30" s="274">
        <f>'Critical Dim'!P6</f>
        <v>10.29</v>
      </c>
      <c r="H30" s="274"/>
      <c r="I30" s="64">
        <f>MIN('Critical Dim'!P7:P36)</f>
        <v>10.129</v>
      </c>
      <c r="J30" s="277">
        <f>MAX('Critical Dim'!P7:P36)</f>
        <v>10.15</v>
      </c>
      <c r="K30" s="277"/>
      <c r="L30" s="64">
        <f>'Critical Dim'!P37</f>
        <v>10.140000000000004</v>
      </c>
      <c r="M30" s="64">
        <f>'Critical Dim'!P38</f>
        <v>6.1307590799633402E-3</v>
      </c>
      <c r="N30" s="65">
        <f>'Critical Dim'!P39</f>
        <v>5.9807710902395321</v>
      </c>
      <c r="O30" s="64" t="s">
        <v>75</v>
      </c>
    </row>
    <row r="31" spans="1:15" ht="13.5" customHeight="1">
      <c r="A31" s="66">
        <v>15</v>
      </c>
      <c r="B31" s="48" t="s">
        <v>90</v>
      </c>
      <c r="C31" s="274">
        <f>'Critical Dim'!Q4</f>
        <v>25.26</v>
      </c>
      <c r="D31" s="274"/>
      <c r="E31" s="274">
        <f>'Critical Dim'!Q5</f>
        <v>25.180000000000003</v>
      </c>
      <c r="F31" s="276"/>
      <c r="G31" s="274">
        <f>'Critical Dim'!Q6</f>
        <v>25.34</v>
      </c>
      <c r="H31" s="276"/>
      <c r="I31" s="64">
        <f>MIN('Critical Dim'!Q7:Q36)</f>
        <v>25.288</v>
      </c>
      <c r="J31" s="277">
        <f>MAX('Critical Dim'!Q7:Q36)</f>
        <v>25.308</v>
      </c>
      <c r="K31" s="277"/>
      <c r="L31" s="64">
        <f>'Critical Dim'!Q37</f>
        <v>25.297033333333335</v>
      </c>
      <c r="M31" s="64">
        <f>'Critical Dim'!Q38</f>
        <v>6.5415559328789166E-3</v>
      </c>
      <c r="N31" s="65">
        <f>'Critical Dim'!Q39</f>
        <v>2.1894213500852002</v>
      </c>
      <c r="O31" s="64" t="s">
        <v>75</v>
      </c>
    </row>
    <row r="32" spans="1:15" ht="13.5" customHeight="1">
      <c r="A32" s="66">
        <v>16</v>
      </c>
      <c r="B32" s="48" t="s">
        <v>91</v>
      </c>
      <c r="C32" s="274">
        <f>'Critical Dim'!R4</f>
        <v>25.26</v>
      </c>
      <c r="D32" s="274"/>
      <c r="E32" s="274">
        <f>'Critical Dim'!R5</f>
        <v>25.180000000000003</v>
      </c>
      <c r="F32" s="274"/>
      <c r="G32" s="274">
        <f>'Critical Dim'!R6</f>
        <v>25.34</v>
      </c>
      <c r="H32" s="274"/>
      <c r="I32" s="64">
        <f>MIN('Critical Dim'!R7:R36)</f>
        <v>25.274000000000001</v>
      </c>
      <c r="J32" s="302">
        <f>MAX('Critical Dim'!R7:R36)</f>
        <v>25.295999999999999</v>
      </c>
      <c r="K32" s="302"/>
      <c r="L32" s="64">
        <f>'Critical Dim'!R37</f>
        <v>25.283966666666668</v>
      </c>
      <c r="M32" s="64">
        <f>'Critical Dim'!R38</f>
        <v>5.8219758071341703E-3</v>
      </c>
      <c r="N32" s="65">
        <f>'Critical Dim'!R39</f>
        <v>3.2081510464007392</v>
      </c>
      <c r="O32" s="64" t="s">
        <v>75</v>
      </c>
    </row>
    <row r="33" spans="1:15" ht="13.5" customHeight="1">
      <c r="A33" s="66">
        <v>17</v>
      </c>
      <c r="B33" s="48" t="s">
        <v>92</v>
      </c>
      <c r="C33" s="275">
        <f>'Critical Dim'!S4</f>
        <v>25.26</v>
      </c>
      <c r="D33" s="276"/>
      <c r="E33" s="275">
        <f>'Critical Dim'!S5</f>
        <v>25.180000000000003</v>
      </c>
      <c r="F33" s="276"/>
      <c r="G33" s="275">
        <f>'Critical Dim'!S6</f>
        <v>25.34</v>
      </c>
      <c r="H33" s="276"/>
      <c r="I33" s="64">
        <f>MIN('Critical Dim'!S7:S36)</f>
        <v>25.283000000000001</v>
      </c>
      <c r="J33" s="277">
        <f>MAX('Critical Dim'!S7:S36)</f>
        <v>25.302</v>
      </c>
      <c r="K33" s="277"/>
      <c r="L33" s="64">
        <f>'Critical Dim'!S37</f>
        <v>25.293100000000003</v>
      </c>
      <c r="M33" s="64">
        <f>'Critical Dim'!S38</f>
        <v>5.5170581866132596E-3</v>
      </c>
      <c r="N33" s="65">
        <f>'Critical Dim'!S39</f>
        <v>2.8336357537909551</v>
      </c>
      <c r="O33" s="64" t="s">
        <v>75</v>
      </c>
    </row>
    <row r="34" spans="1:15" ht="13.5" customHeight="1">
      <c r="A34" s="66">
        <v>18</v>
      </c>
      <c r="B34" s="48" t="s">
        <v>93</v>
      </c>
      <c r="C34" s="275">
        <f>'Critical Dim'!T4</f>
        <v>40.26</v>
      </c>
      <c r="D34" s="276"/>
      <c r="E34" s="275">
        <f>'Critical Dim'!T5</f>
        <v>40.18</v>
      </c>
      <c r="F34" s="276"/>
      <c r="G34" s="275">
        <f>'Critical Dim'!T6</f>
        <v>40.339999999999996</v>
      </c>
      <c r="H34" s="276"/>
      <c r="I34" s="64">
        <f>MIN('Critical Dim'!T7:T36)</f>
        <v>40.281999999999996</v>
      </c>
      <c r="J34" s="277">
        <f>MAX('Critical Dim'!T7:T36)</f>
        <v>40.298999999999999</v>
      </c>
      <c r="K34" s="277"/>
      <c r="L34" s="64">
        <f>'Critical Dim'!T37</f>
        <v>40.29043333333334</v>
      </c>
      <c r="M34" s="64">
        <f>'Critical Dim'!T38</f>
        <v>5.3219346581629325E-3</v>
      </c>
      <c r="N34" s="65">
        <f>'Critical Dim'!T39</f>
        <v>3.1045518751111691</v>
      </c>
      <c r="O34" s="64" t="s">
        <v>75</v>
      </c>
    </row>
    <row r="35" spans="1:15" ht="13.5" customHeight="1">
      <c r="A35" s="66">
        <v>19</v>
      </c>
      <c r="B35" s="48" t="s">
        <v>94</v>
      </c>
      <c r="C35" s="275">
        <f>'Critical Dim'!U4</f>
        <v>40.26</v>
      </c>
      <c r="D35" s="276"/>
      <c r="E35" s="275">
        <f>'Critical Dim'!U5</f>
        <v>40.18</v>
      </c>
      <c r="F35" s="276"/>
      <c r="G35" s="275">
        <f>'Critical Dim'!U6</f>
        <v>40.339999999999996</v>
      </c>
      <c r="H35" s="276"/>
      <c r="I35" s="64">
        <f>MIN('Critical Dim'!U7:U36)</f>
        <v>40.281999999999996</v>
      </c>
      <c r="J35" s="277">
        <f>MAX('Critical Dim'!U7:U36)</f>
        <v>40.302</v>
      </c>
      <c r="K35" s="277"/>
      <c r="L35" s="64">
        <f>'Critical Dim'!U37</f>
        <v>40.29076666666667</v>
      </c>
      <c r="M35" s="64">
        <f>'Critical Dim'!U38</f>
        <v>5.9578018009040952E-3</v>
      </c>
      <c r="N35" s="65">
        <f>'Critical Dim'!U39</f>
        <v>2.7545580835902266</v>
      </c>
      <c r="O35" s="64" t="s">
        <v>75</v>
      </c>
    </row>
    <row r="36" spans="1:15" ht="13.5" customHeight="1">
      <c r="A36" s="66">
        <v>20</v>
      </c>
      <c r="B36" s="48" t="s">
        <v>95</v>
      </c>
      <c r="C36" s="275">
        <f>'Critical Dim'!V4</f>
        <v>40.26</v>
      </c>
      <c r="D36" s="276"/>
      <c r="E36" s="275">
        <f>'Critical Dim'!V5</f>
        <v>40.18</v>
      </c>
      <c r="F36" s="276"/>
      <c r="G36" s="275">
        <f>'Critical Dim'!V6</f>
        <v>40.339999999999996</v>
      </c>
      <c r="H36" s="276"/>
      <c r="I36" s="64">
        <f>MIN('Critical Dim'!V7:V36)</f>
        <v>40.253999999999998</v>
      </c>
      <c r="J36" s="277">
        <f>MAX('Critical Dim'!V7:V36)</f>
        <v>40.274000000000001</v>
      </c>
      <c r="K36" s="277"/>
      <c r="L36" s="64">
        <f>'Critical Dim'!V37</f>
        <v>40.263333333333335</v>
      </c>
      <c r="M36" s="64">
        <f>'Critical Dim'!V38</f>
        <v>6.2551128512296971E-3</v>
      </c>
      <c r="N36" s="65">
        <f>'Critical Dim'!V39</f>
        <v>4.0855466821081645</v>
      </c>
      <c r="O36" s="64" t="s">
        <v>75</v>
      </c>
    </row>
    <row r="37" spans="1:15" ht="13.5" customHeight="1">
      <c r="A37" s="66">
        <v>21</v>
      </c>
      <c r="B37" s="48" t="s">
        <v>96</v>
      </c>
      <c r="C37" s="275">
        <f>'Critical Dim'!W4</f>
        <v>25.26</v>
      </c>
      <c r="D37" s="276"/>
      <c r="E37" s="275">
        <f>'Critical Dim'!W5</f>
        <v>25.180000000000003</v>
      </c>
      <c r="F37" s="276"/>
      <c r="G37" s="275">
        <f>'Critical Dim'!W6</f>
        <v>25.34</v>
      </c>
      <c r="H37" s="276"/>
      <c r="I37" s="64">
        <f>MIN('Critical Dim'!W7:W36)</f>
        <v>25.242999999999999</v>
      </c>
      <c r="J37" s="277">
        <f>MAX('Critical Dim'!W7:W36)</f>
        <v>25.263000000000002</v>
      </c>
      <c r="K37" s="277"/>
      <c r="L37" s="64">
        <f>'Critical Dim'!W37</f>
        <v>25.253966666666674</v>
      </c>
      <c r="M37" s="64">
        <f>'Critical Dim'!W38</f>
        <v>5.7384566790624082E-3</v>
      </c>
      <c r="N37" s="65">
        <f>'Critical Dim'!W39</f>
        <v>4.2965481721795129</v>
      </c>
      <c r="O37" s="64" t="s">
        <v>75</v>
      </c>
    </row>
    <row r="38" spans="1:15" ht="13.5" customHeight="1">
      <c r="A38" s="66">
        <v>22</v>
      </c>
      <c r="B38" s="48" t="s">
        <v>97</v>
      </c>
      <c r="C38" s="275">
        <f>'Critical Dim'!X4</f>
        <v>25.26</v>
      </c>
      <c r="D38" s="276"/>
      <c r="E38" s="275">
        <f>'Critical Dim'!X5</f>
        <v>25.180000000000003</v>
      </c>
      <c r="F38" s="276"/>
      <c r="G38" s="275">
        <f>'Critical Dim'!X6</f>
        <v>25.34</v>
      </c>
      <c r="H38" s="276"/>
      <c r="I38" s="64">
        <f>MIN('Critical Dim'!X7:X36)</f>
        <v>25.251000000000001</v>
      </c>
      <c r="J38" s="277">
        <f>MAX('Critical Dim'!X7:X36)</f>
        <v>25.271000000000001</v>
      </c>
      <c r="K38" s="277"/>
      <c r="L38" s="64">
        <f>'Critical Dim'!X37</f>
        <v>25.262166666666669</v>
      </c>
      <c r="M38" s="64">
        <f>'Critical Dim'!X38</f>
        <v>5.9427343835999858E-3</v>
      </c>
      <c r="N38" s="65">
        <f>'Critical Dim'!X39</f>
        <v>4.3657418908107042</v>
      </c>
      <c r="O38" s="64" t="s">
        <v>75</v>
      </c>
    </row>
    <row r="39" spans="1:15" ht="13.5" customHeight="1">
      <c r="A39" s="66">
        <v>23</v>
      </c>
      <c r="B39" s="48" t="s">
        <v>98</v>
      </c>
      <c r="C39" s="275">
        <f>'Critical Dim'!Y4</f>
        <v>25.26</v>
      </c>
      <c r="D39" s="276"/>
      <c r="E39" s="275">
        <f>'Critical Dim'!Y5</f>
        <v>25.180000000000003</v>
      </c>
      <c r="F39" s="276"/>
      <c r="G39" s="275">
        <f>'Critical Dim'!Y6</f>
        <v>25.34</v>
      </c>
      <c r="H39" s="276"/>
      <c r="I39" s="64">
        <f>MIN('Critical Dim'!Y7:Y36)</f>
        <v>25.259</v>
      </c>
      <c r="J39" s="277">
        <f>MAX('Critical Dim'!Y7:Y36)</f>
        <v>25.279</v>
      </c>
      <c r="K39" s="277"/>
      <c r="L39" s="64">
        <f>'Critical Dim'!Y37</f>
        <v>25.268299999999996</v>
      </c>
      <c r="M39" s="64">
        <f>'Critical Dim'!Y38</f>
        <v>6.0466576689534833E-3</v>
      </c>
      <c r="N39" s="65">
        <f>'Critical Dim'!Y39</f>
        <v>3.9525968408490373</v>
      </c>
      <c r="O39" s="64" t="s">
        <v>75</v>
      </c>
    </row>
    <row r="40" spans="1:15" ht="13.5" customHeight="1">
      <c r="A40" s="66">
        <v>24</v>
      </c>
      <c r="B40" s="48" t="s">
        <v>99</v>
      </c>
      <c r="C40" s="275">
        <f>'Critical Dim'!Z4</f>
        <v>40.26</v>
      </c>
      <c r="D40" s="276"/>
      <c r="E40" s="275">
        <f>'Critical Dim'!Z5</f>
        <v>40.18</v>
      </c>
      <c r="F40" s="276"/>
      <c r="G40" s="275">
        <f>'Critical Dim'!Z6</f>
        <v>40.339999999999996</v>
      </c>
      <c r="H40" s="276"/>
      <c r="I40" s="64">
        <f>MIN('Critical Dim'!Z7:Z36)</f>
        <v>40.232999999999997</v>
      </c>
      <c r="J40" s="277">
        <f>MAX('Critical Dim'!Z7:Z36)</f>
        <v>40.25</v>
      </c>
      <c r="K40" s="277"/>
      <c r="L40" s="64">
        <f>'Critical Dim'!Z37</f>
        <v>40.241100000000003</v>
      </c>
      <c r="M40" s="64">
        <f>'Critical Dim'!Z38</f>
        <v>4.8590477284738013E-3</v>
      </c>
      <c r="N40" s="65">
        <f>'Critical Dim'!Z39</f>
        <v>4.1914934375556765</v>
      </c>
      <c r="O40" s="64" t="s">
        <v>75</v>
      </c>
    </row>
    <row r="41" spans="1:15" ht="13.5" customHeight="1">
      <c r="A41" s="66">
        <v>25</v>
      </c>
      <c r="B41" s="48" t="s">
        <v>100</v>
      </c>
      <c r="C41" s="275">
        <f>'Critical Dim'!AA4</f>
        <v>40.26</v>
      </c>
      <c r="D41" s="276"/>
      <c r="E41" s="275">
        <f>'Critical Dim'!AA5</f>
        <v>40.18</v>
      </c>
      <c r="F41" s="276"/>
      <c r="G41" s="275">
        <f>'Critical Dim'!AA6</f>
        <v>40.339999999999996</v>
      </c>
      <c r="H41" s="276"/>
      <c r="I41" s="64">
        <f>MIN('Critical Dim'!AA7:AA36)</f>
        <v>40.222999999999999</v>
      </c>
      <c r="J41" s="277">
        <f>MAX('Critical Dim'!AA7:AA36)</f>
        <v>40.241999999999997</v>
      </c>
      <c r="K41" s="277"/>
      <c r="L41" s="64">
        <f>'Critical Dim'!AA37</f>
        <v>40.232699999999994</v>
      </c>
      <c r="M41" s="64">
        <f>'Critical Dim'!AA38</f>
        <v>5.1067906110225866E-3</v>
      </c>
      <c r="N41" s="65">
        <f>'Critical Dim'!AA39</f>
        <v>3.4398642914296511</v>
      </c>
      <c r="O41" s="64" t="s">
        <v>75</v>
      </c>
    </row>
    <row r="42" spans="1:15" ht="13.5" customHeight="1">
      <c r="A42" s="66">
        <v>26</v>
      </c>
      <c r="B42" s="48" t="s">
        <v>101</v>
      </c>
      <c r="C42" s="275">
        <f>'Critical Dim'!AB4</f>
        <v>40.26</v>
      </c>
      <c r="D42" s="276"/>
      <c r="E42" s="275">
        <f>'Critical Dim'!AB5</f>
        <v>40.18</v>
      </c>
      <c r="F42" s="276"/>
      <c r="G42" s="275">
        <f>'Critical Dim'!AB6</f>
        <v>40.339999999999996</v>
      </c>
      <c r="H42" s="276"/>
      <c r="I42" s="64">
        <f>MIN('Critical Dim'!AB7:AB36)</f>
        <v>40.244999999999997</v>
      </c>
      <c r="J42" s="277">
        <f>MAX('Critical Dim'!AB7:AB36)</f>
        <v>40.265000000000001</v>
      </c>
      <c r="K42" s="277"/>
      <c r="L42" s="64">
        <f>'Critical Dim'!AB37</f>
        <v>40.255499999999998</v>
      </c>
      <c r="M42" s="64">
        <f>'Critical Dim'!AB38</f>
        <v>5.9407998997005555E-3</v>
      </c>
      <c r="N42" s="65">
        <f>'Critical Dim'!AB39</f>
        <v>4.2362421040194533</v>
      </c>
      <c r="O42" s="64" t="s">
        <v>75</v>
      </c>
    </row>
    <row r="43" spans="1:15" ht="13.5" customHeight="1">
      <c r="A43" s="46"/>
      <c r="N43" s="17"/>
      <c r="O43" s="69"/>
    </row>
    <row r="44" spans="1:15" s="17" customFormat="1" ht="13.5" customHeight="1">
      <c r="A44" s="70"/>
      <c r="B44" s="71"/>
      <c r="C44" s="72"/>
      <c r="D44" s="72" t="s">
        <v>102</v>
      </c>
      <c r="E44" s="72"/>
      <c r="F44" s="72"/>
      <c r="G44" s="72"/>
      <c r="H44" s="72"/>
      <c r="I44" s="72"/>
      <c r="J44" s="72"/>
      <c r="K44" s="72"/>
      <c r="L44" s="72"/>
      <c r="M44" s="72"/>
      <c r="N44" s="295"/>
      <c r="O44" s="296"/>
    </row>
    <row r="45" spans="1:15" ht="13.5" customHeight="1">
      <c r="A45" s="214" t="s">
        <v>103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45"/>
      <c r="O45" s="45"/>
    </row>
    <row r="46" spans="1:15" ht="13.5" customHeight="1">
      <c r="A46" s="73"/>
      <c r="B46" s="74" t="s">
        <v>104</v>
      </c>
      <c r="C46" s="43"/>
      <c r="D46" s="43"/>
      <c r="E46" s="43"/>
      <c r="F46" s="43"/>
      <c r="G46" s="43"/>
      <c r="H46" s="27"/>
      <c r="I46" s="27"/>
      <c r="J46" s="75" t="s">
        <v>105</v>
      </c>
      <c r="K46" s="27"/>
      <c r="L46" s="27"/>
      <c r="M46" s="27"/>
      <c r="N46" s="27"/>
      <c r="O46" s="45"/>
    </row>
    <row r="47" spans="1:15" s="17" customFormat="1" ht="13.5" customHeight="1">
      <c r="A47" s="134" t="s">
        <v>63</v>
      </c>
      <c r="B47" s="134" t="s">
        <v>64</v>
      </c>
      <c r="C47" s="285" t="s">
        <v>106</v>
      </c>
      <c r="D47" s="285"/>
      <c r="E47" s="285" t="s">
        <v>66</v>
      </c>
      <c r="F47" s="285"/>
      <c r="G47" s="285" t="s">
        <v>67</v>
      </c>
      <c r="H47" s="285"/>
      <c r="I47" s="76" t="s">
        <v>68</v>
      </c>
      <c r="J47" s="285" t="s">
        <v>69</v>
      </c>
      <c r="K47" s="285"/>
      <c r="L47" s="77" t="s">
        <v>70</v>
      </c>
      <c r="M47" s="76" t="s">
        <v>71</v>
      </c>
      <c r="N47" s="77" t="s">
        <v>72</v>
      </c>
      <c r="O47" s="60" t="s">
        <v>73</v>
      </c>
    </row>
    <row r="48" spans="1:15" ht="13.5" customHeight="1">
      <c r="A48" s="62">
        <v>1</v>
      </c>
      <c r="B48" s="78" t="s">
        <v>107</v>
      </c>
      <c r="C48" s="274" t="s">
        <v>108</v>
      </c>
      <c r="D48" s="274"/>
      <c r="E48" s="274">
        <v>0</v>
      </c>
      <c r="F48" s="274"/>
      <c r="G48" s="275">
        <v>0.76200000000000001</v>
      </c>
      <c r="H48" s="276"/>
      <c r="I48" s="64">
        <f>Warpage!B43</f>
        <v>0.23300000000000001</v>
      </c>
      <c r="J48" s="286">
        <f>Warpage!B44</f>
        <v>0.27200000000000002</v>
      </c>
      <c r="K48" s="287"/>
      <c r="L48" s="64">
        <f>Warpage!B45</f>
        <v>0.25273333333333331</v>
      </c>
      <c r="M48" s="64">
        <f>Warpage!B46</f>
        <v>1.3229886056103111E-2</v>
      </c>
      <c r="N48" s="65">
        <f>Warpage!B47</f>
        <v>12.831218261116106</v>
      </c>
      <c r="O48" s="64" t="s">
        <v>109</v>
      </c>
    </row>
    <row r="49" spans="1:15" ht="13.5" customHeight="1">
      <c r="A49" s="66">
        <v>2</v>
      </c>
      <c r="B49" s="67" t="s">
        <v>76</v>
      </c>
      <c r="C49" s="274">
        <v>315</v>
      </c>
      <c r="D49" s="274"/>
      <c r="E49" s="274">
        <v>314.75</v>
      </c>
      <c r="F49" s="274"/>
      <c r="G49" s="275">
        <v>315.25</v>
      </c>
      <c r="H49" s="276"/>
      <c r="I49" s="64">
        <f>Warpage!C43</f>
        <v>315.13200000000001</v>
      </c>
      <c r="J49" s="277">
        <f>Warpage!C44</f>
        <v>315.15800000000002</v>
      </c>
      <c r="K49" s="277"/>
      <c r="L49" s="64">
        <f>Warpage!C45</f>
        <v>315.14490000000006</v>
      </c>
      <c r="M49" s="64">
        <f>Warpage!C46</f>
        <v>7.966957624656797E-3</v>
      </c>
      <c r="N49" s="65">
        <f>Warpage!C47</f>
        <v>4.3973289408353358</v>
      </c>
      <c r="O49" s="64" t="s">
        <v>75</v>
      </c>
    </row>
    <row r="50" spans="1:15" ht="13.5" customHeight="1">
      <c r="A50" s="79">
        <v>3</v>
      </c>
      <c r="B50" s="80" t="s">
        <v>110</v>
      </c>
      <c r="C50" s="278" t="s">
        <v>111</v>
      </c>
      <c r="D50" s="279"/>
      <c r="E50" s="278" t="s">
        <v>112</v>
      </c>
      <c r="F50" s="279"/>
      <c r="G50" s="278" t="s">
        <v>113</v>
      </c>
      <c r="H50" s="279"/>
      <c r="I50" s="81" t="s">
        <v>114</v>
      </c>
      <c r="J50" s="278" t="s">
        <v>114</v>
      </c>
      <c r="K50" s="282"/>
      <c r="L50" s="81" t="s">
        <v>114</v>
      </c>
      <c r="M50" s="82" t="s">
        <v>115</v>
      </c>
      <c r="N50" s="83" t="s">
        <v>115</v>
      </c>
      <c r="O50" s="84" t="s">
        <v>75</v>
      </c>
    </row>
    <row r="51" spans="1:15" ht="13.5" customHeight="1" thickBot="1">
      <c r="A51" s="79">
        <v>4</v>
      </c>
      <c r="B51" s="240" t="s">
        <v>116</v>
      </c>
      <c r="C51" s="297" t="s">
        <v>117</v>
      </c>
      <c r="D51" s="297"/>
      <c r="E51" s="297" t="s">
        <v>118</v>
      </c>
      <c r="F51" s="297"/>
      <c r="G51" s="297" t="s">
        <v>119</v>
      </c>
      <c r="H51" s="297"/>
      <c r="I51" s="239">
        <f>Warpage!E43</f>
        <v>-78</v>
      </c>
      <c r="J51" s="298">
        <f>Warpage!E44</f>
        <v>-20</v>
      </c>
      <c r="K51" s="299"/>
      <c r="L51" s="239">
        <f>Warpage!E45</f>
        <v>-48.466666666666669</v>
      </c>
      <c r="M51" s="135"/>
      <c r="N51" s="136"/>
      <c r="O51" s="84" t="s">
        <v>75</v>
      </c>
    </row>
    <row r="52" spans="1:15" s="17" customFormat="1" ht="13.5" customHeight="1" thickTop="1">
      <c r="A52" s="85"/>
      <c r="B52" s="86"/>
      <c r="C52" s="87"/>
      <c r="D52" s="87" t="s">
        <v>120</v>
      </c>
      <c r="E52" s="87"/>
      <c r="F52" s="87"/>
      <c r="G52" s="87"/>
      <c r="H52" s="87"/>
      <c r="I52" s="87"/>
      <c r="J52" s="87"/>
      <c r="K52" s="87"/>
      <c r="L52" s="87"/>
      <c r="M52" s="87"/>
      <c r="N52" s="283"/>
      <c r="O52" s="284"/>
    </row>
    <row r="53" spans="1:15" s="17" customFormat="1" ht="13.5" customHeight="1">
      <c r="A53" s="134" t="s">
        <v>63</v>
      </c>
      <c r="B53" s="134" t="s">
        <v>64</v>
      </c>
      <c r="C53" s="285" t="s">
        <v>121</v>
      </c>
      <c r="D53" s="285"/>
      <c r="E53" s="285" t="s">
        <v>66</v>
      </c>
      <c r="F53" s="285"/>
      <c r="G53" s="285" t="s">
        <v>67</v>
      </c>
      <c r="H53" s="285"/>
      <c r="I53" s="76" t="s">
        <v>68</v>
      </c>
      <c r="J53" s="285" t="s">
        <v>69</v>
      </c>
      <c r="K53" s="285"/>
      <c r="L53" s="77" t="s">
        <v>70</v>
      </c>
      <c r="M53" s="76" t="s">
        <v>71</v>
      </c>
      <c r="N53" s="77" t="s">
        <v>72</v>
      </c>
      <c r="O53" s="60" t="s">
        <v>73</v>
      </c>
    </row>
    <row r="54" spans="1:15" ht="13.5" customHeight="1">
      <c r="A54" s="62">
        <v>1</v>
      </c>
      <c r="B54" s="78" t="s">
        <v>107</v>
      </c>
      <c r="C54" s="274" t="s">
        <v>108</v>
      </c>
      <c r="D54" s="274"/>
      <c r="E54" s="274">
        <v>0</v>
      </c>
      <c r="F54" s="274"/>
      <c r="G54" s="275">
        <v>0.76200000000000001</v>
      </c>
      <c r="H54" s="276"/>
      <c r="I54" s="64">
        <f>Warpage!F43</f>
        <v>0.27900000000000003</v>
      </c>
      <c r="J54" s="286">
        <f>Warpage!F44</f>
        <v>0.32700000000000001</v>
      </c>
      <c r="K54" s="287"/>
      <c r="L54" s="64">
        <f>Warpage!F45</f>
        <v>0.30043333333333327</v>
      </c>
      <c r="M54" s="64">
        <f>Warpage!F46</f>
        <v>1.5828135868050652E-2</v>
      </c>
      <c r="N54" s="65">
        <f>Warpage!F47</f>
        <v>9.7203838050263069</v>
      </c>
      <c r="O54" s="64" t="s">
        <v>109</v>
      </c>
    </row>
    <row r="55" spans="1:15" ht="13.5" customHeight="1">
      <c r="A55" s="66">
        <v>2</v>
      </c>
      <c r="B55" s="67" t="s">
        <v>76</v>
      </c>
      <c r="C55" s="274">
        <v>315</v>
      </c>
      <c r="D55" s="274"/>
      <c r="E55" s="274">
        <v>314.75</v>
      </c>
      <c r="F55" s="274"/>
      <c r="G55" s="275">
        <v>315.25</v>
      </c>
      <c r="H55" s="276"/>
      <c r="I55" s="64">
        <f>Warpage!G43</f>
        <v>315.01299999999998</v>
      </c>
      <c r="J55" s="277">
        <f>Warpage!G44</f>
        <v>315.08300000000003</v>
      </c>
      <c r="K55" s="277"/>
      <c r="L55" s="64">
        <f>Warpage!G45</f>
        <v>315.04809999999998</v>
      </c>
      <c r="M55" s="64">
        <f>Warpage!G46</f>
        <v>2.1156803747919527E-2</v>
      </c>
      <c r="N55" s="65">
        <f>Warpage!G47</f>
        <v>3.1810097972207063</v>
      </c>
      <c r="O55" s="64" t="s">
        <v>75</v>
      </c>
    </row>
    <row r="56" spans="1:15" ht="13.5" customHeight="1" thickBot="1">
      <c r="A56" s="79">
        <v>3</v>
      </c>
      <c r="B56" s="80" t="s">
        <v>110</v>
      </c>
      <c r="C56" s="278" t="s">
        <v>111</v>
      </c>
      <c r="D56" s="279"/>
      <c r="E56" s="278" t="s">
        <v>112</v>
      </c>
      <c r="F56" s="279"/>
      <c r="G56" s="278" t="s">
        <v>113</v>
      </c>
      <c r="H56" s="279"/>
      <c r="I56" s="81" t="s">
        <v>114</v>
      </c>
      <c r="J56" s="300" t="s">
        <v>114</v>
      </c>
      <c r="K56" s="301"/>
      <c r="L56" s="81" t="s">
        <v>114</v>
      </c>
      <c r="M56" s="135"/>
      <c r="N56" s="136"/>
      <c r="O56" s="84" t="s">
        <v>75</v>
      </c>
    </row>
    <row r="57" spans="1:15" s="17" customFormat="1" ht="13.5" customHeight="1" thickTop="1">
      <c r="A57" s="85"/>
      <c r="B57" s="86"/>
      <c r="C57" s="87"/>
      <c r="D57" s="87" t="s">
        <v>122</v>
      </c>
      <c r="E57" s="87"/>
      <c r="F57" s="87"/>
      <c r="G57" s="87"/>
      <c r="H57" s="87"/>
      <c r="I57" s="87"/>
      <c r="J57" s="87"/>
      <c r="K57" s="87"/>
      <c r="L57" s="87"/>
      <c r="M57" s="87"/>
      <c r="N57" s="283"/>
      <c r="O57" s="284"/>
    </row>
    <row r="58" spans="1:15" s="17" customFormat="1" ht="13.5" customHeight="1">
      <c r="A58" s="134" t="s">
        <v>63</v>
      </c>
      <c r="B58" s="134" t="s">
        <v>64</v>
      </c>
      <c r="C58" s="285" t="s">
        <v>106</v>
      </c>
      <c r="D58" s="285"/>
      <c r="E58" s="285" t="s">
        <v>66</v>
      </c>
      <c r="F58" s="285"/>
      <c r="G58" s="285" t="s">
        <v>67</v>
      </c>
      <c r="H58" s="285"/>
      <c r="I58" s="76" t="s">
        <v>68</v>
      </c>
      <c r="J58" s="285" t="s">
        <v>69</v>
      </c>
      <c r="K58" s="285"/>
      <c r="L58" s="77" t="s">
        <v>70</v>
      </c>
      <c r="M58" s="76" t="s">
        <v>123</v>
      </c>
      <c r="N58" s="77" t="s">
        <v>72</v>
      </c>
      <c r="O58" s="60" t="s">
        <v>73</v>
      </c>
    </row>
    <row r="59" spans="1:15" ht="13.5" customHeight="1">
      <c r="A59" s="62">
        <v>1</v>
      </c>
      <c r="B59" s="78" t="s">
        <v>107</v>
      </c>
      <c r="C59" s="274" t="s">
        <v>108</v>
      </c>
      <c r="D59" s="274"/>
      <c r="E59" s="274">
        <v>0</v>
      </c>
      <c r="F59" s="274"/>
      <c r="G59" s="275">
        <v>0.76200000000000001</v>
      </c>
      <c r="H59" s="276"/>
      <c r="I59" s="64">
        <f>Warpage!I43</f>
        <v>0.28999999999999998</v>
      </c>
      <c r="J59" s="286">
        <f>Warpage!I44</f>
        <v>0.34599999999999997</v>
      </c>
      <c r="K59" s="287"/>
      <c r="L59" s="64">
        <f>Warpage!I45</f>
        <v>0.31536666666666663</v>
      </c>
      <c r="M59" s="64">
        <f>Warpage!I46</f>
        <v>1.7175530576221305E-2</v>
      </c>
      <c r="N59" s="65">
        <f>Warpage!I47</f>
        <v>8.6680162290818483</v>
      </c>
      <c r="O59" s="64" t="s">
        <v>109</v>
      </c>
    </row>
    <row r="60" spans="1:15" ht="13.5" customHeight="1">
      <c r="A60" s="66">
        <v>2</v>
      </c>
      <c r="B60" s="67" t="s">
        <v>76</v>
      </c>
      <c r="C60" s="274">
        <v>315</v>
      </c>
      <c r="D60" s="274"/>
      <c r="E60" s="274">
        <v>314.75</v>
      </c>
      <c r="F60" s="274"/>
      <c r="G60" s="275">
        <v>315.25</v>
      </c>
      <c r="H60" s="276"/>
      <c r="I60" s="64">
        <f>Warpage!J43</f>
        <v>314.94400000000002</v>
      </c>
      <c r="J60" s="277">
        <f>Warpage!J44</f>
        <v>315.04500000000007</v>
      </c>
      <c r="K60" s="277"/>
      <c r="L60" s="64">
        <f>Warpage!J45</f>
        <v>314.99906666666669</v>
      </c>
      <c r="M60" s="64">
        <f>Warpage!J46</f>
        <v>2.5790847525673948E-2</v>
      </c>
      <c r="N60" s="65">
        <f>Warpage!J47</f>
        <v>3.2190575412298852</v>
      </c>
      <c r="O60" s="64" t="s">
        <v>75</v>
      </c>
    </row>
    <row r="61" spans="1:15" ht="13.5" customHeight="1">
      <c r="A61" s="68">
        <v>3</v>
      </c>
      <c r="B61" s="80" t="s">
        <v>110</v>
      </c>
      <c r="C61" s="278" t="s">
        <v>111</v>
      </c>
      <c r="D61" s="279"/>
      <c r="E61" s="278" t="s">
        <v>112</v>
      </c>
      <c r="F61" s="279"/>
      <c r="G61" s="278" t="s">
        <v>113</v>
      </c>
      <c r="H61" s="279"/>
      <c r="I61" s="81" t="s">
        <v>114</v>
      </c>
      <c r="J61" s="280" t="s">
        <v>114</v>
      </c>
      <c r="K61" s="281"/>
      <c r="L61" s="81" t="s">
        <v>114</v>
      </c>
      <c r="M61" s="137"/>
      <c r="N61" s="138"/>
      <c r="O61" s="84" t="s">
        <v>75</v>
      </c>
    </row>
    <row r="62" spans="1:15" s="17" customFormat="1" ht="13.5" customHeight="1">
      <c r="A62" s="88" t="s">
        <v>124</v>
      </c>
      <c r="B62" s="89"/>
      <c r="C62" s="89"/>
      <c r="D62" s="89"/>
      <c r="E62" s="89"/>
      <c r="F62" s="89"/>
      <c r="G62" s="89"/>
      <c r="H62" s="89"/>
      <c r="I62" s="89"/>
      <c r="L62" s="89"/>
      <c r="M62" s="89"/>
      <c r="O62" s="90"/>
    </row>
    <row r="63" spans="1:15" s="17" customFormat="1" ht="13.5" customHeight="1">
      <c r="A63" s="91"/>
      <c r="O63" s="69"/>
    </row>
    <row r="64" spans="1:15" ht="13.5" customHeight="1">
      <c r="A64" s="92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93"/>
    </row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</sheetData>
  <mergeCells count="170">
    <mergeCell ref="C29:D29"/>
    <mergeCell ref="E29:F29"/>
    <mergeCell ref="G29:H29"/>
    <mergeCell ref="J29:K29"/>
    <mergeCell ref="C30:D30"/>
    <mergeCell ref="E30:F30"/>
    <mergeCell ref="G30:H30"/>
    <mergeCell ref="J30:K30"/>
    <mergeCell ref="C26:D26"/>
    <mergeCell ref="E26:F26"/>
    <mergeCell ref="G26:H26"/>
    <mergeCell ref="J26:K26"/>
    <mergeCell ref="C27:D27"/>
    <mergeCell ref="E27:F27"/>
    <mergeCell ref="G27:H27"/>
    <mergeCell ref="J27:K27"/>
    <mergeCell ref="C28:D28"/>
    <mergeCell ref="E28:F28"/>
    <mergeCell ref="G28:H28"/>
    <mergeCell ref="J28:K28"/>
    <mergeCell ref="J40:K40"/>
    <mergeCell ref="C33:D33"/>
    <mergeCell ref="E33:F33"/>
    <mergeCell ref="G33:H33"/>
    <mergeCell ref="J33:K33"/>
    <mergeCell ref="J36:K36"/>
    <mergeCell ref="C37:D37"/>
    <mergeCell ref="C32:D32"/>
    <mergeCell ref="E32:F32"/>
    <mergeCell ref="G32:H32"/>
    <mergeCell ref="J32:K32"/>
    <mergeCell ref="C35:D35"/>
    <mergeCell ref="E35:F35"/>
    <mergeCell ref="G35:H35"/>
    <mergeCell ref="J35:K35"/>
    <mergeCell ref="C34:D34"/>
    <mergeCell ref="E34:F34"/>
    <mergeCell ref="G34:H34"/>
    <mergeCell ref="J34:K34"/>
    <mergeCell ref="C25:D25"/>
    <mergeCell ref="E25:F25"/>
    <mergeCell ref="G25:H25"/>
    <mergeCell ref="J25:K25"/>
    <mergeCell ref="J31:K31"/>
    <mergeCell ref="C56:D56"/>
    <mergeCell ref="E56:F56"/>
    <mergeCell ref="G56:H56"/>
    <mergeCell ref="J56:K56"/>
    <mergeCell ref="C55:D55"/>
    <mergeCell ref="E55:F55"/>
    <mergeCell ref="G55:H55"/>
    <mergeCell ref="J55:K55"/>
    <mergeCell ref="C54:D54"/>
    <mergeCell ref="E54:F54"/>
    <mergeCell ref="G54:H54"/>
    <mergeCell ref="J54:K54"/>
    <mergeCell ref="C53:D53"/>
    <mergeCell ref="E53:F53"/>
    <mergeCell ref="G53:H53"/>
    <mergeCell ref="J53:K53"/>
    <mergeCell ref="E49:F49"/>
    <mergeCell ref="G49:H49"/>
    <mergeCell ref="J49:K49"/>
    <mergeCell ref="N52:O52"/>
    <mergeCell ref="C47:D47"/>
    <mergeCell ref="E47:F47"/>
    <mergeCell ref="G47:H47"/>
    <mergeCell ref="J47:K47"/>
    <mergeCell ref="C48:D48"/>
    <mergeCell ref="E48:F48"/>
    <mergeCell ref="G48:H48"/>
    <mergeCell ref="J48:K48"/>
    <mergeCell ref="C49:D49"/>
    <mergeCell ref="C51:D51"/>
    <mergeCell ref="E51:F51"/>
    <mergeCell ref="G51:H51"/>
    <mergeCell ref="J51:K51"/>
    <mergeCell ref="A1:N1"/>
    <mergeCell ref="N44:O44"/>
    <mergeCell ref="C31:D31"/>
    <mergeCell ref="E31:F31"/>
    <mergeCell ref="G31:H31"/>
    <mergeCell ref="J22:K22"/>
    <mergeCell ref="E24:F24"/>
    <mergeCell ref="C15:D15"/>
    <mergeCell ref="C16:D16"/>
    <mergeCell ref="C18:D18"/>
    <mergeCell ref="C24:D24"/>
    <mergeCell ref="C20:D20"/>
    <mergeCell ref="C17:D17"/>
    <mergeCell ref="C21:D21"/>
    <mergeCell ref="C22:D22"/>
    <mergeCell ref="C23:D23"/>
    <mergeCell ref="E15:F15"/>
    <mergeCell ref="E16:F16"/>
    <mergeCell ref="E17:F17"/>
    <mergeCell ref="E18:F18"/>
    <mergeCell ref="E20:F20"/>
    <mergeCell ref="E23:F23"/>
    <mergeCell ref="E21:F21"/>
    <mergeCell ref="E22:F22"/>
    <mergeCell ref="A3:N3"/>
    <mergeCell ref="A2:N2"/>
    <mergeCell ref="J24:K24"/>
    <mergeCell ref="J23:K23"/>
    <mergeCell ref="G15:H15"/>
    <mergeCell ref="J15:K15"/>
    <mergeCell ref="J16:K16"/>
    <mergeCell ref="J17:K17"/>
    <mergeCell ref="G16:H16"/>
    <mergeCell ref="G22:H22"/>
    <mergeCell ref="G23:H23"/>
    <mergeCell ref="G24:H24"/>
    <mergeCell ref="G21:H21"/>
    <mergeCell ref="J18:K18"/>
    <mergeCell ref="J20:K20"/>
    <mergeCell ref="J21:K21"/>
    <mergeCell ref="G17:H17"/>
    <mergeCell ref="G18:H18"/>
    <mergeCell ref="G20:H20"/>
    <mergeCell ref="C19:D19"/>
    <mergeCell ref="E19:F19"/>
    <mergeCell ref="G19:H19"/>
    <mergeCell ref="J19:K19"/>
    <mergeCell ref="N57:O57"/>
    <mergeCell ref="C58:D58"/>
    <mergeCell ref="E58:F58"/>
    <mergeCell ref="G58:H58"/>
    <mergeCell ref="J58:K58"/>
    <mergeCell ref="C36:D36"/>
    <mergeCell ref="E36:F36"/>
    <mergeCell ref="G36:H36"/>
    <mergeCell ref="G59:H59"/>
    <mergeCell ref="J59:K59"/>
    <mergeCell ref="E37:F37"/>
    <mergeCell ref="G37:H37"/>
    <mergeCell ref="J37:K37"/>
    <mergeCell ref="C38:D38"/>
    <mergeCell ref="E38:F38"/>
    <mergeCell ref="G38:H38"/>
    <mergeCell ref="J38:K38"/>
    <mergeCell ref="C39:D39"/>
    <mergeCell ref="E39:F39"/>
    <mergeCell ref="G39:H39"/>
    <mergeCell ref="J39:K39"/>
    <mergeCell ref="C40:D40"/>
    <mergeCell ref="E40:F40"/>
    <mergeCell ref="G40:H40"/>
    <mergeCell ref="C60:D60"/>
    <mergeCell ref="E60:F60"/>
    <mergeCell ref="G60:H60"/>
    <mergeCell ref="J60:K60"/>
    <mergeCell ref="C61:D61"/>
    <mergeCell ref="E61:F61"/>
    <mergeCell ref="G61:H61"/>
    <mergeCell ref="J61:K61"/>
    <mergeCell ref="C41:D41"/>
    <mergeCell ref="E41:F41"/>
    <mergeCell ref="G41:H41"/>
    <mergeCell ref="J41:K41"/>
    <mergeCell ref="C59:D59"/>
    <mergeCell ref="E59:F59"/>
    <mergeCell ref="C50:D50"/>
    <mergeCell ref="E50:F50"/>
    <mergeCell ref="G50:H50"/>
    <mergeCell ref="J50:K50"/>
    <mergeCell ref="C42:D42"/>
    <mergeCell ref="E42:F42"/>
    <mergeCell ref="G42:H42"/>
    <mergeCell ref="J42:K42"/>
  </mergeCells>
  <phoneticPr fontId="12" type="noConversion"/>
  <conditionalFormatting sqref="N19">
    <cfRule type="cellIs" dxfId="10" priority="1" operator="lessThan">
      <formula>1.33</formula>
    </cfRule>
  </conditionalFormatting>
  <pageMargins left="0.16" right="0.22" top="0.11811023622047245" bottom="0.11811023622047245" header="0.39370078740157483" footer="0.35433070866141736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6"/>
  <sheetViews>
    <sheetView showGridLines="0" workbookViewId="0"/>
  </sheetViews>
  <sheetFormatPr defaultColWidth="8.88671875" defaultRowHeight="12"/>
  <cols>
    <col min="1" max="1" width="10.77734375" style="94" customWidth="1"/>
    <col min="2" max="16" width="5.44140625" style="36" customWidth="1"/>
    <col min="17" max="22" width="13.44140625" style="36" customWidth="1"/>
    <col min="23" max="27" width="14" style="36" customWidth="1"/>
    <col min="28" max="28" width="14.33203125" style="36" customWidth="1"/>
    <col min="29" max="16384" width="8.88671875" style="36"/>
  </cols>
  <sheetData>
    <row r="1" spans="1:29" s="3" customFormat="1" ht="18">
      <c r="A1" s="164" t="s">
        <v>125</v>
      </c>
      <c r="B1" s="165"/>
      <c r="C1" s="165"/>
      <c r="D1" s="165"/>
      <c r="E1" s="165"/>
      <c r="F1" s="165"/>
      <c r="G1" s="165"/>
    </row>
    <row r="2" spans="1:29" ht="12" customHeight="1" thickBot="1">
      <c r="AB2" s="6" t="s">
        <v>126</v>
      </c>
    </row>
    <row r="3" spans="1:29" s="6" customFormat="1" ht="14.25" customHeight="1">
      <c r="A3" s="166" t="s">
        <v>127</v>
      </c>
      <c r="B3" s="167" t="s">
        <v>128</v>
      </c>
      <c r="C3" s="168" t="s">
        <v>129</v>
      </c>
      <c r="D3" s="168" t="s">
        <v>130</v>
      </c>
      <c r="E3" s="168" t="s">
        <v>131</v>
      </c>
      <c r="F3" s="168" t="s">
        <v>132</v>
      </c>
      <c r="G3" s="168" t="s">
        <v>133</v>
      </c>
      <c r="H3" s="168" t="s">
        <v>134</v>
      </c>
      <c r="I3" s="168" t="s">
        <v>135</v>
      </c>
      <c r="J3" s="168" t="s">
        <v>136</v>
      </c>
      <c r="K3" s="168" t="s">
        <v>137</v>
      </c>
      <c r="L3" s="168" t="s">
        <v>138</v>
      </c>
      <c r="M3" s="168" t="s">
        <v>139</v>
      </c>
      <c r="N3" s="168" t="s">
        <v>140</v>
      </c>
      <c r="O3" s="168" t="s">
        <v>141</v>
      </c>
      <c r="P3" s="168" t="s">
        <v>142</v>
      </c>
      <c r="Q3" s="168" t="s">
        <v>90</v>
      </c>
      <c r="R3" s="168" t="s">
        <v>143</v>
      </c>
      <c r="S3" s="168" t="s">
        <v>144</v>
      </c>
      <c r="T3" s="168" t="s">
        <v>93</v>
      </c>
      <c r="U3" s="168" t="s">
        <v>145</v>
      </c>
      <c r="V3" s="168" t="s">
        <v>146</v>
      </c>
      <c r="W3" s="168" t="s">
        <v>96</v>
      </c>
      <c r="X3" s="168" t="s">
        <v>147</v>
      </c>
      <c r="Y3" s="168" t="s">
        <v>148</v>
      </c>
      <c r="Z3" s="168" t="s">
        <v>99</v>
      </c>
      <c r="AA3" s="168" t="s">
        <v>100</v>
      </c>
      <c r="AB3" s="169" t="s">
        <v>101</v>
      </c>
    </row>
    <row r="4" spans="1:29" s="17" customFormat="1" ht="15" customHeight="1">
      <c r="A4" s="7" t="s">
        <v>65</v>
      </c>
      <c r="B4" s="8">
        <v>322.60000000000002</v>
      </c>
      <c r="C4" s="8">
        <v>315</v>
      </c>
      <c r="D4" s="8">
        <v>135.9</v>
      </c>
      <c r="E4" s="8">
        <v>135.9</v>
      </c>
      <c r="F4" s="8">
        <v>311.14999999999998</v>
      </c>
      <c r="G4" s="8">
        <v>311.66000000000003</v>
      </c>
      <c r="H4" s="8">
        <v>132.08000000000001</v>
      </c>
      <c r="I4" s="8">
        <v>132.59</v>
      </c>
      <c r="J4" s="8">
        <v>12.19</v>
      </c>
      <c r="K4" s="8">
        <v>10.16</v>
      </c>
      <c r="L4" s="8">
        <v>10.16</v>
      </c>
      <c r="M4" s="8">
        <v>10.16</v>
      </c>
      <c r="N4" s="8">
        <v>10.16</v>
      </c>
      <c r="O4" s="8">
        <v>10.16</v>
      </c>
      <c r="P4" s="8">
        <v>10.16</v>
      </c>
      <c r="Q4" s="8">
        <v>25.26</v>
      </c>
      <c r="R4" s="8">
        <v>25.26</v>
      </c>
      <c r="S4" s="8">
        <v>25.26</v>
      </c>
      <c r="T4" s="8">
        <v>40.26</v>
      </c>
      <c r="U4" s="8">
        <v>40.26</v>
      </c>
      <c r="V4" s="8">
        <v>40.26</v>
      </c>
      <c r="W4" s="8">
        <v>25.26</v>
      </c>
      <c r="X4" s="8">
        <v>25.26</v>
      </c>
      <c r="Y4" s="8">
        <v>25.26</v>
      </c>
      <c r="Z4" s="8">
        <v>40.26</v>
      </c>
      <c r="AA4" s="8">
        <v>40.26</v>
      </c>
      <c r="AB4" s="9">
        <v>40.26</v>
      </c>
    </row>
    <row r="5" spans="1:29" s="17" customFormat="1" ht="15" customHeight="1">
      <c r="A5" s="7" t="s">
        <v>66</v>
      </c>
      <c r="B5" s="8">
        <v>322.35000000000002</v>
      </c>
      <c r="C5" s="8">
        <v>314.75</v>
      </c>
      <c r="D5" s="8">
        <v>135.65</v>
      </c>
      <c r="E5" s="8">
        <v>135.65</v>
      </c>
      <c r="F5" s="8">
        <v>311.02</v>
      </c>
      <c r="G5" s="8">
        <v>311.52999999999997</v>
      </c>
      <c r="H5" s="8">
        <v>131.94999999999999</v>
      </c>
      <c r="I5" s="8">
        <v>132.46</v>
      </c>
      <c r="J5" s="8">
        <v>12.06</v>
      </c>
      <c r="K5" s="8">
        <v>10.029999999999999</v>
      </c>
      <c r="L5" s="8">
        <v>10.029999999999999</v>
      </c>
      <c r="M5" s="8">
        <v>10.029999999999999</v>
      </c>
      <c r="N5" s="8">
        <v>10.029999999999999</v>
      </c>
      <c r="O5" s="8">
        <v>10.029999999999999</v>
      </c>
      <c r="P5" s="8">
        <v>10.029999999999999</v>
      </c>
      <c r="Q5" s="8">
        <v>25.180000000000003</v>
      </c>
      <c r="R5" s="8">
        <v>25.180000000000003</v>
      </c>
      <c r="S5" s="8">
        <v>25.180000000000003</v>
      </c>
      <c r="T5" s="8">
        <v>40.18</v>
      </c>
      <c r="U5" s="8">
        <v>40.18</v>
      </c>
      <c r="V5" s="8">
        <v>40.18</v>
      </c>
      <c r="W5" s="8">
        <v>25.180000000000003</v>
      </c>
      <c r="X5" s="8">
        <v>25.180000000000003</v>
      </c>
      <c r="Y5" s="8">
        <v>25.180000000000003</v>
      </c>
      <c r="Z5" s="8">
        <v>40.18</v>
      </c>
      <c r="AA5" s="8">
        <v>40.18</v>
      </c>
      <c r="AB5" s="9">
        <v>40.18</v>
      </c>
    </row>
    <row r="6" spans="1:29" s="17" customFormat="1" ht="15" customHeight="1" thickBot="1">
      <c r="A6" s="10" t="s">
        <v>67</v>
      </c>
      <c r="B6" s="11">
        <v>322.85000000000002</v>
      </c>
      <c r="C6" s="11">
        <v>315.25</v>
      </c>
      <c r="D6" s="11">
        <v>136.15</v>
      </c>
      <c r="E6" s="11">
        <v>136.15</v>
      </c>
      <c r="F6" s="11">
        <v>311.39999999999998</v>
      </c>
      <c r="G6" s="11">
        <v>311.91000000000003</v>
      </c>
      <c r="H6" s="11">
        <v>132.33000000000001</v>
      </c>
      <c r="I6" s="11">
        <v>132.84</v>
      </c>
      <c r="J6" s="8">
        <v>12.32</v>
      </c>
      <c r="K6" s="8">
        <v>10.29</v>
      </c>
      <c r="L6" s="8">
        <v>10.29</v>
      </c>
      <c r="M6" s="8">
        <v>10.29</v>
      </c>
      <c r="N6" s="8">
        <v>10.29</v>
      </c>
      <c r="O6" s="8">
        <v>10.29</v>
      </c>
      <c r="P6" s="8">
        <v>10.29</v>
      </c>
      <c r="Q6" s="170">
        <v>25.34</v>
      </c>
      <c r="R6" s="170">
        <v>25.34</v>
      </c>
      <c r="S6" s="170">
        <v>25.34</v>
      </c>
      <c r="T6" s="170">
        <v>40.339999999999996</v>
      </c>
      <c r="U6" s="170">
        <v>40.339999999999996</v>
      </c>
      <c r="V6" s="170">
        <v>40.339999999999996</v>
      </c>
      <c r="W6" s="170">
        <v>25.34</v>
      </c>
      <c r="X6" s="170">
        <v>25.34</v>
      </c>
      <c r="Y6" s="170">
        <v>25.34</v>
      </c>
      <c r="Z6" s="170">
        <v>40.339999999999996</v>
      </c>
      <c r="AA6" s="170">
        <v>40.339999999999996</v>
      </c>
      <c r="AB6" s="212">
        <v>40.339999999999996</v>
      </c>
    </row>
    <row r="7" spans="1:29" ht="13.5" customHeight="1" thickTop="1">
      <c r="A7" s="161" t="s">
        <v>149</v>
      </c>
      <c r="B7" s="139">
        <v>322.60599999999999</v>
      </c>
      <c r="C7" s="139">
        <v>315.14699999999999</v>
      </c>
      <c r="D7" s="139">
        <v>135.92599999999999</v>
      </c>
      <c r="E7" s="139">
        <v>135.87</v>
      </c>
      <c r="F7" s="139">
        <v>311.27100000000002</v>
      </c>
      <c r="G7" s="139">
        <v>311.8</v>
      </c>
      <c r="H7" s="139">
        <v>132.14599999999999</v>
      </c>
      <c r="I7" s="139">
        <v>132.816</v>
      </c>
      <c r="J7" s="139">
        <v>12.153</v>
      </c>
      <c r="K7" s="139">
        <v>10.138999999999999</v>
      </c>
      <c r="L7" s="139">
        <v>10.108000000000001</v>
      </c>
      <c r="M7" s="139">
        <v>10.134</v>
      </c>
      <c r="N7" s="139">
        <v>10.141999999999999</v>
      </c>
      <c r="O7" s="139">
        <v>10.122999999999999</v>
      </c>
      <c r="P7" s="139">
        <v>10.138</v>
      </c>
      <c r="Q7" s="139">
        <v>25.297999999999998</v>
      </c>
      <c r="R7" s="139">
        <v>25.285</v>
      </c>
      <c r="S7" s="139">
        <v>25.291</v>
      </c>
      <c r="T7" s="139">
        <v>40.29</v>
      </c>
      <c r="U7" s="139">
        <v>40.292000000000002</v>
      </c>
      <c r="V7" s="139">
        <v>40.264000000000003</v>
      </c>
      <c r="W7" s="139">
        <v>25.253</v>
      </c>
      <c r="X7" s="139">
        <v>25.260999999999999</v>
      </c>
      <c r="Y7" s="139">
        <v>25.268999999999998</v>
      </c>
      <c r="Z7" s="139">
        <v>40.243000000000002</v>
      </c>
      <c r="AA7" s="139">
        <v>40.232999999999997</v>
      </c>
      <c r="AB7" s="140">
        <v>40.255000000000003</v>
      </c>
      <c r="AC7" s="184"/>
    </row>
    <row r="8" spans="1:29" ht="13.5" customHeight="1">
      <c r="A8" s="162" t="s">
        <v>150</v>
      </c>
      <c r="B8" s="8">
        <v>322.59199999999998</v>
      </c>
      <c r="C8" s="8">
        <v>315.14100000000002</v>
      </c>
      <c r="D8" s="8">
        <v>135.93600000000001</v>
      </c>
      <c r="E8" s="8">
        <v>135.86500000000001</v>
      </c>
      <c r="F8" s="8">
        <v>311.27300000000002</v>
      </c>
      <c r="G8" s="8">
        <v>311.79500000000002</v>
      </c>
      <c r="H8" s="8">
        <v>132.14099999999999</v>
      </c>
      <c r="I8" s="8">
        <v>132.822</v>
      </c>
      <c r="J8" s="8">
        <v>12.156000000000001</v>
      </c>
      <c r="K8" s="8">
        <v>10.15</v>
      </c>
      <c r="L8" s="8">
        <v>10.101000000000001</v>
      </c>
      <c r="M8" s="8">
        <v>10.134</v>
      </c>
      <c r="N8" s="8">
        <v>10.151</v>
      </c>
      <c r="O8" s="8">
        <v>10.124000000000001</v>
      </c>
      <c r="P8" s="8">
        <v>10.141</v>
      </c>
      <c r="Q8" s="8">
        <v>25.297999999999998</v>
      </c>
      <c r="R8" s="8">
        <v>25.274999999999999</v>
      </c>
      <c r="S8" s="8">
        <v>25.288</v>
      </c>
      <c r="T8" s="8">
        <v>40.286000000000001</v>
      </c>
      <c r="U8" s="8">
        <v>40.286999999999999</v>
      </c>
      <c r="V8" s="8">
        <v>40.273000000000003</v>
      </c>
      <c r="W8" s="8">
        <v>25.251999999999999</v>
      </c>
      <c r="X8" s="8">
        <v>25.256</v>
      </c>
      <c r="Y8" s="8">
        <v>25.279</v>
      </c>
      <c r="Z8" s="8">
        <v>40.234000000000002</v>
      </c>
      <c r="AA8" s="8">
        <v>40.229999999999997</v>
      </c>
      <c r="AB8" s="9">
        <v>40.256</v>
      </c>
      <c r="AC8" s="184"/>
    </row>
    <row r="9" spans="1:29" ht="13.5" customHeight="1">
      <c r="A9" s="162" t="s">
        <v>151</v>
      </c>
      <c r="B9" s="8">
        <v>322.59899999999999</v>
      </c>
      <c r="C9" s="8">
        <v>315.137</v>
      </c>
      <c r="D9" s="8">
        <v>135.92699999999999</v>
      </c>
      <c r="E9" s="8">
        <v>135.88399999999999</v>
      </c>
      <c r="F9" s="8">
        <v>311.27300000000002</v>
      </c>
      <c r="G9" s="8">
        <v>311.8</v>
      </c>
      <c r="H9" s="8">
        <v>132.15299999999999</v>
      </c>
      <c r="I9" s="8">
        <v>132.81700000000001</v>
      </c>
      <c r="J9" s="8">
        <v>12.154999999999999</v>
      </c>
      <c r="K9" s="8">
        <v>10.131</v>
      </c>
      <c r="L9" s="8">
        <v>10.111000000000001</v>
      </c>
      <c r="M9" s="8">
        <v>10.125999999999999</v>
      </c>
      <c r="N9" s="8">
        <v>10.141</v>
      </c>
      <c r="O9" s="8">
        <v>10.117000000000001</v>
      </c>
      <c r="P9" s="8">
        <v>10.141</v>
      </c>
      <c r="Q9" s="8">
        <v>25.308</v>
      </c>
      <c r="R9" s="8">
        <v>25.282</v>
      </c>
      <c r="S9" s="8">
        <v>25.292000000000002</v>
      </c>
      <c r="T9" s="8">
        <v>40.287999999999997</v>
      </c>
      <c r="U9" s="8">
        <v>40.292999999999999</v>
      </c>
      <c r="V9" s="8">
        <v>40.258000000000003</v>
      </c>
      <c r="W9" s="8">
        <v>25.25</v>
      </c>
      <c r="X9" s="8">
        <v>25.266999999999999</v>
      </c>
      <c r="Y9" s="8">
        <v>25.268000000000001</v>
      </c>
      <c r="Z9" s="8">
        <v>40.237000000000002</v>
      </c>
      <c r="AA9" s="8">
        <v>40.229999999999997</v>
      </c>
      <c r="AB9" s="9">
        <v>40.244999999999997</v>
      </c>
      <c r="AC9" s="184"/>
    </row>
    <row r="10" spans="1:29" ht="13.5" customHeight="1">
      <c r="A10" s="162" t="s">
        <v>152</v>
      </c>
      <c r="B10" s="8">
        <v>322.61500000000001</v>
      </c>
      <c r="C10" s="8">
        <v>315.14999999999998</v>
      </c>
      <c r="D10" s="8">
        <v>135.929</v>
      </c>
      <c r="E10" s="8">
        <v>135.86500000000001</v>
      </c>
      <c r="F10" s="8">
        <v>311.279</v>
      </c>
      <c r="G10" s="8">
        <v>311.79599999999999</v>
      </c>
      <c r="H10" s="8">
        <v>132.13800000000001</v>
      </c>
      <c r="I10" s="8">
        <v>132.803</v>
      </c>
      <c r="J10" s="8">
        <v>12.147</v>
      </c>
      <c r="K10" s="8">
        <v>10.15</v>
      </c>
      <c r="L10" s="8">
        <v>10.099</v>
      </c>
      <c r="M10" s="8">
        <v>10.122999999999999</v>
      </c>
      <c r="N10" s="8">
        <v>10.148999999999999</v>
      </c>
      <c r="O10" s="8">
        <v>10.122</v>
      </c>
      <c r="P10" s="8">
        <v>10.141999999999999</v>
      </c>
      <c r="Q10" s="8">
        <v>25.305</v>
      </c>
      <c r="R10" s="8">
        <v>25.295999999999999</v>
      </c>
      <c r="S10" s="8">
        <v>25.295999999999999</v>
      </c>
      <c r="T10" s="8">
        <v>40.29</v>
      </c>
      <c r="U10" s="8">
        <v>40.286999999999999</v>
      </c>
      <c r="V10" s="8">
        <v>40.262</v>
      </c>
      <c r="W10" s="8">
        <v>25.245999999999999</v>
      </c>
      <c r="X10" s="8">
        <v>25.263999999999999</v>
      </c>
      <c r="Y10" s="8">
        <v>25.277000000000001</v>
      </c>
      <c r="Z10" s="8">
        <v>40.243000000000002</v>
      </c>
      <c r="AA10" s="8">
        <v>40.235999999999997</v>
      </c>
      <c r="AB10" s="9">
        <v>40.259</v>
      </c>
      <c r="AC10" s="184"/>
    </row>
    <row r="11" spans="1:29" ht="13.5" customHeight="1">
      <c r="A11" s="162" t="s">
        <v>153</v>
      </c>
      <c r="B11" s="8">
        <v>322.601</v>
      </c>
      <c r="C11" s="8">
        <v>315.14600000000002</v>
      </c>
      <c r="D11" s="8">
        <v>135.922</v>
      </c>
      <c r="E11" s="8">
        <v>135.86199999999999</v>
      </c>
      <c r="F11" s="8">
        <v>311.26</v>
      </c>
      <c r="G11" s="8">
        <v>311.786</v>
      </c>
      <c r="H11" s="8">
        <v>132.13900000000001</v>
      </c>
      <c r="I11" s="8">
        <v>132.816</v>
      </c>
      <c r="J11" s="8">
        <v>12.146000000000001</v>
      </c>
      <c r="K11" s="8">
        <v>10.144</v>
      </c>
      <c r="L11" s="8">
        <v>10.109</v>
      </c>
      <c r="M11" s="8">
        <v>10.138</v>
      </c>
      <c r="N11" s="8">
        <v>10.144</v>
      </c>
      <c r="O11" s="8">
        <v>10.119999999999999</v>
      </c>
      <c r="P11" s="8">
        <v>10.135</v>
      </c>
      <c r="Q11" s="8">
        <v>25.288</v>
      </c>
      <c r="R11" s="8">
        <v>25.277999999999999</v>
      </c>
      <c r="S11" s="8">
        <v>25.300999999999998</v>
      </c>
      <c r="T11" s="8">
        <v>40.286000000000001</v>
      </c>
      <c r="U11" s="8">
        <v>40.295999999999999</v>
      </c>
      <c r="V11" s="8">
        <v>40.274000000000001</v>
      </c>
      <c r="W11" s="8">
        <v>25.248000000000001</v>
      </c>
      <c r="X11" s="8">
        <v>25.254999999999999</v>
      </c>
      <c r="Y11" s="8">
        <v>25.27</v>
      </c>
      <c r="Z11" s="8">
        <v>40.238</v>
      </c>
      <c r="AA11" s="8">
        <v>40.225999999999999</v>
      </c>
      <c r="AB11" s="9">
        <v>40.256</v>
      </c>
      <c r="AC11" s="184"/>
    </row>
    <row r="12" spans="1:29" ht="13.5" customHeight="1">
      <c r="A12" s="162" t="s">
        <v>154</v>
      </c>
      <c r="B12" s="8">
        <v>322.608</v>
      </c>
      <c r="C12" s="8">
        <v>315.13200000000001</v>
      </c>
      <c r="D12" s="8">
        <v>135.92500000000001</v>
      </c>
      <c r="E12" s="8">
        <v>135.88</v>
      </c>
      <c r="F12" s="8">
        <v>311.28199999999998</v>
      </c>
      <c r="G12" s="8">
        <v>311.79000000000002</v>
      </c>
      <c r="H12" s="8">
        <v>132.15600000000001</v>
      </c>
      <c r="I12" s="8">
        <v>132.82300000000001</v>
      </c>
      <c r="J12" s="8">
        <v>12.148999999999999</v>
      </c>
      <c r="K12" s="8">
        <v>10.135999999999999</v>
      </c>
      <c r="L12" s="8">
        <v>10.105</v>
      </c>
      <c r="M12" s="8">
        <v>10.137</v>
      </c>
      <c r="N12" s="8">
        <v>10.147</v>
      </c>
      <c r="O12" s="8">
        <v>10.113</v>
      </c>
      <c r="P12" s="8">
        <v>10.129</v>
      </c>
      <c r="Q12" s="8">
        <v>25.297000000000001</v>
      </c>
      <c r="R12" s="8">
        <v>25.289000000000001</v>
      </c>
      <c r="S12" s="8">
        <v>25.294</v>
      </c>
      <c r="T12" s="8">
        <v>40.281999999999996</v>
      </c>
      <c r="U12" s="8">
        <v>40.301000000000002</v>
      </c>
      <c r="V12" s="8">
        <v>40.258000000000003</v>
      </c>
      <c r="W12" s="8">
        <v>25.251999999999999</v>
      </c>
      <c r="X12" s="8">
        <v>25.271000000000001</v>
      </c>
      <c r="Y12" s="8">
        <v>25.268999999999998</v>
      </c>
      <c r="Z12" s="8">
        <v>40.232999999999997</v>
      </c>
      <c r="AA12" s="8">
        <v>40.225999999999999</v>
      </c>
      <c r="AB12" s="9">
        <v>40.262999999999998</v>
      </c>
      <c r="AC12" s="184"/>
    </row>
    <row r="13" spans="1:29" ht="13.5" customHeight="1">
      <c r="A13" s="162" t="s">
        <v>155</v>
      </c>
      <c r="B13" s="8">
        <v>322.589</v>
      </c>
      <c r="C13" s="8">
        <v>315.15600000000001</v>
      </c>
      <c r="D13" s="8">
        <v>135.93700000000001</v>
      </c>
      <c r="E13" s="8">
        <v>135.88300000000001</v>
      </c>
      <c r="F13" s="8">
        <v>311.279</v>
      </c>
      <c r="G13" s="8">
        <v>311.80200000000002</v>
      </c>
      <c r="H13" s="8">
        <v>132.149</v>
      </c>
      <c r="I13" s="8">
        <v>132.822</v>
      </c>
      <c r="J13" s="8">
        <v>12.157999999999999</v>
      </c>
      <c r="K13" s="8">
        <v>10.141999999999999</v>
      </c>
      <c r="L13" s="8">
        <v>10.101000000000001</v>
      </c>
      <c r="M13" s="8">
        <v>10.141999999999999</v>
      </c>
      <c r="N13" s="8">
        <v>10.144</v>
      </c>
      <c r="O13" s="8">
        <v>10.128</v>
      </c>
      <c r="P13" s="8">
        <v>10.15</v>
      </c>
      <c r="Q13" s="8">
        <v>25.295000000000002</v>
      </c>
      <c r="R13" s="8">
        <v>25.286000000000001</v>
      </c>
      <c r="S13" s="8">
        <v>25.289000000000001</v>
      </c>
      <c r="T13" s="8">
        <v>40.295000000000002</v>
      </c>
      <c r="U13" s="8">
        <v>40.292000000000002</v>
      </c>
      <c r="V13" s="8">
        <v>40.267000000000003</v>
      </c>
      <c r="W13" s="8">
        <v>25.263000000000002</v>
      </c>
      <c r="X13" s="8">
        <v>25.257000000000001</v>
      </c>
      <c r="Y13" s="8">
        <v>25.260999999999999</v>
      </c>
      <c r="Z13" s="8">
        <v>40.234000000000002</v>
      </c>
      <c r="AA13" s="8">
        <v>40.231000000000002</v>
      </c>
      <c r="AB13" s="9">
        <v>40.261000000000003</v>
      </c>
      <c r="AC13" s="184"/>
    </row>
    <row r="14" spans="1:29" ht="13.5" customHeight="1">
      <c r="A14" s="162" t="s">
        <v>156</v>
      </c>
      <c r="B14" s="8">
        <v>322.601</v>
      </c>
      <c r="C14" s="8">
        <v>315.15100000000001</v>
      </c>
      <c r="D14" s="8">
        <v>135.923</v>
      </c>
      <c r="E14" s="8">
        <v>135.86699999999999</v>
      </c>
      <c r="F14" s="8">
        <v>311.28100000000001</v>
      </c>
      <c r="G14" s="8">
        <v>311.80200000000002</v>
      </c>
      <c r="H14" s="8">
        <v>132.14400000000001</v>
      </c>
      <c r="I14" s="8">
        <v>132.80699999999999</v>
      </c>
      <c r="J14" s="8">
        <v>12.151</v>
      </c>
      <c r="K14" s="8">
        <v>10.15</v>
      </c>
      <c r="L14" s="8">
        <v>10.102</v>
      </c>
      <c r="M14" s="8">
        <v>10.129</v>
      </c>
      <c r="N14" s="8">
        <v>10.135</v>
      </c>
      <c r="O14" s="8">
        <v>10.119999999999999</v>
      </c>
      <c r="P14" s="8">
        <v>10.146000000000001</v>
      </c>
      <c r="Q14" s="8">
        <v>25.295000000000002</v>
      </c>
      <c r="R14" s="8">
        <v>25.28</v>
      </c>
      <c r="S14" s="8">
        <v>25.294</v>
      </c>
      <c r="T14" s="8">
        <v>40.295999999999999</v>
      </c>
      <c r="U14" s="8">
        <v>40.290999999999997</v>
      </c>
      <c r="V14" s="8">
        <v>40.262999999999998</v>
      </c>
      <c r="W14" s="8">
        <v>25.253</v>
      </c>
      <c r="X14" s="8">
        <v>25.265999999999998</v>
      </c>
      <c r="Y14" s="8">
        <v>25.271999999999998</v>
      </c>
      <c r="Z14" s="8">
        <v>40.238</v>
      </c>
      <c r="AA14" s="8">
        <v>40.225999999999999</v>
      </c>
      <c r="AB14" s="9">
        <v>40.258000000000003</v>
      </c>
      <c r="AC14" s="184"/>
    </row>
    <row r="15" spans="1:29" ht="13.5" customHeight="1">
      <c r="A15" s="162" t="s">
        <v>157</v>
      </c>
      <c r="B15" s="8">
        <v>322.60000000000002</v>
      </c>
      <c r="C15" s="8">
        <v>315.13900000000001</v>
      </c>
      <c r="D15" s="8">
        <v>135.94</v>
      </c>
      <c r="E15" s="8">
        <v>135.87299999999999</v>
      </c>
      <c r="F15" s="8">
        <v>311.262</v>
      </c>
      <c r="G15" s="8">
        <v>311.78699999999998</v>
      </c>
      <c r="H15" s="8">
        <v>132.136</v>
      </c>
      <c r="I15" s="8">
        <v>132.81200000000001</v>
      </c>
      <c r="J15" s="8">
        <v>12.164</v>
      </c>
      <c r="K15" s="8">
        <v>10.148</v>
      </c>
      <c r="L15" s="8">
        <v>10.101000000000001</v>
      </c>
      <c r="M15" s="8">
        <v>10.137</v>
      </c>
      <c r="N15" s="8">
        <v>10.138</v>
      </c>
      <c r="O15" s="8">
        <v>10.116</v>
      </c>
      <c r="P15" s="8">
        <v>10.138</v>
      </c>
      <c r="Q15" s="8">
        <v>25.306999999999999</v>
      </c>
      <c r="R15" s="8">
        <v>25.291</v>
      </c>
      <c r="S15" s="8">
        <v>25.283000000000001</v>
      </c>
      <c r="T15" s="8">
        <v>40.286999999999999</v>
      </c>
      <c r="U15" s="8">
        <v>40.292999999999999</v>
      </c>
      <c r="V15" s="8">
        <v>40.262999999999998</v>
      </c>
      <c r="W15" s="8">
        <v>25.242999999999999</v>
      </c>
      <c r="X15" s="8">
        <v>25.266999999999999</v>
      </c>
      <c r="Y15" s="8">
        <v>25.273</v>
      </c>
      <c r="Z15" s="8">
        <v>40.247999999999998</v>
      </c>
      <c r="AA15" s="8">
        <v>40.241</v>
      </c>
      <c r="AB15" s="9">
        <v>40.256</v>
      </c>
      <c r="AC15" s="184"/>
    </row>
    <row r="16" spans="1:29" ht="13.5" customHeight="1">
      <c r="A16" s="162" t="s">
        <v>158</v>
      </c>
      <c r="B16" s="8">
        <v>322.61399999999998</v>
      </c>
      <c r="C16" s="8">
        <v>315.13900000000001</v>
      </c>
      <c r="D16" s="8">
        <v>135.93199999999999</v>
      </c>
      <c r="E16" s="8">
        <v>135.87299999999999</v>
      </c>
      <c r="F16" s="8">
        <v>311.28300000000002</v>
      </c>
      <c r="G16" s="8">
        <v>311.79899999999998</v>
      </c>
      <c r="H16" s="8">
        <v>132.131</v>
      </c>
      <c r="I16" s="8">
        <v>132.81100000000001</v>
      </c>
      <c r="J16" s="8">
        <v>12.148999999999999</v>
      </c>
      <c r="K16" s="8">
        <v>10.145</v>
      </c>
      <c r="L16" s="8">
        <v>10.098000000000001</v>
      </c>
      <c r="M16" s="8">
        <v>10.135999999999999</v>
      </c>
      <c r="N16" s="8">
        <v>10.134</v>
      </c>
      <c r="O16" s="8">
        <v>10.130000000000001</v>
      </c>
      <c r="P16" s="8">
        <v>10.135</v>
      </c>
      <c r="Q16" s="8">
        <v>25.295999999999999</v>
      </c>
      <c r="R16" s="8">
        <v>25.288</v>
      </c>
      <c r="S16" s="8">
        <v>25.297000000000001</v>
      </c>
      <c r="T16" s="8">
        <v>40.298999999999999</v>
      </c>
      <c r="U16" s="8">
        <v>40.298999999999999</v>
      </c>
      <c r="V16" s="8">
        <v>40.273000000000003</v>
      </c>
      <c r="W16" s="8">
        <v>25.263000000000002</v>
      </c>
      <c r="X16" s="8">
        <v>25.251999999999999</v>
      </c>
      <c r="Y16" s="8">
        <v>25.279</v>
      </c>
      <c r="Z16" s="8">
        <v>40.234000000000002</v>
      </c>
      <c r="AA16" s="8">
        <v>40.24</v>
      </c>
      <c r="AB16" s="9">
        <v>40.249000000000002</v>
      </c>
      <c r="AC16" s="184"/>
    </row>
    <row r="17" spans="1:29" ht="13.5" customHeight="1">
      <c r="A17" s="162" t="s">
        <v>159</v>
      </c>
      <c r="B17" s="8">
        <v>322.61599999999999</v>
      </c>
      <c r="C17" s="8">
        <v>315.15800000000002</v>
      </c>
      <c r="D17" s="8">
        <v>135.93100000000001</v>
      </c>
      <c r="E17" s="8">
        <v>135.87700000000001</v>
      </c>
      <c r="F17" s="8">
        <v>311.28300000000002</v>
      </c>
      <c r="G17" s="8">
        <v>311.81200000000001</v>
      </c>
      <c r="H17" s="8">
        <v>132.13499999999999</v>
      </c>
      <c r="I17" s="8">
        <v>132.80799999999999</v>
      </c>
      <c r="J17" s="8">
        <v>12.151999999999999</v>
      </c>
      <c r="K17" s="8">
        <v>10.135</v>
      </c>
      <c r="L17" s="8">
        <v>10.106999999999999</v>
      </c>
      <c r="M17" s="8">
        <v>10.14</v>
      </c>
      <c r="N17" s="8">
        <v>10.148999999999999</v>
      </c>
      <c r="O17" s="8">
        <v>10.116</v>
      </c>
      <c r="P17" s="8">
        <v>10.144</v>
      </c>
      <c r="Q17" s="8">
        <v>25.303000000000001</v>
      </c>
      <c r="R17" s="8">
        <v>25.279</v>
      </c>
      <c r="S17" s="8">
        <v>25.283000000000001</v>
      </c>
      <c r="T17" s="8">
        <v>40.287999999999997</v>
      </c>
      <c r="U17" s="8">
        <v>40.283000000000001</v>
      </c>
      <c r="V17" s="8">
        <v>40.256999999999998</v>
      </c>
      <c r="W17" s="8">
        <v>25.259</v>
      </c>
      <c r="X17" s="8">
        <v>25.262</v>
      </c>
      <c r="Y17" s="8">
        <v>25.262</v>
      </c>
      <c r="Z17" s="8">
        <v>40.235999999999997</v>
      </c>
      <c r="AA17" s="8">
        <v>40.235999999999997</v>
      </c>
      <c r="AB17" s="9">
        <v>40.252000000000002</v>
      </c>
      <c r="AC17" s="184"/>
    </row>
    <row r="18" spans="1:29" ht="13.5" customHeight="1">
      <c r="A18" s="162" t="s">
        <v>160</v>
      </c>
      <c r="B18" s="8">
        <v>322.608</v>
      </c>
      <c r="C18" s="8">
        <v>315.15600000000001</v>
      </c>
      <c r="D18" s="8">
        <v>135.928</v>
      </c>
      <c r="E18" s="8">
        <v>135.86600000000001</v>
      </c>
      <c r="F18" s="8">
        <v>311.26100000000002</v>
      </c>
      <c r="G18" s="8">
        <v>311.803</v>
      </c>
      <c r="H18" s="8">
        <v>132.13200000000001</v>
      </c>
      <c r="I18" s="8">
        <v>132.80199999999999</v>
      </c>
      <c r="J18" s="8">
        <v>12.161</v>
      </c>
      <c r="K18" s="8">
        <v>10.138</v>
      </c>
      <c r="L18" s="8">
        <v>10.118</v>
      </c>
      <c r="M18" s="8">
        <v>10.141</v>
      </c>
      <c r="N18" s="8">
        <v>10.141</v>
      </c>
      <c r="O18" s="8">
        <v>10.112</v>
      </c>
      <c r="P18" s="8">
        <v>10.137</v>
      </c>
      <c r="Q18" s="8">
        <v>25.308</v>
      </c>
      <c r="R18" s="8">
        <v>25.289000000000001</v>
      </c>
      <c r="S18" s="8">
        <v>25.291</v>
      </c>
      <c r="T18" s="8">
        <v>40.283999999999999</v>
      </c>
      <c r="U18" s="8">
        <v>40.289000000000001</v>
      </c>
      <c r="V18" s="8">
        <v>40.271000000000001</v>
      </c>
      <c r="W18" s="8">
        <v>25.247</v>
      </c>
      <c r="X18" s="8">
        <v>25.256</v>
      </c>
      <c r="Y18" s="8">
        <v>25.26</v>
      </c>
      <c r="Z18" s="8">
        <v>40.241</v>
      </c>
      <c r="AA18" s="8">
        <v>40.235999999999997</v>
      </c>
      <c r="AB18" s="9">
        <v>40.261000000000003</v>
      </c>
      <c r="AC18" s="184"/>
    </row>
    <row r="19" spans="1:29" ht="13.5" customHeight="1">
      <c r="A19" s="162" t="s">
        <v>161</v>
      </c>
      <c r="B19" s="8">
        <v>322.61399999999998</v>
      </c>
      <c r="C19" s="8">
        <v>315.14600000000002</v>
      </c>
      <c r="D19" s="8">
        <v>135.917</v>
      </c>
      <c r="E19" s="8">
        <v>135.869</v>
      </c>
      <c r="F19" s="8">
        <v>311.274</v>
      </c>
      <c r="G19" s="8">
        <v>311.81299999999999</v>
      </c>
      <c r="H19" s="8">
        <v>132.137</v>
      </c>
      <c r="I19" s="8">
        <v>132.827</v>
      </c>
      <c r="J19" s="8">
        <v>12.164</v>
      </c>
      <c r="K19" s="8">
        <v>10.130000000000001</v>
      </c>
      <c r="L19" s="8">
        <v>10.1</v>
      </c>
      <c r="M19" s="8">
        <v>10.131</v>
      </c>
      <c r="N19" s="8">
        <v>10.135</v>
      </c>
      <c r="O19" s="8">
        <v>10.132999999999999</v>
      </c>
      <c r="P19" s="8">
        <v>10.135</v>
      </c>
      <c r="Q19" s="8">
        <v>25.3</v>
      </c>
      <c r="R19" s="8">
        <v>25.283999999999999</v>
      </c>
      <c r="S19" s="8">
        <v>25.288</v>
      </c>
      <c r="T19" s="8">
        <v>40.295999999999999</v>
      </c>
      <c r="U19" s="8">
        <v>40.292999999999999</v>
      </c>
      <c r="V19" s="8">
        <v>40.268999999999998</v>
      </c>
      <c r="W19" s="8">
        <v>25.254000000000001</v>
      </c>
      <c r="X19" s="8">
        <v>25.263000000000002</v>
      </c>
      <c r="Y19" s="8">
        <v>25.273</v>
      </c>
      <c r="Z19" s="8">
        <v>40.241999999999997</v>
      </c>
      <c r="AA19" s="8">
        <v>40.237000000000002</v>
      </c>
      <c r="AB19" s="9">
        <v>40.26</v>
      </c>
      <c r="AC19" s="184"/>
    </row>
    <row r="20" spans="1:29" ht="13.5" customHeight="1">
      <c r="A20" s="162" t="s">
        <v>162</v>
      </c>
      <c r="B20" s="8">
        <v>322.61399999999998</v>
      </c>
      <c r="C20" s="8">
        <v>315.14999999999998</v>
      </c>
      <c r="D20" s="8">
        <v>135.93199999999999</v>
      </c>
      <c r="E20" s="8">
        <v>135.86799999999999</v>
      </c>
      <c r="F20" s="8">
        <v>311.26499999999999</v>
      </c>
      <c r="G20" s="8">
        <v>311.79300000000001</v>
      </c>
      <c r="H20" s="8">
        <v>132.148</v>
      </c>
      <c r="I20" s="8">
        <v>132.81</v>
      </c>
      <c r="J20" s="8">
        <v>12.143000000000001</v>
      </c>
      <c r="K20" s="8">
        <v>10.143000000000001</v>
      </c>
      <c r="L20" s="8">
        <v>10.106999999999999</v>
      </c>
      <c r="M20" s="8">
        <v>10.131</v>
      </c>
      <c r="N20" s="8">
        <v>10.132</v>
      </c>
      <c r="O20" s="8">
        <v>10.122</v>
      </c>
      <c r="P20" s="8">
        <v>10.147</v>
      </c>
      <c r="Q20" s="8">
        <v>25.306999999999999</v>
      </c>
      <c r="R20" s="8">
        <v>25.288</v>
      </c>
      <c r="S20" s="8">
        <v>25.288</v>
      </c>
      <c r="T20" s="8">
        <v>40.295999999999999</v>
      </c>
      <c r="U20" s="8">
        <v>40.301000000000002</v>
      </c>
      <c r="V20" s="8">
        <v>40.262999999999998</v>
      </c>
      <c r="W20" s="8">
        <v>25.257000000000001</v>
      </c>
      <c r="X20" s="8">
        <v>25.263999999999999</v>
      </c>
      <c r="Y20" s="8">
        <v>25.26</v>
      </c>
      <c r="Z20" s="8">
        <v>40.238999999999997</v>
      </c>
      <c r="AA20" s="8">
        <v>40.226999999999997</v>
      </c>
      <c r="AB20" s="9">
        <v>40.249000000000002</v>
      </c>
      <c r="AC20" s="184"/>
    </row>
    <row r="21" spans="1:29" ht="13.5" customHeight="1">
      <c r="A21" s="162" t="s">
        <v>163</v>
      </c>
      <c r="B21" s="8">
        <v>322.59100000000001</v>
      </c>
      <c r="C21" s="8">
        <v>315.14</v>
      </c>
      <c r="D21" s="8">
        <v>135.929</v>
      </c>
      <c r="E21" s="8">
        <v>135.87299999999999</v>
      </c>
      <c r="F21" s="8">
        <v>311.25799999999998</v>
      </c>
      <c r="G21" s="8">
        <v>311.78800000000001</v>
      </c>
      <c r="H21" s="8">
        <v>132.15600000000001</v>
      </c>
      <c r="I21" s="8">
        <v>132.81899999999999</v>
      </c>
      <c r="J21" s="8">
        <v>12.148999999999999</v>
      </c>
      <c r="K21" s="8">
        <v>10.130000000000001</v>
      </c>
      <c r="L21" s="8">
        <v>10.114000000000001</v>
      </c>
      <c r="M21" s="8">
        <v>10.143000000000001</v>
      </c>
      <c r="N21" s="8">
        <v>10.137</v>
      </c>
      <c r="O21" s="8">
        <v>10.122999999999999</v>
      </c>
      <c r="P21" s="8">
        <v>10.138999999999999</v>
      </c>
      <c r="Q21" s="8">
        <v>25.303000000000001</v>
      </c>
      <c r="R21" s="8">
        <v>25.280999999999999</v>
      </c>
      <c r="S21" s="8">
        <v>25.295999999999999</v>
      </c>
      <c r="T21" s="8">
        <v>40.296999999999997</v>
      </c>
      <c r="U21" s="8">
        <v>40.292999999999999</v>
      </c>
      <c r="V21" s="8">
        <v>40.253999999999998</v>
      </c>
      <c r="W21" s="8">
        <v>25.248000000000001</v>
      </c>
      <c r="X21" s="8">
        <v>25.256</v>
      </c>
      <c r="Y21" s="8">
        <v>25.271999999999998</v>
      </c>
      <c r="Z21" s="8">
        <v>40.247</v>
      </c>
      <c r="AA21" s="8">
        <v>40.234999999999999</v>
      </c>
      <c r="AB21" s="9">
        <v>40.261000000000003</v>
      </c>
      <c r="AC21" s="184"/>
    </row>
    <row r="22" spans="1:29" ht="13.5" customHeight="1">
      <c r="A22" s="162" t="s">
        <v>164</v>
      </c>
      <c r="B22" s="8">
        <v>322.59199999999998</v>
      </c>
      <c r="C22" s="8">
        <v>315.142</v>
      </c>
      <c r="D22" s="8">
        <v>135.91499999999999</v>
      </c>
      <c r="E22" s="8">
        <v>135.88</v>
      </c>
      <c r="F22" s="8">
        <v>311.26</v>
      </c>
      <c r="G22" s="8">
        <v>311.79599999999999</v>
      </c>
      <c r="H22" s="8">
        <v>132.14599999999999</v>
      </c>
      <c r="I22" s="8">
        <v>132.815</v>
      </c>
      <c r="J22" s="8">
        <v>12.159000000000001</v>
      </c>
      <c r="K22" s="8">
        <v>10.148</v>
      </c>
      <c r="L22" s="8">
        <v>10.113</v>
      </c>
      <c r="M22" s="8">
        <v>10.137</v>
      </c>
      <c r="N22" s="8">
        <v>10.144</v>
      </c>
      <c r="O22" s="8">
        <v>10.132</v>
      </c>
      <c r="P22" s="8">
        <v>10.143000000000001</v>
      </c>
      <c r="Q22" s="8">
        <v>25.289000000000001</v>
      </c>
      <c r="R22" s="8">
        <v>25.277999999999999</v>
      </c>
      <c r="S22" s="8">
        <v>25.3</v>
      </c>
      <c r="T22" s="8">
        <v>40.295999999999999</v>
      </c>
      <c r="U22" s="8">
        <v>40.292999999999999</v>
      </c>
      <c r="V22" s="8">
        <v>40.274000000000001</v>
      </c>
      <c r="W22" s="8">
        <v>25.26</v>
      </c>
      <c r="X22" s="8">
        <v>25.26</v>
      </c>
      <c r="Y22" s="8">
        <v>25.277999999999999</v>
      </c>
      <c r="Z22" s="8">
        <v>40.241</v>
      </c>
      <c r="AA22" s="8">
        <v>40.241</v>
      </c>
      <c r="AB22" s="9">
        <v>40.258000000000003</v>
      </c>
      <c r="AC22" s="184"/>
    </row>
    <row r="23" spans="1:29" ht="13.5" customHeight="1">
      <c r="A23" s="162" t="s">
        <v>165</v>
      </c>
      <c r="B23" s="8">
        <v>322.62</v>
      </c>
      <c r="C23" s="8">
        <v>315.149</v>
      </c>
      <c r="D23" s="8">
        <v>135.93</v>
      </c>
      <c r="E23" s="8">
        <v>135.85499999999999</v>
      </c>
      <c r="F23" s="8">
        <v>311.27999999999997</v>
      </c>
      <c r="G23" s="8">
        <v>311.78800000000001</v>
      </c>
      <c r="H23" s="8">
        <v>132.14599999999999</v>
      </c>
      <c r="I23" s="8">
        <v>132.81100000000001</v>
      </c>
      <c r="J23" s="8">
        <v>12.148</v>
      </c>
      <c r="K23" s="8">
        <v>10.134</v>
      </c>
      <c r="L23" s="8">
        <v>10.1</v>
      </c>
      <c r="M23" s="8">
        <v>10.141999999999999</v>
      </c>
      <c r="N23" s="8">
        <v>10.15</v>
      </c>
      <c r="O23" s="8">
        <v>10.125999999999999</v>
      </c>
      <c r="P23" s="8">
        <v>10.148999999999999</v>
      </c>
      <c r="Q23" s="8">
        <v>25.291</v>
      </c>
      <c r="R23" s="8">
        <v>25.29</v>
      </c>
      <c r="S23" s="8">
        <v>25.29</v>
      </c>
      <c r="T23" s="8">
        <v>40.295999999999999</v>
      </c>
      <c r="U23" s="8">
        <v>40.302</v>
      </c>
      <c r="V23" s="8">
        <v>40.262</v>
      </c>
      <c r="W23" s="8">
        <v>25.247</v>
      </c>
      <c r="X23" s="8">
        <v>25.259</v>
      </c>
      <c r="Y23" s="8">
        <v>25.271999999999998</v>
      </c>
      <c r="Z23" s="8">
        <v>40.243000000000002</v>
      </c>
      <c r="AA23" s="8">
        <v>40.237000000000002</v>
      </c>
      <c r="AB23" s="9">
        <v>40.262</v>
      </c>
      <c r="AC23" s="184"/>
    </row>
    <row r="24" spans="1:29" ht="13.5" customHeight="1">
      <c r="A24" s="162" t="s">
        <v>166</v>
      </c>
      <c r="B24" s="8">
        <v>322.60500000000002</v>
      </c>
      <c r="C24" s="8">
        <v>315.14800000000002</v>
      </c>
      <c r="D24" s="8">
        <v>135.91999999999999</v>
      </c>
      <c r="E24" s="8">
        <v>135.857</v>
      </c>
      <c r="F24" s="8">
        <v>311.27199999999999</v>
      </c>
      <c r="G24" s="8">
        <v>311.81099999999998</v>
      </c>
      <c r="H24" s="8">
        <v>132.13999999999999</v>
      </c>
      <c r="I24" s="8">
        <v>132.821</v>
      </c>
      <c r="J24" s="8">
        <v>12.141</v>
      </c>
      <c r="K24" s="8">
        <v>10.141</v>
      </c>
      <c r="L24" s="8">
        <v>10.097</v>
      </c>
      <c r="M24" s="8">
        <v>10.127000000000001</v>
      </c>
      <c r="N24" s="8">
        <v>10.153</v>
      </c>
      <c r="O24" s="8">
        <v>10.119</v>
      </c>
      <c r="P24" s="8">
        <v>10.15</v>
      </c>
      <c r="Q24" s="8">
        <v>25.29</v>
      </c>
      <c r="R24" s="8">
        <v>25.286000000000001</v>
      </c>
      <c r="S24" s="8">
        <v>25.292999999999999</v>
      </c>
      <c r="T24" s="8">
        <v>40.298999999999999</v>
      </c>
      <c r="U24" s="8">
        <v>40.281999999999996</v>
      </c>
      <c r="V24" s="8">
        <v>40.259</v>
      </c>
      <c r="W24" s="8">
        <v>25.259</v>
      </c>
      <c r="X24" s="8">
        <v>25.265000000000001</v>
      </c>
      <c r="Y24" s="8">
        <v>25.274999999999999</v>
      </c>
      <c r="Z24" s="8">
        <v>40.238</v>
      </c>
      <c r="AA24" s="8">
        <v>40.228000000000002</v>
      </c>
      <c r="AB24" s="9">
        <v>40.244999999999997</v>
      </c>
      <c r="AC24" s="184"/>
    </row>
    <row r="25" spans="1:29" ht="13.5" customHeight="1">
      <c r="A25" s="162" t="s">
        <v>167</v>
      </c>
      <c r="B25" s="8">
        <v>322.61099999999999</v>
      </c>
      <c r="C25" s="8">
        <v>315.13600000000002</v>
      </c>
      <c r="D25" s="8">
        <v>135.93100000000001</v>
      </c>
      <c r="E25" s="8">
        <v>135.86199999999999</v>
      </c>
      <c r="F25" s="8">
        <v>311.27300000000002</v>
      </c>
      <c r="G25" s="8">
        <v>311.79300000000001</v>
      </c>
      <c r="H25" s="8">
        <v>132.13200000000001</v>
      </c>
      <c r="I25" s="8">
        <v>132.815</v>
      </c>
      <c r="J25" s="8">
        <v>12.153</v>
      </c>
      <c r="K25" s="8">
        <v>10.141999999999999</v>
      </c>
      <c r="L25" s="8">
        <v>10.098000000000001</v>
      </c>
      <c r="M25" s="8">
        <v>10.129</v>
      </c>
      <c r="N25" s="8">
        <v>10.132999999999999</v>
      </c>
      <c r="O25" s="8">
        <v>10.115</v>
      </c>
      <c r="P25" s="8">
        <v>10.137</v>
      </c>
      <c r="Q25" s="8">
        <v>25.288</v>
      </c>
      <c r="R25" s="8">
        <v>25.274000000000001</v>
      </c>
      <c r="S25" s="8">
        <v>25.283000000000001</v>
      </c>
      <c r="T25" s="8">
        <v>40.287999999999997</v>
      </c>
      <c r="U25" s="8">
        <v>40.286999999999999</v>
      </c>
      <c r="V25" s="8">
        <v>40.262</v>
      </c>
      <c r="W25" s="8">
        <v>25.262</v>
      </c>
      <c r="X25" s="8">
        <v>25.268000000000001</v>
      </c>
      <c r="Y25" s="8">
        <v>25.263999999999999</v>
      </c>
      <c r="Z25" s="8">
        <v>40.241</v>
      </c>
      <c r="AA25" s="8">
        <v>40.222999999999999</v>
      </c>
      <c r="AB25" s="9">
        <v>40.264000000000003</v>
      </c>
      <c r="AC25" s="184"/>
    </row>
    <row r="26" spans="1:29" ht="13.5" customHeight="1">
      <c r="A26" s="162" t="s">
        <v>168</v>
      </c>
      <c r="B26" s="8">
        <v>322.59100000000001</v>
      </c>
      <c r="C26" s="8">
        <v>315.13600000000002</v>
      </c>
      <c r="D26" s="8">
        <v>135.929</v>
      </c>
      <c r="E26" s="8">
        <v>135.881</v>
      </c>
      <c r="F26" s="8">
        <v>311.28399999999999</v>
      </c>
      <c r="G26" s="8">
        <v>311.78500000000003</v>
      </c>
      <c r="H26" s="8">
        <v>132.14599999999999</v>
      </c>
      <c r="I26" s="8">
        <v>132.815</v>
      </c>
      <c r="J26" s="8">
        <v>12.163</v>
      </c>
      <c r="K26" s="8">
        <v>10.130000000000001</v>
      </c>
      <c r="L26" s="8">
        <v>10.118</v>
      </c>
      <c r="M26" s="8">
        <v>10.141999999999999</v>
      </c>
      <c r="N26" s="8">
        <v>10.14</v>
      </c>
      <c r="O26" s="8">
        <v>10.118</v>
      </c>
      <c r="P26" s="8">
        <v>10.14</v>
      </c>
      <c r="Q26" s="8">
        <v>25.289000000000001</v>
      </c>
      <c r="R26" s="8">
        <v>25.279</v>
      </c>
      <c r="S26" s="8">
        <v>25.295000000000002</v>
      </c>
      <c r="T26" s="8">
        <v>40.292000000000002</v>
      </c>
      <c r="U26" s="8">
        <v>40.299999999999997</v>
      </c>
      <c r="V26" s="8">
        <v>40.256999999999998</v>
      </c>
      <c r="W26" s="8">
        <v>25.260999999999999</v>
      </c>
      <c r="X26" s="8">
        <v>25.254000000000001</v>
      </c>
      <c r="Y26" s="8">
        <v>25.27</v>
      </c>
      <c r="Z26" s="8">
        <v>40.235999999999997</v>
      </c>
      <c r="AA26" s="8">
        <v>40.229999999999997</v>
      </c>
      <c r="AB26" s="9">
        <v>40.25</v>
      </c>
      <c r="AC26" s="184"/>
    </row>
    <row r="27" spans="1:29" ht="13.5" customHeight="1">
      <c r="A27" s="162" t="s">
        <v>169</v>
      </c>
      <c r="B27" s="8">
        <v>322.61099999999999</v>
      </c>
      <c r="C27" s="8">
        <v>315.149</v>
      </c>
      <c r="D27" s="8">
        <v>135.92599999999999</v>
      </c>
      <c r="E27" s="8">
        <v>135.875</v>
      </c>
      <c r="F27" s="8">
        <v>311.25900000000001</v>
      </c>
      <c r="G27" s="8">
        <v>311.78800000000001</v>
      </c>
      <c r="H27" s="8">
        <v>132.155</v>
      </c>
      <c r="I27" s="8">
        <v>132.81200000000001</v>
      </c>
      <c r="J27" s="8">
        <v>12.148999999999999</v>
      </c>
      <c r="K27" s="8">
        <v>10.134</v>
      </c>
      <c r="L27" s="8">
        <v>10.102</v>
      </c>
      <c r="M27" s="8">
        <v>10.124000000000001</v>
      </c>
      <c r="N27" s="8">
        <v>10.148</v>
      </c>
      <c r="O27" s="8">
        <v>10.129</v>
      </c>
      <c r="P27" s="8">
        <v>10.146000000000001</v>
      </c>
      <c r="Q27" s="8">
        <v>25.289000000000001</v>
      </c>
      <c r="R27" s="8">
        <v>25.292000000000002</v>
      </c>
      <c r="S27" s="8">
        <v>25.297999999999998</v>
      </c>
      <c r="T27" s="8">
        <v>40.290999999999997</v>
      </c>
      <c r="U27" s="8">
        <v>40.287999999999997</v>
      </c>
      <c r="V27" s="8">
        <v>40.256999999999998</v>
      </c>
      <c r="W27" s="8">
        <v>25.254000000000001</v>
      </c>
      <c r="X27" s="8">
        <v>25.271000000000001</v>
      </c>
      <c r="Y27" s="8">
        <v>25.265999999999998</v>
      </c>
      <c r="Z27" s="8">
        <v>40.244999999999997</v>
      </c>
      <c r="AA27" s="8">
        <v>40.234000000000002</v>
      </c>
      <c r="AB27" s="9">
        <v>40.261000000000003</v>
      </c>
      <c r="AC27" s="184"/>
    </row>
    <row r="28" spans="1:29" ht="13.5" customHeight="1">
      <c r="A28" s="162" t="s">
        <v>170</v>
      </c>
      <c r="B28" s="8">
        <v>322.60000000000002</v>
      </c>
      <c r="C28" s="8">
        <v>315.14699999999999</v>
      </c>
      <c r="D28" s="8">
        <v>135.93600000000001</v>
      </c>
      <c r="E28" s="8">
        <v>135.88</v>
      </c>
      <c r="F28" s="8">
        <v>311.27300000000002</v>
      </c>
      <c r="G28" s="8">
        <v>311.80799999999999</v>
      </c>
      <c r="H28" s="8">
        <v>132.149</v>
      </c>
      <c r="I28" s="8">
        <v>132.815</v>
      </c>
      <c r="J28" s="8">
        <v>12.146000000000001</v>
      </c>
      <c r="K28" s="8">
        <v>10.138999999999999</v>
      </c>
      <c r="L28" s="8">
        <v>10.097</v>
      </c>
      <c r="M28" s="8">
        <v>10.125</v>
      </c>
      <c r="N28" s="8">
        <v>10.143000000000001</v>
      </c>
      <c r="O28" s="8">
        <v>10.132</v>
      </c>
      <c r="P28" s="8">
        <v>10.129</v>
      </c>
      <c r="Q28" s="8">
        <v>25.295999999999999</v>
      </c>
      <c r="R28" s="8">
        <v>25.28</v>
      </c>
      <c r="S28" s="8">
        <v>25.295999999999999</v>
      </c>
      <c r="T28" s="8">
        <v>40.281999999999996</v>
      </c>
      <c r="U28" s="8">
        <v>40.281999999999996</v>
      </c>
      <c r="V28" s="8">
        <v>40.259</v>
      </c>
      <c r="W28" s="8">
        <v>25.257999999999999</v>
      </c>
      <c r="X28" s="8">
        <v>25.263000000000002</v>
      </c>
      <c r="Y28" s="8">
        <v>25.263000000000002</v>
      </c>
      <c r="Z28" s="8">
        <v>40.244</v>
      </c>
      <c r="AA28" s="8">
        <v>40.235999999999997</v>
      </c>
      <c r="AB28" s="9">
        <v>40.250999999999998</v>
      </c>
      <c r="AC28" s="184"/>
    </row>
    <row r="29" spans="1:29" ht="13.5" customHeight="1">
      <c r="A29" s="162" t="s">
        <v>171</v>
      </c>
      <c r="B29" s="8">
        <v>322.60300000000001</v>
      </c>
      <c r="C29" s="8">
        <v>315.142</v>
      </c>
      <c r="D29" s="8">
        <v>135.92599999999999</v>
      </c>
      <c r="E29" s="8">
        <v>135.88</v>
      </c>
      <c r="F29" s="8">
        <v>311.279</v>
      </c>
      <c r="G29" s="8">
        <v>311.803</v>
      </c>
      <c r="H29" s="8">
        <v>132.13300000000001</v>
      </c>
      <c r="I29" s="8">
        <v>132.81</v>
      </c>
      <c r="J29" s="8">
        <v>12.156000000000001</v>
      </c>
      <c r="K29" s="8">
        <v>10.143000000000001</v>
      </c>
      <c r="L29" s="8">
        <v>10.106999999999999</v>
      </c>
      <c r="M29" s="8">
        <v>10.132999999999999</v>
      </c>
      <c r="N29" s="8">
        <v>10.135999999999999</v>
      </c>
      <c r="O29" s="8">
        <v>10.127000000000001</v>
      </c>
      <c r="P29" s="8">
        <v>10.132</v>
      </c>
      <c r="Q29" s="8">
        <v>25.3</v>
      </c>
      <c r="R29" s="8">
        <v>25.276</v>
      </c>
      <c r="S29" s="8">
        <v>25.300999999999998</v>
      </c>
      <c r="T29" s="8">
        <v>40.292000000000002</v>
      </c>
      <c r="U29" s="8">
        <v>40.292999999999999</v>
      </c>
      <c r="V29" s="8">
        <v>40.265999999999998</v>
      </c>
      <c r="W29" s="8">
        <v>25.257999999999999</v>
      </c>
      <c r="X29" s="8">
        <v>25.266999999999999</v>
      </c>
      <c r="Y29" s="8">
        <v>25.273</v>
      </c>
      <c r="Z29" s="8">
        <v>40.241</v>
      </c>
      <c r="AA29" s="8">
        <v>40.234000000000002</v>
      </c>
      <c r="AB29" s="9">
        <v>40.265000000000001</v>
      </c>
      <c r="AC29" s="184"/>
    </row>
    <row r="30" spans="1:29" ht="13.5" customHeight="1">
      <c r="A30" s="162" t="s">
        <v>172</v>
      </c>
      <c r="B30" s="8">
        <v>322.59399999999999</v>
      </c>
      <c r="C30" s="8">
        <v>315.15800000000002</v>
      </c>
      <c r="D30" s="8">
        <v>135.94</v>
      </c>
      <c r="E30" s="8">
        <v>135.86500000000001</v>
      </c>
      <c r="F30" s="8">
        <v>311.28300000000002</v>
      </c>
      <c r="G30" s="8">
        <v>311.79000000000002</v>
      </c>
      <c r="H30" s="8">
        <v>132.15899999999999</v>
      </c>
      <c r="I30" s="8">
        <v>132.803</v>
      </c>
      <c r="J30" s="8">
        <v>12.161</v>
      </c>
      <c r="K30" s="8">
        <v>10.144</v>
      </c>
      <c r="L30" s="8">
        <v>10.106999999999999</v>
      </c>
      <c r="M30" s="8">
        <v>10.137</v>
      </c>
      <c r="N30" s="8">
        <v>10.153</v>
      </c>
      <c r="O30" s="8">
        <v>10.128</v>
      </c>
      <c r="P30" s="8">
        <v>10.141</v>
      </c>
      <c r="Q30" s="8">
        <v>25.291</v>
      </c>
      <c r="R30" s="8">
        <v>25.288</v>
      </c>
      <c r="S30" s="8">
        <v>25.295000000000002</v>
      </c>
      <c r="T30" s="8">
        <v>40.292999999999999</v>
      </c>
      <c r="U30" s="8">
        <v>40.286000000000001</v>
      </c>
      <c r="V30" s="8">
        <v>40.270000000000003</v>
      </c>
      <c r="W30" s="8">
        <v>25.254000000000001</v>
      </c>
      <c r="X30" s="8">
        <v>25.266999999999999</v>
      </c>
      <c r="Y30" s="8">
        <v>25.260999999999999</v>
      </c>
      <c r="Z30" s="8">
        <v>40.244999999999997</v>
      </c>
      <c r="AA30" s="8">
        <v>40.231999999999999</v>
      </c>
      <c r="AB30" s="9">
        <v>40.25</v>
      </c>
      <c r="AC30" s="184"/>
    </row>
    <row r="31" spans="1:29" ht="13.5" customHeight="1">
      <c r="A31" s="162" t="s">
        <v>173</v>
      </c>
      <c r="B31" s="8">
        <v>322.59399999999999</v>
      </c>
      <c r="C31" s="8">
        <v>315.13200000000001</v>
      </c>
      <c r="D31" s="8">
        <v>135.94200000000001</v>
      </c>
      <c r="E31" s="8">
        <v>135.86799999999999</v>
      </c>
      <c r="F31" s="8">
        <v>311.28399999999999</v>
      </c>
      <c r="G31" s="8">
        <v>311.786</v>
      </c>
      <c r="H31" s="8">
        <v>132.14599999999999</v>
      </c>
      <c r="I31" s="8">
        <v>132.804</v>
      </c>
      <c r="J31" s="8">
        <v>12.157</v>
      </c>
      <c r="K31" s="8">
        <v>10.135999999999999</v>
      </c>
      <c r="L31" s="8">
        <v>10.105</v>
      </c>
      <c r="M31" s="8">
        <v>10.138</v>
      </c>
      <c r="N31" s="8">
        <v>10.146000000000001</v>
      </c>
      <c r="O31" s="8">
        <v>10.113</v>
      </c>
      <c r="P31" s="8">
        <v>10.134</v>
      </c>
      <c r="Q31" s="8">
        <v>25.294</v>
      </c>
      <c r="R31" s="8">
        <v>25.277999999999999</v>
      </c>
      <c r="S31" s="8">
        <v>25.300999999999998</v>
      </c>
      <c r="T31" s="8">
        <v>40.284999999999997</v>
      </c>
      <c r="U31" s="8">
        <v>40.283999999999999</v>
      </c>
      <c r="V31" s="8">
        <v>40.271999999999998</v>
      </c>
      <c r="W31" s="8">
        <v>25.259</v>
      </c>
      <c r="X31" s="8">
        <v>25.27</v>
      </c>
      <c r="Y31" s="8">
        <v>25.265999999999998</v>
      </c>
      <c r="Z31" s="8">
        <v>40.247999999999998</v>
      </c>
      <c r="AA31" s="8">
        <v>40.232999999999997</v>
      </c>
      <c r="AB31" s="9">
        <v>40.246000000000002</v>
      </c>
      <c r="AC31" s="184"/>
    </row>
    <row r="32" spans="1:29" ht="13.5" customHeight="1">
      <c r="A32" s="162" t="s">
        <v>174</v>
      </c>
      <c r="B32" s="8">
        <v>322.60899999999998</v>
      </c>
      <c r="C32" s="8">
        <v>315.13299999999998</v>
      </c>
      <c r="D32" s="8">
        <v>135.916</v>
      </c>
      <c r="E32" s="8">
        <v>135.869</v>
      </c>
      <c r="F32" s="8">
        <v>311.26</v>
      </c>
      <c r="G32" s="8">
        <v>311.79700000000003</v>
      </c>
      <c r="H32" s="8">
        <v>132.13300000000001</v>
      </c>
      <c r="I32" s="8">
        <v>132.81800000000001</v>
      </c>
      <c r="J32" s="8">
        <v>12.143000000000001</v>
      </c>
      <c r="K32" s="8">
        <v>10.147</v>
      </c>
      <c r="L32" s="8">
        <v>10.119</v>
      </c>
      <c r="M32" s="8">
        <v>10.131</v>
      </c>
      <c r="N32" s="8">
        <v>10.14</v>
      </c>
      <c r="O32" s="8">
        <v>10.125999999999999</v>
      </c>
      <c r="P32" s="8">
        <v>10.148</v>
      </c>
      <c r="Q32" s="8">
        <v>25.294</v>
      </c>
      <c r="R32" s="8">
        <v>25.277999999999999</v>
      </c>
      <c r="S32" s="8">
        <v>25.295999999999999</v>
      </c>
      <c r="T32" s="8">
        <v>40.290999999999997</v>
      </c>
      <c r="U32" s="8">
        <v>40.290999999999997</v>
      </c>
      <c r="V32" s="8">
        <v>40.265000000000001</v>
      </c>
      <c r="W32" s="8">
        <v>25.251000000000001</v>
      </c>
      <c r="X32" s="8">
        <v>25.257000000000001</v>
      </c>
      <c r="Y32" s="8">
        <v>25.265999999999998</v>
      </c>
      <c r="Z32" s="8">
        <v>40.249000000000002</v>
      </c>
      <c r="AA32" s="8">
        <v>40.228000000000002</v>
      </c>
      <c r="AB32" s="9">
        <v>40.250999999999998</v>
      </c>
      <c r="AC32" s="184"/>
    </row>
    <row r="33" spans="1:29" ht="13.5" customHeight="1">
      <c r="A33" s="162" t="s">
        <v>175</v>
      </c>
      <c r="B33" s="8">
        <v>322.60199999999998</v>
      </c>
      <c r="C33" s="8">
        <v>315.13400000000001</v>
      </c>
      <c r="D33" s="8">
        <v>135.91900000000001</v>
      </c>
      <c r="E33" s="8">
        <v>135.874</v>
      </c>
      <c r="F33" s="8">
        <v>311.26100000000002</v>
      </c>
      <c r="G33" s="8">
        <v>311.81200000000001</v>
      </c>
      <c r="H33" s="8">
        <v>132.16</v>
      </c>
      <c r="I33" s="8">
        <v>132.81200000000001</v>
      </c>
      <c r="J33" s="8">
        <v>12.15</v>
      </c>
      <c r="K33" s="8">
        <v>10.137</v>
      </c>
      <c r="L33" s="8">
        <v>10.103999999999999</v>
      </c>
      <c r="M33" s="8">
        <v>10.141999999999999</v>
      </c>
      <c r="N33" s="8">
        <v>10.148999999999999</v>
      </c>
      <c r="O33" s="8">
        <v>10.122999999999999</v>
      </c>
      <c r="P33" s="8">
        <v>10.144</v>
      </c>
      <c r="Q33" s="8">
        <v>25.288</v>
      </c>
      <c r="R33" s="8">
        <v>25.280999999999999</v>
      </c>
      <c r="S33" s="8">
        <v>25.294</v>
      </c>
      <c r="T33" s="8">
        <v>40.281999999999996</v>
      </c>
      <c r="U33" s="8">
        <v>40.292999999999999</v>
      </c>
      <c r="V33" s="8">
        <v>40.259</v>
      </c>
      <c r="W33" s="8">
        <v>25.257999999999999</v>
      </c>
      <c r="X33" s="8">
        <v>25.266999999999999</v>
      </c>
      <c r="Y33" s="8">
        <v>25.260999999999999</v>
      </c>
      <c r="Z33" s="8">
        <v>40.238999999999997</v>
      </c>
      <c r="AA33" s="8">
        <v>40.241999999999997</v>
      </c>
      <c r="AB33" s="9">
        <v>40.262</v>
      </c>
      <c r="AC33" s="184"/>
    </row>
    <row r="34" spans="1:29" ht="13.5" customHeight="1">
      <c r="A34" s="162" t="s">
        <v>176</v>
      </c>
      <c r="B34" s="8">
        <v>322.62</v>
      </c>
      <c r="C34" s="8">
        <v>315.14699999999999</v>
      </c>
      <c r="D34" s="8">
        <v>135.928</v>
      </c>
      <c r="E34" s="8">
        <v>135.881</v>
      </c>
      <c r="F34" s="8">
        <v>311.28199999999998</v>
      </c>
      <c r="G34" s="8">
        <v>311.791</v>
      </c>
      <c r="H34" s="8">
        <v>132.15</v>
      </c>
      <c r="I34" s="8">
        <v>132.81700000000001</v>
      </c>
      <c r="J34" s="8">
        <v>12.154</v>
      </c>
      <c r="K34" s="8">
        <v>10.141999999999999</v>
      </c>
      <c r="L34" s="8">
        <v>10.108000000000001</v>
      </c>
      <c r="M34" s="8">
        <v>10.128</v>
      </c>
      <c r="N34" s="8">
        <v>10.141</v>
      </c>
      <c r="O34" s="8">
        <v>10.119999999999999</v>
      </c>
      <c r="P34" s="8">
        <v>10.144</v>
      </c>
      <c r="Q34" s="8">
        <v>25.302</v>
      </c>
      <c r="R34" s="8">
        <v>25.289000000000001</v>
      </c>
      <c r="S34" s="8">
        <v>25.292999999999999</v>
      </c>
      <c r="T34" s="8">
        <v>40.284999999999997</v>
      </c>
      <c r="U34" s="8">
        <v>40.284999999999997</v>
      </c>
      <c r="V34" s="8">
        <v>40.259</v>
      </c>
      <c r="W34" s="8">
        <v>25.253</v>
      </c>
      <c r="X34" s="8">
        <v>25.251000000000001</v>
      </c>
      <c r="Y34" s="8">
        <v>25.265000000000001</v>
      </c>
      <c r="Z34" s="8">
        <v>40.238999999999997</v>
      </c>
      <c r="AA34" s="8">
        <v>40.231000000000002</v>
      </c>
      <c r="AB34" s="9">
        <v>40.252000000000002</v>
      </c>
      <c r="AC34" s="184"/>
    </row>
    <row r="35" spans="1:29" ht="13.5" customHeight="1">
      <c r="A35" s="162" t="s">
        <v>177</v>
      </c>
      <c r="B35" s="8">
        <v>322.589</v>
      </c>
      <c r="C35" s="8">
        <v>315.15699999999998</v>
      </c>
      <c r="D35" s="8">
        <v>135.934</v>
      </c>
      <c r="E35" s="8">
        <v>135.88200000000001</v>
      </c>
      <c r="F35" s="8">
        <v>311.27600000000001</v>
      </c>
      <c r="G35" s="8">
        <v>311.79199999999997</v>
      </c>
      <c r="H35" s="8">
        <v>132.136</v>
      </c>
      <c r="I35" s="8">
        <v>132.80799999999999</v>
      </c>
      <c r="J35" s="8">
        <v>12.141999999999999</v>
      </c>
      <c r="K35" s="8">
        <v>10.134</v>
      </c>
      <c r="L35" s="8">
        <v>10.101000000000001</v>
      </c>
      <c r="M35" s="8">
        <v>10.14</v>
      </c>
      <c r="N35" s="8">
        <v>10.143000000000001</v>
      </c>
      <c r="O35" s="8">
        <v>10.128</v>
      </c>
      <c r="P35" s="8">
        <v>10.130000000000001</v>
      </c>
      <c r="Q35" s="8">
        <v>25.3</v>
      </c>
      <c r="R35" s="8">
        <v>25.291</v>
      </c>
      <c r="S35" s="8">
        <v>25.302</v>
      </c>
      <c r="T35" s="8">
        <v>40.295999999999999</v>
      </c>
      <c r="U35" s="8">
        <v>40.283999999999999</v>
      </c>
      <c r="V35" s="8">
        <v>40.256</v>
      </c>
      <c r="W35" s="8">
        <v>25.254000000000001</v>
      </c>
      <c r="X35" s="8">
        <v>25.271000000000001</v>
      </c>
      <c r="Y35" s="8">
        <v>25.259</v>
      </c>
      <c r="Z35" s="8">
        <v>40.247</v>
      </c>
      <c r="AA35" s="8">
        <v>40.235999999999997</v>
      </c>
      <c r="AB35" s="9">
        <v>40.256999999999998</v>
      </c>
      <c r="AC35" s="184"/>
    </row>
    <row r="36" spans="1:29" ht="13.5" customHeight="1" thickBot="1">
      <c r="A36" s="163" t="s">
        <v>178</v>
      </c>
      <c r="B36" s="170">
        <v>322.613</v>
      </c>
      <c r="C36" s="170">
        <v>315.149</v>
      </c>
      <c r="D36" s="170">
        <v>135.935</v>
      </c>
      <c r="E36" s="170">
        <v>135.86500000000001</v>
      </c>
      <c r="F36" s="170">
        <v>311.26499999999999</v>
      </c>
      <c r="G36" s="170">
        <v>311.78500000000003</v>
      </c>
      <c r="H36" s="170">
        <v>132.15600000000001</v>
      </c>
      <c r="I36" s="170">
        <v>132.815</v>
      </c>
      <c r="J36" s="170">
        <v>12.143000000000001</v>
      </c>
      <c r="K36" s="170">
        <v>10.132</v>
      </c>
      <c r="L36" s="170">
        <v>10.117000000000001</v>
      </c>
      <c r="M36" s="170">
        <v>10.138999999999999</v>
      </c>
      <c r="N36" s="170">
        <v>10.147</v>
      </c>
      <c r="O36" s="170">
        <v>10.111000000000001</v>
      </c>
      <c r="P36" s="170">
        <v>10.135999999999999</v>
      </c>
      <c r="Q36" s="170">
        <v>25.302</v>
      </c>
      <c r="R36" s="170">
        <v>25.288</v>
      </c>
      <c r="S36" s="170">
        <v>25.285</v>
      </c>
      <c r="T36" s="170">
        <v>40.284999999999997</v>
      </c>
      <c r="U36" s="170">
        <v>40.283000000000001</v>
      </c>
      <c r="V36" s="170">
        <v>40.253999999999998</v>
      </c>
      <c r="W36" s="170">
        <v>25.242999999999999</v>
      </c>
      <c r="X36" s="170">
        <v>25.257999999999999</v>
      </c>
      <c r="Y36" s="170">
        <v>25.265999999999998</v>
      </c>
      <c r="Z36" s="170">
        <v>40.25</v>
      </c>
      <c r="AA36" s="170">
        <v>40.225999999999999</v>
      </c>
      <c r="AB36" s="212">
        <v>40.25</v>
      </c>
      <c r="AC36" s="184"/>
    </row>
    <row r="37" spans="1:29" ht="15.75" customHeight="1" thickTop="1">
      <c r="A37" s="131" t="s">
        <v>70</v>
      </c>
      <c r="B37" s="139">
        <f>AVERAGE(B7:B36)</f>
        <v>322.60406666666671</v>
      </c>
      <c r="C37" s="139">
        <f t="shared" ref="C37:AB37" si="0">AVERAGE(C7:C36)</f>
        <v>315.14490000000006</v>
      </c>
      <c r="D37" s="139">
        <f t="shared" si="0"/>
        <v>135.92870000000002</v>
      </c>
      <c r="E37" s="139">
        <f t="shared" si="0"/>
        <v>135.87163333333331</v>
      </c>
      <c r="F37" s="139">
        <f t="shared" si="0"/>
        <v>311.27249999999992</v>
      </c>
      <c r="G37" s="139">
        <f t="shared" si="0"/>
        <v>311.79636666666664</v>
      </c>
      <c r="H37" s="139">
        <f t="shared" si="0"/>
        <v>132.14426666666668</v>
      </c>
      <c r="I37" s="139">
        <f t="shared" si="0"/>
        <v>132.81353333333334</v>
      </c>
      <c r="J37" s="139">
        <f>AVERAGE(J7:J36)</f>
        <v>12.152066666666663</v>
      </c>
      <c r="K37" s="139">
        <f>AVERAGE(K7:K36)</f>
        <v>10.139799999999999</v>
      </c>
      <c r="L37" s="139">
        <f t="shared" ref="L37:P37" si="1">AVERAGE(L7:L36)</f>
        <v>10.1058</v>
      </c>
      <c r="M37" s="139">
        <f t="shared" si="1"/>
        <v>10.134533333333332</v>
      </c>
      <c r="N37" s="139">
        <f t="shared" si="1"/>
        <v>10.142833333333334</v>
      </c>
      <c r="O37" s="139">
        <f t="shared" si="1"/>
        <v>10.122199999999999</v>
      </c>
      <c r="P37" s="139">
        <f t="shared" si="1"/>
        <v>10.140000000000004</v>
      </c>
      <c r="Q37" s="139">
        <f t="shared" si="0"/>
        <v>25.297033333333335</v>
      </c>
      <c r="R37" s="139">
        <f t="shared" si="0"/>
        <v>25.283966666666668</v>
      </c>
      <c r="S37" s="139">
        <f t="shared" si="0"/>
        <v>25.293100000000003</v>
      </c>
      <c r="T37" s="139">
        <f t="shared" si="0"/>
        <v>40.29043333333334</v>
      </c>
      <c r="U37" s="139">
        <f t="shared" si="0"/>
        <v>40.29076666666667</v>
      </c>
      <c r="V37" s="139">
        <f t="shared" si="0"/>
        <v>40.263333333333335</v>
      </c>
      <c r="W37" s="139">
        <f t="shared" si="0"/>
        <v>25.253966666666674</v>
      </c>
      <c r="X37" s="139">
        <f>AVERAGE(X7:X36)</f>
        <v>25.262166666666669</v>
      </c>
      <c r="Y37" s="139">
        <f t="shared" si="0"/>
        <v>25.268299999999996</v>
      </c>
      <c r="Z37" s="139">
        <f t="shared" si="0"/>
        <v>40.241100000000003</v>
      </c>
      <c r="AA37" s="139">
        <f>AVERAGE(AA7:AA36)</f>
        <v>40.232699999999994</v>
      </c>
      <c r="AB37" s="140">
        <f t="shared" si="0"/>
        <v>40.255499999999998</v>
      </c>
    </row>
    <row r="38" spans="1:29" ht="15.75" customHeight="1">
      <c r="A38" s="7" t="s">
        <v>71</v>
      </c>
      <c r="B38" s="8">
        <f>STDEV(B7:B36)</f>
        <v>9.6022028124036398E-3</v>
      </c>
      <c r="C38" s="8">
        <f t="shared" ref="C38:AB38" si="2">STDEV(C7:C36)</f>
        <v>7.966957624656797E-3</v>
      </c>
      <c r="D38" s="8">
        <f t="shared" si="2"/>
        <v>7.1493911001902178E-3</v>
      </c>
      <c r="E38" s="8">
        <f t="shared" si="2"/>
        <v>7.9761858196682502E-3</v>
      </c>
      <c r="F38" s="8">
        <f t="shared" si="2"/>
        <v>9.0924371756473631E-3</v>
      </c>
      <c r="G38" s="8">
        <f t="shared" si="2"/>
        <v>8.7591659708952767E-3</v>
      </c>
      <c r="H38" s="8">
        <f t="shared" si="2"/>
        <v>8.8626816729904159E-3</v>
      </c>
      <c r="I38" s="8">
        <f t="shared" si="2"/>
        <v>6.3285523394109476E-3</v>
      </c>
      <c r="J38" s="8">
        <f t="shared" si="2"/>
        <v>6.8124294787026991E-3</v>
      </c>
      <c r="K38" s="8">
        <f t="shared" si="2"/>
        <v>6.4025856845711061E-3</v>
      </c>
      <c r="L38" s="8">
        <f t="shared" ref="L38:P38" si="3">STDEV(L7:L36)</f>
        <v>6.6560835538522333E-3</v>
      </c>
      <c r="M38" s="8">
        <f t="shared" si="3"/>
        <v>6.0897501977720207E-3</v>
      </c>
      <c r="N38" s="8">
        <f t="shared" si="3"/>
        <v>6.0462774716654013E-3</v>
      </c>
      <c r="O38" s="8">
        <f t="shared" si="3"/>
        <v>6.3539290044115826E-3</v>
      </c>
      <c r="P38" s="8">
        <f t="shared" si="3"/>
        <v>6.1307590799633402E-3</v>
      </c>
      <c r="Q38" s="8">
        <f t="shared" si="2"/>
        <v>6.5415559328789166E-3</v>
      </c>
      <c r="R38" s="8">
        <f t="shared" si="2"/>
        <v>5.8219758071341703E-3</v>
      </c>
      <c r="S38" s="8">
        <f t="shared" si="2"/>
        <v>5.5170581866132596E-3</v>
      </c>
      <c r="T38" s="8">
        <f t="shared" si="2"/>
        <v>5.3219346581629325E-3</v>
      </c>
      <c r="U38" s="8">
        <f t="shared" si="2"/>
        <v>5.9578018009040952E-3</v>
      </c>
      <c r="V38" s="8">
        <f t="shared" si="2"/>
        <v>6.2551128512296971E-3</v>
      </c>
      <c r="W38" s="8">
        <f t="shared" si="2"/>
        <v>5.7384566790624082E-3</v>
      </c>
      <c r="X38" s="8">
        <f>STDEV(X7:X36)</f>
        <v>5.9427343835999858E-3</v>
      </c>
      <c r="Y38" s="8">
        <f t="shared" si="2"/>
        <v>6.0466576689534833E-3</v>
      </c>
      <c r="Z38" s="8">
        <f t="shared" si="2"/>
        <v>4.8590477284738013E-3</v>
      </c>
      <c r="AA38" s="8">
        <f>STDEV(AA7:AA36)</f>
        <v>5.1067906110225866E-3</v>
      </c>
      <c r="AB38" s="9">
        <f t="shared" si="2"/>
        <v>5.9407998997005555E-3</v>
      </c>
    </row>
    <row r="39" spans="1:29" ht="15.75" customHeight="1" thickBot="1">
      <c r="A39" s="12" t="s">
        <v>72</v>
      </c>
      <c r="B39" s="13">
        <f>MIN((B6-B37)/(3*B38),(B37-B5)/(3*B38))</f>
        <v>8.5373928648826212</v>
      </c>
      <c r="C39" s="13">
        <f t="shared" ref="C39:AB39" si="4">MIN((C6-C37)/(3*C38),(C37-C5)/(3*C38))</f>
        <v>4.3973289408353358</v>
      </c>
      <c r="D39" s="13">
        <f t="shared" si="4"/>
        <v>10.317894997337477</v>
      </c>
      <c r="E39" s="13">
        <f t="shared" si="4"/>
        <v>9.262293964565611</v>
      </c>
      <c r="F39" s="13">
        <f t="shared" si="4"/>
        <v>4.6742143144906887</v>
      </c>
      <c r="G39" s="13">
        <f>MIN((G6-G37)/(3*G38),(G37-G5)/(3*G38))</f>
        <v>4.324358951942842</v>
      </c>
      <c r="H39" s="13">
        <f t="shared" si="4"/>
        <v>6.985595714194333</v>
      </c>
      <c r="I39" s="13">
        <f t="shared" si="4"/>
        <v>1.394034804339243</v>
      </c>
      <c r="J39" s="13">
        <f t="shared" si="4"/>
        <v>4.5048376625150119</v>
      </c>
      <c r="K39" s="13">
        <f t="shared" si="4"/>
        <v>5.7164404825066724</v>
      </c>
      <c r="L39" s="13">
        <f t="shared" ref="L39:P39" si="5">MIN((L6-L37)/(3*L38),(L37-L5)/(3*L38))</f>
        <v>3.796026065815207</v>
      </c>
      <c r="M39" s="13">
        <f t="shared" si="5"/>
        <v>5.7218183526135853</v>
      </c>
      <c r="N39" s="13">
        <f t="shared" si="5"/>
        <v>6.2205400409372524</v>
      </c>
      <c r="O39" s="13">
        <f t="shared" si="5"/>
        <v>4.8369022241191173</v>
      </c>
      <c r="P39" s="13">
        <f t="shared" si="5"/>
        <v>5.9807710902395321</v>
      </c>
      <c r="Q39" s="13">
        <f t="shared" si="4"/>
        <v>2.1894213500852002</v>
      </c>
      <c r="R39" s="13">
        <f t="shared" si="4"/>
        <v>3.2081510464007392</v>
      </c>
      <c r="S39" s="13">
        <f t="shared" si="4"/>
        <v>2.8336357537909551</v>
      </c>
      <c r="T39" s="13">
        <f t="shared" si="4"/>
        <v>3.1045518751111691</v>
      </c>
      <c r="U39" s="13">
        <f t="shared" si="4"/>
        <v>2.7545580835902266</v>
      </c>
      <c r="V39" s="13">
        <f t="shared" si="4"/>
        <v>4.0855466821081645</v>
      </c>
      <c r="W39" s="13">
        <f t="shared" si="4"/>
        <v>4.2965481721795129</v>
      </c>
      <c r="X39" s="13">
        <f t="shared" si="4"/>
        <v>4.3657418908107042</v>
      </c>
      <c r="Y39" s="13">
        <f t="shared" si="4"/>
        <v>3.9525968408490373</v>
      </c>
      <c r="Z39" s="13">
        <f t="shared" si="4"/>
        <v>4.1914934375556765</v>
      </c>
      <c r="AA39" s="13">
        <f t="shared" si="4"/>
        <v>3.4398642914296511</v>
      </c>
      <c r="AB39" s="14">
        <f t="shared" si="4"/>
        <v>4.2362421040194533</v>
      </c>
    </row>
    <row r="40" spans="1:29" ht="15.75" customHeight="1">
      <c r="A40" s="178"/>
      <c r="B40" s="179"/>
      <c r="C40" s="179"/>
      <c r="D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</row>
    <row r="41" spans="1:29" ht="15">
      <c r="B41" s="205"/>
      <c r="C41" s="205"/>
      <c r="D41" s="205"/>
      <c r="E41" s="179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R41" s="95" t="s">
        <v>179</v>
      </c>
      <c r="S41" s="3"/>
      <c r="T41" s="3"/>
      <c r="U41" s="3"/>
      <c r="V41" s="3"/>
      <c r="W41" s="3"/>
      <c r="X41" s="95" t="s">
        <v>180</v>
      </c>
      <c r="Y41" s="3"/>
      <c r="Z41" s="3"/>
      <c r="AA41" s="3"/>
      <c r="AB41" s="3"/>
    </row>
    <row r="42" spans="1:29" s="96" customFormat="1" ht="14.25">
      <c r="B42" s="36"/>
      <c r="C42" s="36"/>
      <c r="D42" s="36"/>
      <c r="E42" s="1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97"/>
      <c r="R42" s="98" t="s">
        <v>181</v>
      </c>
      <c r="S42" s="97"/>
      <c r="T42" s="97"/>
      <c r="U42" s="97"/>
      <c r="V42" s="97"/>
      <c r="W42" s="97"/>
      <c r="X42" s="98" t="s">
        <v>182</v>
      </c>
      <c r="Y42" s="97"/>
      <c r="Z42" s="97"/>
      <c r="AA42" s="97"/>
      <c r="AB42" s="97"/>
    </row>
    <row r="43" spans="1:29" s="96" customFormat="1" ht="13.5">
      <c r="B43" s="96" t="s">
        <v>183</v>
      </c>
      <c r="C43" s="97"/>
      <c r="D43" s="97"/>
      <c r="E43" s="97"/>
      <c r="F43" s="97"/>
      <c r="G43" s="97"/>
      <c r="H43" s="304" t="s">
        <v>184</v>
      </c>
      <c r="I43" s="304"/>
      <c r="J43" s="97"/>
      <c r="K43" s="97"/>
      <c r="L43" s="97"/>
      <c r="M43" s="97"/>
      <c r="N43" s="97"/>
      <c r="O43" s="97" t="s">
        <v>185</v>
      </c>
      <c r="P43" s="97"/>
      <c r="Q43" s="97"/>
      <c r="R43" s="98" t="s">
        <v>186</v>
      </c>
      <c r="S43" s="97"/>
      <c r="T43" s="97"/>
      <c r="U43" s="97"/>
      <c r="V43" s="97"/>
      <c r="W43" s="97"/>
      <c r="X43" s="98" t="s">
        <v>187</v>
      </c>
      <c r="Y43" s="97"/>
      <c r="Z43" s="97"/>
      <c r="AA43" s="97"/>
      <c r="AB43" s="97"/>
    </row>
    <row r="44" spans="1:29" s="96" customFormat="1" ht="33" customHeight="1">
      <c r="C44" s="99"/>
      <c r="D44" s="99"/>
      <c r="E44" s="97"/>
      <c r="F44" s="36"/>
      <c r="G44" s="99"/>
      <c r="H44" s="99"/>
      <c r="I44" s="99"/>
      <c r="J44" s="99"/>
      <c r="K44" s="97"/>
      <c r="L44" s="97"/>
      <c r="M44" s="97"/>
      <c r="N44" s="97"/>
      <c r="O44" s="97"/>
      <c r="P44" s="97"/>
      <c r="R44" s="100">
        <v>16</v>
      </c>
      <c r="S44" s="101"/>
      <c r="T44" s="102"/>
      <c r="U44" s="101"/>
      <c r="V44" s="103"/>
      <c r="W44" s="97"/>
      <c r="X44" s="100"/>
      <c r="Y44" s="101"/>
      <c r="Z44" s="102"/>
      <c r="AA44" s="101"/>
      <c r="AB44" s="103">
        <v>16</v>
      </c>
    </row>
    <row r="45" spans="1:29" s="96" customFormat="1" ht="33" customHeight="1">
      <c r="C45" s="36"/>
      <c r="D45" s="36"/>
      <c r="E45" s="99"/>
      <c r="F45" s="36"/>
      <c r="G45" s="36"/>
      <c r="H45" s="36"/>
      <c r="I45" s="36"/>
      <c r="J45" s="36"/>
      <c r="K45" s="97"/>
      <c r="L45" s="97"/>
      <c r="M45" s="97"/>
      <c r="N45" s="97"/>
      <c r="O45" s="97"/>
      <c r="P45" s="97"/>
      <c r="R45" s="104"/>
      <c r="S45" s="105"/>
      <c r="T45" s="106"/>
      <c r="U45" s="105"/>
      <c r="V45" s="107"/>
      <c r="W45" s="97"/>
      <c r="X45" s="104"/>
      <c r="Y45" s="105"/>
      <c r="Z45" s="106"/>
      <c r="AA45" s="105"/>
      <c r="AB45" s="107"/>
    </row>
    <row r="46" spans="1:29" s="96" customFormat="1" ht="31.5" customHeight="1">
      <c r="C46" s="36"/>
      <c r="D46" s="36"/>
      <c r="E46" s="36"/>
      <c r="F46" s="36"/>
      <c r="G46" s="36"/>
      <c r="H46" s="36"/>
      <c r="I46" s="36"/>
      <c r="J46" s="36"/>
      <c r="K46" s="97"/>
      <c r="L46" s="97"/>
      <c r="M46" s="97"/>
      <c r="N46" s="97"/>
      <c r="O46" s="97"/>
      <c r="P46" s="97"/>
      <c r="Q46" s="97"/>
      <c r="R46" s="108">
        <v>11</v>
      </c>
      <c r="S46" s="109"/>
      <c r="T46" s="109"/>
      <c r="U46" s="109"/>
      <c r="V46" s="110" t="s">
        <v>188</v>
      </c>
      <c r="X46" s="108" t="s">
        <v>188</v>
      </c>
      <c r="Y46" s="109"/>
      <c r="Z46" s="109"/>
      <c r="AA46" s="109"/>
      <c r="AB46" s="110">
        <v>11</v>
      </c>
    </row>
    <row r="47" spans="1:29" s="96" customFormat="1" ht="22.5" customHeight="1">
      <c r="B47" s="96" t="s">
        <v>189</v>
      </c>
      <c r="C47" s="36"/>
      <c r="D47" s="36"/>
      <c r="E47" s="36"/>
      <c r="F47" s="36"/>
      <c r="G47" s="36"/>
      <c r="H47" s="303" t="s">
        <v>190</v>
      </c>
      <c r="I47" s="303"/>
      <c r="J47" s="36"/>
      <c r="K47" s="99"/>
      <c r="L47" s="99"/>
      <c r="M47" s="99"/>
      <c r="N47" s="99"/>
      <c r="O47" s="96" t="s">
        <v>191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1:29" ht="14.25">
      <c r="F48" s="99" t="s">
        <v>192</v>
      </c>
      <c r="T48" s="99" t="s">
        <v>193</v>
      </c>
      <c r="Z48" s="99" t="s">
        <v>194</v>
      </c>
    </row>
    <row r="50" spans="1:28" s="37" customFormat="1">
      <c r="A50" s="130"/>
      <c r="B50" s="174"/>
      <c r="C50" s="174"/>
      <c r="D50" s="174"/>
      <c r="E50" s="36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</row>
    <row r="51" spans="1:28"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</row>
    <row r="52" spans="1:28"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</row>
    <row r="53" spans="1:28"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</row>
    <row r="54" spans="1:28">
      <c r="E54" s="244"/>
    </row>
    <row r="56" spans="1:28">
      <c r="E56" s="184"/>
    </row>
  </sheetData>
  <sortState xmlns:xlrd2="http://schemas.microsoft.com/office/spreadsheetml/2017/richdata2" ref="B7:AC36">
    <sortCondition ref="AC7:AC36"/>
  </sortState>
  <mergeCells count="2">
    <mergeCell ref="H47:I47"/>
    <mergeCell ref="H43:I43"/>
  </mergeCells>
  <phoneticPr fontId="12" type="noConversion"/>
  <conditionalFormatting sqref="B39:AB39">
    <cfRule type="cellIs" dxfId="9" priority="1" operator="lessThan">
      <formula>1.33</formula>
    </cfRule>
  </conditionalFormatting>
  <printOptions horizontalCentered="1" verticalCentered="1"/>
  <pageMargins left="0.23" right="0.16" top="0" bottom="0.11811023622047245" header="0.15748031496062992" footer="0"/>
  <pageSetup paperSize="9" scale="55" orientation="landscape" horizontalDpi="300" verticalDpi="300" r:id="rId1"/>
  <headerFooter alignWithMargins="0">
    <oddFooter>&amp;C&amp;"Times New Roman,굵게"Daewon Q.A&amp;R&amp;"Times New Roman,굵게"&amp;D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2"/>
  <sheetViews>
    <sheetView showGridLines="0" workbookViewId="0"/>
  </sheetViews>
  <sheetFormatPr defaultColWidth="8" defaultRowHeight="15"/>
  <cols>
    <col min="1" max="1" width="9.5546875" style="111" customWidth="1"/>
    <col min="2" max="4" width="11.6640625" style="111" customWidth="1"/>
    <col min="5" max="5" width="11.77734375" style="111" customWidth="1"/>
    <col min="6" max="11" width="11.6640625" style="111" customWidth="1"/>
    <col min="12" max="12" width="8" style="111"/>
    <col min="13" max="13" width="5.77734375" style="111" bestFit="1" customWidth="1"/>
    <col min="14" max="16384" width="8" style="111"/>
  </cols>
  <sheetData>
    <row r="1" spans="1:37" ht="15.75" thickBot="1"/>
    <row r="2" spans="1:37" ht="15.75" thickBot="1">
      <c r="A2" s="171" t="s">
        <v>195</v>
      </c>
      <c r="B2" s="172"/>
      <c r="C2" s="172"/>
      <c r="D2" s="172"/>
      <c r="E2" s="172"/>
      <c r="F2" s="172"/>
      <c r="G2" s="172"/>
      <c r="H2" s="172"/>
      <c r="I2" s="172"/>
      <c r="J2" s="172"/>
      <c r="K2" s="173"/>
    </row>
    <row r="3" spans="1:37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37">
      <c r="A4" s="112" t="s">
        <v>196</v>
      </c>
      <c r="B4" s="113" t="s">
        <v>197</v>
      </c>
      <c r="C4" s="113"/>
      <c r="D4" s="113"/>
      <c r="E4" s="113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7">
      <c r="A5" s="112" t="s">
        <v>198</v>
      </c>
      <c r="B5" s="113" t="s">
        <v>199</v>
      </c>
      <c r="C5" s="113"/>
      <c r="D5" s="113"/>
      <c r="E5" s="113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</row>
    <row r="6" spans="1:37">
      <c r="A6" s="112" t="s">
        <v>200</v>
      </c>
      <c r="B6" s="113">
        <v>1</v>
      </c>
      <c r="C6" s="113"/>
      <c r="D6" s="113"/>
      <c r="E6" s="113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</row>
    <row r="7" spans="1:37">
      <c r="A7" s="112" t="s">
        <v>201</v>
      </c>
      <c r="B7" s="114" t="s">
        <v>202</v>
      </c>
      <c r="C7" s="113"/>
      <c r="D7" s="113"/>
      <c r="E7" s="113"/>
      <c r="F7" s="112"/>
      <c r="G7" s="112"/>
      <c r="H7" s="112"/>
      <c r="I7" s="112"/>
      <c r="J7" s="112"/>
      <c r="K7" s="112"/>
    </row>
    <row r="8" spans="1:37">
      <c r="A8" s="112" t="s">
        <v>203</v>
      </c>
      <c r="B8" s="113" t="s">
        <v>204</v>
      </c>
      <c r="C8" s="113"/>
      <c r="D8" s="113"/>
      <c r="E8" s="113"/>
      <c r="F8" s="112"/>
      <c r="G8" s="112"/>
      <c r="H8" s="112"/>
      <c r="I8" s="112"/>
      <c r="J8" s="112"/>
      <c r="K8" s="112"/>
    </row>
    <row r="9" spans="1:37" ht="15.75" thickBot="1">
      <c r="A9" s="141" t="s">
        <v>205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</row>
    <row r="10" spans="1:37" ht="15.75" thickBot="1">
      <c r="A10" s="142"/>
      <c r="B10" s="143"/>
      <c r="C10" s="143"/>
      <c r="D10" s="143"/>
      <c r="E10" s="143"/>
      <c r="F10" s="144" t="s">
        <v>206</v>
      </c>
      <c r="G10" s="144"/>
      <c r="H10" s="143"/>
      <c r="I10" s="143"/>
      <c r="J10" s="143"/>
      <c r="K10" s="145"/>
    </row>
    <row r="11" spans="1:37" ht="15.75" thickBot="1">
      <c r="A11" s="308" t="s">
        <v>207</v>
      </c>
      <c r="B11" s="305" t="s">
        <v>208</v>
      </c>
      <c r="C11" s="306"/>
      <c r="D11" s="306"/>
      <c r="E11" s="225"/>
      <c r="F11" s="305" t="s">
        <v>209</v>
      </c>
      <c r="G11" s="306"/>
      <c r="H11" s="307"/>
      <c r="I11" s="305" t="s">
        <v>210</v>
      </c>
      <c r="J11" s="306"/>
      <c r="K11" s="307"/>
    </row>
    <row r="12" spans="1:37" s="115" customFormat="1" ht="15.75" thickBot="1">
      <c r="A12" s="309"/>
      <c r="B12" s="262" t="s">
        <v>211</v>
      </c>
      <c r="C12" s="263" t="s">
        <v>76</v>
      </c>
      <c r="D12" s="264" t="s">
        <v>212</v>
      </c>
      <c r="E12" s="183" t="s">
        <v>213</v>
      </c>
      <c r="F12" s="151" t="s">
        <v>211</v>
      </c>
      <c r="G12" s="182" t="s">
        <v>76</v>
      </c>
      <c r="H12" s="183" t="s">
        <v>212</v>
      </c>
      <c r="I12" s="152" t="s">
        <v>211</v>
      </c>
      <c r="J12" s="182" t="s">
        <v>76</v>
      </c>
      <c r="K12" s="183" t="s">
        <v>212</v>
      </c>
    </row>
    <row r="13" spans="1:37">
      <c r="A13" s="146">
        <v>1</v>
      </c>
      <c r="B13" s="215">
        <v>0.26300000000000001</v>
      </c>
      <c r="C13" s="261">
        <v>315.14699999999999</v>
      </c>
      <c r="D13" s="200" t="s">
        <v>114</v>
      </c>
      <c r="E13" s="257">
        <v>-66</v>
      </c>
      <c r="F13" s="218">
        <v>0.32600000000000001</v>
      </c>
      <c r="G13" s="261">
        <v>315.01299999999998</v>
      </c>
      <c r="H13" s="200" t="s">
        <v>114</v>
      </c>
      <c r="I13" s="218">
        <v>0.311</v>
      </c>
      <c r="J13" s="261">
        <v>314.96599999999995</v>
      </c>
      <c r="K13" s="197" t="s">
        <v>114</v>
      </c>
      <c r="M13" s="260"/>
    </row>
    <row r="14" spans="1:37">
      <c r="A14" s="147">
        <v>2</v>
      </c>
      <c r="B14" s="216">
        <v>0.26</v>
      </c>
      <c r="C14" s="8">
        <v>315.14100000000002</v>
      </c>
      <c r="D14" s="200" t="s">
        <v>114</v>
      </c>
      <c r="E14" s="257">
        <v>-78</v>
      </c>
      <c r="F14" s="219">
        <v>0.30299999999999999</v>
      </c>
      <c r="G14" s="8">
        <v>315.06200000000001</v>
      </c>
      <c r="H14" s="200" t="s">
        <v>114</v>
      </c>
      <c r="I14" s="219">
        <v>0.34399999999999997</v>
      </c>
      <c r="J14" s="8">
        <v>315.02500000000003</v>
      </c>
      <c r="K14" s="195" t="s">
        <v>114</v>
      </c>
      <c r="M14" s="260"/>
    </row>
    <row r="15" spans="1:37">
      <c r="A15" s="147">
        <v>3</v>
      </c>
      <c r="B15" s="216">
        <v>0.26100000000000001</v>
      </c>
      <c r="C15" s="8">
        <v>315.137</v>
      </c>
      <c r="D15" s="200" t="s">
        <v>114</v>
      </c>
      <c r="E15" s="257">
        <v>-64</v>
      </c>
      <c r="F15" s="219">
        <v>0.28299999999999997</v>
      </c>
      <c r="G15" s="8">
        <v>315.03399999999999</v>
      </c>
      <c r="H15" s="200" t="s">
        <v>114</v>
      </c>
      <c r="I15" s="219">
        <v>0.31</v>
      </c>
      <c r="J15" s="8">
        <v>315.00299999999999</v>
      </c>
      <c r="K15" s="195" t="s">
        <v>114</v>
      </c>
      <c r="M15" s="260"/>
    </row>
    <row r="16" spans="1:37">
      <c r="A16" s="147">
        <v>4</v>
      </c>
      <c r="B16" s="216">
        <v>0.26900000000000002</v>
      </c>
      <c r="C16" s="8">
        <v>315.14999999999998</v>
      </c>
      <c r="D16" s="200" t="s">
        <v>114</v>
      </c>
      <c r="E16" s="257">
        <v>-41</v>
      </c>
      <c r="F16" s="219">
        <v>0.28499999999999998</v>
      </c>
      <c r="G16" s="8">
        <v>315.03499999999997</v>
      </c>
      <c r="H16" s="200" t="s">
        <v>114</v>
      </c>
      <c r="I16" s="219">
        <v>0.33400000000000002</v>
      </c>
      <c r="J16" s="8">
        <v>314.98299999999995</v>
      </c>
      <c r="K16" s="195" t="s">
        <v>114</v>
      </c>
      <c r="M16" s="260"/>
    </row>
    <row r="17" spans="1:13">
      <c r="A17" s="147">
        <v>5</v>
      </c>
      <c r="B17" s="216">
        <v>0.26800000000000002</v>
      </c>
      <c r="C17" s="8">
        <v>315.14600000000002</v>
      </c>
      <c r="D17" s="200" t="s">
        <v>114</v>
      </c>
      <c r="E17" s="257">
        <v>-41</v>
      </c>
      <c r="F17" s="219">
        <v>0.29699999999999999</v>
      </c>
      <c r="G17" s="8">
        <v>315.06200000000001</v>
      </c>
      <c r="H17" s="200" t="s">
        <v>114</v>
      </c>
      <c r="I17" s="219">
        <v>0.29299999999999998</v>
      </c>
      <c r="J17" s="8">
        <v>315.03200000000004</v>
      </c>
      <c r="K17" s="195" t="s">
        <v>114</v>
      </c>
      <c r="M17" s="260"/>
    </row>
    <row r="18" spans="1:13">
      <c r="A18" s="147">
        <v>6</v>
      </c>
      <c r="B18" s="216">
        <v>0.27</v>
      </c>
      <c r="C18" s="8">
        <v>315.13200000000001</v>
      </c>
      <c r="D18" s="200" t="s">
        <v>114</v>
      </c>
      <c r="E18" s="257">
        <v>-69</v>
      </c>
      <c r="F18" s="219">
        <v>0.31900000000000001</v>
      </c>
      <c r="G18" s="8">
        <v>315.05599999999998</v>
      </c>
      <c r="H18" s="200" t="s">
        <v>114</v>
      </c>
      <c r="I18" s="219">
        <v>0.29899999999999999</v>
      </c>
      <c r="J18" s="8">
        <v>315.01400000000001</v>
      </c>
      <c r="K18" s="195" t="s">
        <v>114</v>
      </c>
      <c r="M18" s="260"/>
    </row>
    <row r="19" spans="1:13">
      <c r="A19" s="147">
        <v>7</v>
      </c>
      <c r="B19" s="216">
        <v>0.24199999999999999</v>
      </c>
      <c r="C19" s="8">
        <v>315.15600000000001</v>
      </c>
      <c r="D19" s="200" t="s">
        <v>114</v>
      </c>
      <c r="E19" s="257">
        <v>-69</v>
      </c>
      <c r="F19" s="219">
        <v>0.29199999999999998</v>
      </c>
      <c r="G19" s="8">
        <v>315.06400000000002</v>
      </c>
      <c r="H19" s="200" t="s">
        <v>114</v>
      </c>
      <c r="I19" s="219">
        <v>0.32500000000000001</v>
      </c>
      <c r="J19" s="8">
        <v>314.98900000000003</v>
      </c>
      <c r="K19" s="195" t="s">
        <v>114</v>
      </c>
      <c r="M19" s="260"/>
    </row>
    <row r="20" spans="1:13">
      <c r="A20" s="147">
        <v>8</v>
      </c>
      <c r="B20" s="216">
        <v>0.26200000000000001</v>
      </c>
      <c r="C20" s="8">
        <v>315.15100000000001</v>
      </c>
      <c r="D20" s="200" t="s">
        <v>114</v>
      </c>
      <c r="E20" s="257">
        <v>-63</v>
      </c>
      <c r="F20" s="219">
        <v>0.28799999999999998</v>
      </c>
      <c r="G20" s="8">
        <v>315.029</v>
      </c>
      <c r="H20" s="200" t="s">
        <v>114</v>
      </c>
      <c r="I20" s="219">
        <v>0.318</v>
      </c>
      <c r="J20" s="8">
        <v>314.98</v>
      </c>
      <c r="K20" s="195" t="s">
        <v>114</v>
      </c>
      <c r="M20" s="260"/>
    </row>
    <row r="21" spans="1:13">
      <c r="A21" s="147">
        <v>9</v>
      </c>
      <c r="B21" s="216">
        <v>0.25900000000000001</v>
      </c>
      <c r="C21" s="8">
        <v>315.13900000000001</v>
      </c>
      <c r="D21" s="200" t="s">
        <v>114</v>
      </c>
      <c r="E21" s="257">
        <v>-39</v>
      </c>
      <c r="F21" s="219">
        <v>0.29099999999999998</v>
      </c>
      <c r="G21" s="8">
        <v>315.03100000000001</v>
      </c>
      <c r="H21" s="200" t="s">
        <v>114</v>
      </c>
      <c r="I21" s="219">
        <v>0.30099999999999999</v>
      </c>
      <c r="J21" s="8">
        <v>314.96899999999999</v>
      </c>
      <c r="K21" s="195" t="s">
        <v>114</v>
      </c>
      <c r="M21" s="260"/>
    </row>
    <row r="22" spans="1:13">
      <c r="A22" s="147">
        <v>10</v>
      </c>
      <c r="B22" s="216">
        <v>0.23400000000000001</v>
      </c>
      <c r="C22" s="8">
        <v>315.13900000000001</v>
      </c>
      <c r="D22" s="200" t="s">
        <v>114</v>
      </c>
      <c r="E22" s="257">
        <v>-24</v>
      </c>
      <c r="F22" s="219">
        <v>0.28699999999999998</v>
      </c>
      <c r="G22" s="8">
        <v>315.05200000000002</v>
      </c>
      <c r="H22" s="200" t="s">
        <v>114</v>
      </c>
      <c r="I22" s="219">
        <v>0.29599999999999999</v>
      </c>
      <c r="J22" s="8">
        <v>315.00800000000004</v>
      </c>
      <c r="K22" s="195" t="s">
        <v>114</v>
      </c>
      <c r="M22" s="260"/>
    </row>
    <row r="23" spans="1:13">
      <c r="A23" s="147">
        <v>11</v>
      </c>
      <c r="B23" s="216">
        <v>0.248</v>
      </c>
      <c r="C23" s="8">
        <v>315.15800000000002</v>
      </c>
      <c r="D23" s="200" t="s">
        <v>114</v>
      </c>
      <c r="E23" s="257">
        <v>-51</v>
      </c>
      <c r="F23" s="219">
        <v>0.31</v>
      </c>
      <c r="G23" s="8">
        <v>315.07100000000003</v>
      </c>
      <c r="H23" s="200" t="s">
        <v>114</v>
      </c>
      <c r="I23" s="219">
        <v>0.30499999999999999</v>
      </c>
      <c r="J23" s="8">
        <v>315.00800000000004</v>
      </c>
      <c r="K23" s="195" t="s">
        <v>114</v>
      </c>
      <c r="M23" s="260"/>
    </row>
    <row r="24" spans="1:13">
      <c r="A24" s="147">
        <v>12</v>
      </c>
      <c r="B24" s="216">
        <v>0.26800000000000002</v>
      </c>
      <c r="C24" s="8">
        <v>315.15600000000001</v>
      </c>
      <c r="D24" s="200" t="s">
        <v>114</v>
      </c>
      <c r="E24" s="257">
        <v>-27</v>
      </c>
      <c r="F24" s="219">
        <v>0.32700000000000001</v>
      </c>
      <c r="G24" s="8">
        <v>315.08300000000003</v>
      </c>
      <c r="H24" s="200" t="s">
        <v>114</v>
      </c>
      <c r="I24" s="219">
        <v>0.34200000000000003</v>
      </c>
      <c r="J24" s="8">
        <v>315.01300000000003</v>
      </c>
      <c r="K24" s="195" t="s">
        <v>114</v>
      </c>
      <c r="M24" s="260"/>
    </row>
    <row r="25" spans="1:13">
      <c r="A25" s="147">
        <v>13</v>
      </c>
      <c r="B25" s="216">
        <v>0.23599999999999999</v>
      </c>
      <c r="C25" s="8">
        <v>315.14600000000002</v>
      </c>
      <c r="D25" s="200" t="s">
        <v>114</v>
      </c>
      <c r="E25" s="257">
        <v>-56</v>
      </c>
      <c r="F25" s="219">
        <v>0.27900000000000003</v>
      </c>
      <c r="G25" s="8">
        <v>315.05600000000004</v>
      </c>
      <c r="H25" s="200" t="s">
        <v>114</v>
      </c>
      <c r="I25" s="219">
        <v>0.29799999999999999</v>
      </c>
      <c r="J25" s="8">
        <v>314.98900000000003</v>
      </c>
      <c r="K25" s="195" t="s">
        <v>114</v>
      </c>
      <c r="M25" s="260"/>
    </row>
    <row r="26" spans="1:13">
      <c r="A26" s="147">
        <v>14</v>
      </c>
      <c r="B26" s="216">
        <v>0.252</v>
      </c>
      <c r="C26" s="8">
        <v>315.14999999999998</v>
      </c>
      <c r="D26" s="200" t="s">
        <v>114</v>
      </c>
      <c r="E26" s="257">
        <v>-69</v>
      </c>
      <c r="F26" s="219">
        <v>0.28299999999999997</v>
      </c>
      <c r="G26" s="8">
        <v>315.07399999999996</v>
      </c>
      <c r="H26" s="200" t="s">
        <v>114</v>
      </c>
      <c r="I26" s="219">
        <v>0.309</v>
      </c>
      <c r="J26" s="8">
        <v>315.00699999999995</v>
      </c>
      <c r="K26" s="195" t="s">
        <v>114</v>
      </c>
      <c r="M26" s="260"/>
    </row>
    <row r="27" spans="1:13">
      <c r="A27" s="147">
        <v>15</v>
      </c>
      <c r="B27" s="216">
        <v>0.24</v>
      </c>
      <c r="C27" s="8">
        <v>315.14</v>
      </c>
      <c r="D27" s="200" t="s">
        <v>114</v>
      </c>
      <c r="E27" s="257">
        <v>-44</v>
      </c>
      <c r="F27" s="219">
        <v>0.30399999999999999</v>
      </c>
      <c r="G27" s="8">
        <v>315.06</v>
      </c>
      <c r="H27" s="200" t="s">
        <v>114</v>
      </c>
      <c r="I27" s="219">
        <v>0.34599999999999997</v>
      </c>
      <c r="J27" s="8">
        <v>315.02800000000002</v>
      </c>
      <c r="K27" s="195" t="s">
        <v>114</v>
      </c>
      <c r="M27" s="260"/>
    </row>
    <row r="28" spans="1:13">
      <c r="A28" s="147">
        <v>16</v>
      </c>
      <c r="B28" s="216">
        <v>0.245</v>
      </c>
      <c r="C28" s="8">
        <v>315.142</v>
      </c>
      <c r="D28" s="200" t="s">
        <v>114</v>
      </c>
      <c r="E28" s="257">
        <v>-40</v>
      </c>
      <c r="F28" s="219">
        <v>0.32400000000000001</v>
      </c>
      <c r="G28" s="8">
        <v>315.07</v>
      </c>
      <c r="H28" s="200" t="s">
        <v>114</v>
      </c>
      <c r="I28" s="219">
        <v>0.30399999999999999</v>
      </c>
      <c r="J28" s="8">
        <v>315.03699999999998</v>
      </c>
      <c r="K28" s="195" t="s">
        <v>114</v>
      </c>
      <c r="M28" s="260"/>
    </row>
    <row r="29" spans="1:13">
      <c r="A29" s="147">
        <v>17</v>
      </c>
      <c r="B29" s="216">
        <v>0.26800000000000002</v>
      </c>
      <c r="C29" s="8">
        <v>315.149</v>
      </c>
      <c r="D29" s="200" t="s">
        <v>114</v>
      </c>
      <c r="E29" s="257">
        <v>-59</v>
      </c>
      <c r="F29" s="219">
        <v>0.27900000000000003</v>
      </c>
      <c r="G29" s="8">
        <v>315.05700000000002</v>
      </c>
      <c r="H29" s="200" t="s">
        <v>114</v>
      </c>
      <c r="I29" s="219">
        <v>0.31</v>
      </c>
      <c r="J29" s="8">
        <v>315.03000000000003</v>
      </c>
      <c r="K29" s="195" t="s">
        <v>114</v>
      </c>
      <c r="M29" s="260"/>
    </row>
    <row r="30" spans="1:13">
      <c r="A30" s="147">
        <v>18</v>
      </c>
      <c r="B30" s="216">
        <v>0.25800000000000001</v>
      </c>
      <c r="C30" s="8">
        <v>315.14800000000002</v>
      </c>
      <c r="D30" s="200" t="s">
        <v>114</v>
      </c>
      <c r="E30" s="257">
        <v>-28</v>
      </c>
      <c r="F30" s="219">
        <v>0.314</v>
      </c>
      <c r="G30" s="8">
        <v>315.07500000000005</v>
      </c>
      <c r="H30" s="200" t="s">
        <v>114</v>
      </c>
      <c r="I30" s="219">
        <v>0.33500000000000002</v>
      </c>
      <c r="J30" s="8">
        <v>315.04500000000007</v>
      </c>
      <c r="K30" s="195" t="s">
        <v>114</v>
      </c>
      <c r="M30" s="260"/>
    </row>
    <row r="31" spans="1:13">
      <c r="A31" s="147">
        <v>19</v>
      </c>
      <c r="B31" s="216">
        <v>0.27100000000000002</v>
      </c>
      <c r="C31" s="8">
        <v>315.13600000000002</v>
      </c>
      <c r="D31" s="200" t="s">
        <v>114</v>
      </c>
      <c r="E31" s="257">
        <v>-53</v>
      </c>
      <c r="F31" s="219">
        <v>0.30499999999999999</v>
      </c>
      <c r="G31" s="8">
        <v>315.041</v>
      </c>
      <c r="H31" s="200" t="s">
        <v>114</v>
      </c>
      <c r="I31" s="219">
        <v>0.34200000000000003</v>
      </c>
      <c r="J31" s="8">
        <v>314.96899999999999</v>
      </c>
      <c r="K31" s="195" t="s">
        <v>114</v>
      </c>
      <c r="M31" s="260"/>
    </row>
    <row r="32" spans="1:13">
      <c r="A32" s="147">
        <v>20</v>
      </c>
      <c r="B32" s="216">
        <v>0.251</v>
      </c>
      <c r="C32" s="8">
        <v>315.13600000000002</v>
      </c>
      <c r="D32" s="200" t="s">
        <v>114</v>
      </c>
      <c r="E32" s="257">
        <v>-64</v>
      </c>
      <c r="F32" s="219">
        <v>0.29399999999999998</v>
      </c>
      <c r="G32" s="8">
        <v>315.01800000000003</v>
      </c>
      <c r="H32" s="200" t="s">
        <v>114</v>
      </c>
      <c r="I32" s="219">
        <v>0.30499999999999999</v>
      </c>
      <c r="J32" s="8">
        <v>314.94400000000002</v>
      </c>
      <c r="K32" s="195" t="s">
        <v>114</v>
      </c>
      <c r="M32" s="260"/>
    </row>
    <row r="33" spans="1:13">
      <c r="A33" s="147">
        <v>21</v>
      </c>
      <c r="B33" s="216">
        <v>0.27200000000000002</v>
      </c>
      <c r="C33" s="8">
        <v>315.149</v>
      </c>
      <c r="D33" s="200" t="s">
        <v>114</v>
      </c>
      <c r="E33" s="257">
        <v>-51</v>
      </c>
      <c r="F33" s="219">
        <v>0.312</v>
      </c>
      <c r="G33" s="8">
        <v>315.05599999999998</v>
      </c>
      <c r="H33" s="200" t="s">
        <v>114</v>
      </c>
      <c r="I33" s="219">
        <v>0.30099999999999999</v>
      </c>
      <c r="J33" s="8">
        <v>314.99899999999997</v>
      </c>
      <c r="K33" s="195" t="s">
        <v>114</v>
      </c>
      <c r="M33" s="260"/>
    </row>
    <row r="34" spans="1:13">
      <c r="A34" s="147">
        <v>22</v>
      </c>
      <c r="B34" s="216">
        <v>0.24399999999999999</v>
      </c>
      <c r="C34" s="8">
        <v>315.14699999999999</v>
      </c>
      <c r="D34" s="200" t="s">
        <v>114</v>
      </c>
      <c r="E34" s="257">
        <v>-26</v>
      </c>
      <c r="F34" s="219">
        <v>0.32300000000000001</v>
      </c>
      <c r="G34" s="8">
        <v>315.017</v>
      </c>
      <c r="H34" s="200" t="s">
        <v>114</v>
      </c>
      <c r="I34" s="219">
        <v>0.30499999999999999</v>
      </c>
      <c r="J34" s="8">
        <v>314.95</v>
      </c>
      <c r="K34" s="195" t="s">
        <v>114</v>
      </c>
      <c r="M34" s="260"/>
    </row>
    <row r="35" spans="1:13">
      <c r="A35" s="147">
        <v>23</v>
      </c>
      <c r="B35" s="216">
        <v>0.26500000000000001</v>
      </c>
      <c r="C35" s="8">
        <v>315.142</v>
      </c>
      <c r="D35" s="200" t="s">
        <v>114</v>
      </c>
      <c r="E35" s="257">
        <v>-45</v>
      </c>
      <c r="F35" s="219">
        <v>0.28299999999999997</v>
      </c>
      <c r="G35" s="8">
        <v>315.02499999999998</v>
      </c>
      <c r="H35" s="200" t="s">
        <v>114</v>
      </c>
      <c r="I35" s="219">
        <v>0.309</v>
      </c>
      <c r="J35" s="8">
        <v>314.97799999999995</v>
      </c>
      <c r="K35" s="195" t="s">
        <v>114</v>
      </c>
      <c r="M35" s="260"/>
    </row>
    <row r="36" spans="1:13">
      <c r="A36" s="147">
        <v>24</v>
      </c>
      <c r="B36" s="216">
        <v>0.23499999999999999</v>
      </c>
      <c r="C36" s="8">
        <v>315.15800000000002</v>
      </c>
      <c r="D36" s="200" t="s">
        <v>114</v>
      </c>
      <c r="E36" s="257">
        <v>-20</v>
      </c>
      <c r="F36" s="219">
        <v>0.28599999999999998</v>
      </c>
      <c r="G36" s="8">
        <v>315.07100000000003</v>
      </c>
      <c r="H36" s="200" t="s">
        <v>114</v>
      </c>
      <c r="I36" s="219">
        <v>0.314</v>
      </c>
      <c r="J36" s="8">
        <v>315.00900000000001</v>
      </c>
      <c r="K36" s="195" t="s">
        <v>114</v>
      </c>
      <c r="M36" s="260"/>
    </row>
    <row r="37" spans="1:13">
      <c r="A37" s="147">
        <v>25</v>
      </c>
      <c r="B37" s="216">
        <v>0.23699999999999999</v>
      </c>
      <c r="C37" s="8">
        <v>315.13200000000001</v>
      </c>
      <c r="D37" s="200" t="s">
        <v>114</v>
      </c>
      <c r="E37" s="257">
        <v>-20</v>
      </c>
      <c r="F37" s="219">
        <v>0.317</v>
      </c>
      <c r="G37" s="8">
        <v>315.03800000000001</v>
      </c>
      <c r="H37" s="200" t="s">
        <v>114</v>
      </c>
      <c r="I37" s="219">
        <v>0.33700000000000002</v>
      </c>
      <c r="J37" s="8">
        <v>314.99400000000003</v>
      </c>
      <c r="K37" s="195" t="s">
        <v>114</v>
      </c>
      <c r="M37" s="260"/>
    </row>
    <row r="38" spans="1:13">
      <c r="A38" s="147">
        <v>26</v>
      </c>
      <c r="B38" s="216">
        <v>0.23599999999999999</v>
      </c>
      <c r="C38" s="8">
        <v>315.13299999999998</v>
      </c>
      <c r="D38" s="200" t="s">
        <v>114</v>
      </c>
      <c r="E38" s="257">
        <v>-55</v>
      </c>
      <c r="F38" s="219">
        <v>0.28899999999999998</v>
      </c>
      <c r="G38" s="8">
        <v>315.01499999999999</v>
      </c>
      <c r="H38" s="200" t="s">
        <v>114</v>
      </c>
      <c r="I38" s="219">
        <v>0.33300000000000002</v>
      </c>
      <c r="J38" s="8">
        <v>314.988</v>
      </c>
      <c r="K38" s="195" t="s">
        <v>114</v>
      </c>
      <c r="M38" s="260"/>
    </row>
    <row r="39" spans="1:13">
      <c r="A39" s="147">
        <v>27</v>
      </c>
      <c r="B39" s="216">
        <v>0.245</v>
      </c>
      <c r="C39" s="8">
        <v>315.13400000000001</v>
      </c>
      <c r="D39" s="200" t="s">
        <v>114</v>
      </c>
      <c r="E39" s="257">
        <v>-36</v>
      </c>
      <c r="F39" s="219">
        <v>0.32700000000000001</v>
      </c>
      <c r="G39" s="8">
        <v>315.05799999999999</v>
      </c>
      <c r="H39" s="200" t="s">
        <v>114</v>
      </c>
      <c r="I39" s="219">
        <v>0.28999999999999998</v>
      </c>
      <c r="J39" s="8">
        <v>314.99099999999999</v>
      </c>
      <c r="K39" s="195" t="s">
        <v>114</v>
      </c>
      <c r="M39" s="260"/>
    </row>
    <row r="40" spans="1:13">
      <c r="A40" s="147">
        <v>28</v>
      </c>
      <c r="B40" s="216">
        <v>0.23799999999999999</v>
      </c>
      <c r="C40" s="8">
        <v>315.14699999999999</v>
      </c>
      <c r="D40" s="200" t="s">
        <v>114</v>
      </c>
      <c r="E40" s="257">
        <v>-23</v>
      </c>
      <c r="F40" s="219">
        <v>0.29899999999999999</v>
      </c>
      <c r="G40" s="8">
        <v>315.072</v>
      </c>
      <c r="H40" s="200" t="s">
        <v>114</v>
      </c>
      <c r="I40" s="219">
        <v>0.313</v>
      </c>
      <c r="J40" s="8">
        <v>315.03699999999998</v>
      </c>
      <c r="K40" s="195" t="s">
        <v>114</v>
      </c>
      <c r="M40" s="260"/>
    </row>
    <row r="41" spans="1:13">
      <c r="A41" s="147">
        <v>29</v>
      </c>
      <c r="B41" s="216">
        <v>0.252</v>
      </c>
      <c r="C41" s="8">
        <v>315.15699999999998</v>
      </c>
      <c r="D41" s="200" t="s">
        <v>114</v>
      </c>
      <c r="E41" s="257">
        <v>-73</v>
      </c>
      <c r="F41" s="219">
        <v>0.29599999999999999</v>
      </c>
      <c r="G41" s="8">
        <v>315.02799999999996</v>
      </c>
      <c r="H41" s="200" t="s">
        <v>114</v>
      </c>
      <c r="I41" s="219">
        <v>0.33400000000000002</v>
      </c>
      <c r="J41" s="8">
        <v>315.00099999999998</v>
      </c>
      <c r="K41" s="195" t="s">
        <v>114</v>
      </c>
      <c r="M41" s="260"/>
    </row>
    <row r="42" spans="1:13" ht="15.75" thickBot="1">
      <c r="A42" s="148">
        <v>30</v>
      </c>
      <c r="B42" s="217">
        <v>0.23300000000000001</v>
      </c>
      <c r="C42" s="13">
        <v>315.149</v>
      </c>
      <c r="D42" s="201" t="s">
        <v>114</v>
      </c>
      <c r="E42" s="257">
        <v>-60</v>
      </c>
      <c r="F42" s="220">
        <v>0.29099999999999998</v>
      </c>
      <c r="G42" s="265">
        <v>315.02</v>
      </c>
      <c r="H42" s="201" t="s">
        <v>114</v>
      </c>
      <c r="I42" s="220">
        <v>0.29799999999999999</v>
      </c>
      <c r="J42" s="265">
        <v>314.98599999999999</v>
      </c>
      <c r="K42" s="198" t="s">
        <v>114</v>
      </c>
      <c r="M42" s="260"/>
    </row>
    <row r="43" spans="1:13">
      <c r="A43" s="149" t="s">
        <v>214</v>
      </c>
      <c r="B43" s="185">
        <f>MIN(B13:B42)</f>
        <v>0.23300000000000001</v>
      </c>
      <c r="C43" s="194">
        <f>MIN(C13:C42)</f>
        <v>315.13200000000001</v>
      </c>
      <c r="D43" s="202" t="s">
        <v>114</v>
      </c>
      <c r="E43" s="237">
        <f>MIN(E13:E42)</f>
        <v>-78</v>
      </c>
      <c r="F43" s="185">
        <f>MIN(F13:F42)</f>
        <v>0.27900000000000003</v>
      </c>
      <c r="G43" s="186">
        <f>MIN(G13:G42)</f>
        <v>315.01299999999998</v>
      </c>
      <c r="H43" s="202" t="s">
        <v>114</v>
      </c>
      <c r="I43" s="185">
        <f>MIN(I13:I42)</f>
        <v>0.28999999999999998</v>
      </c>
      <c r="J43" s="194">
        <f>MIN(J13:J42)</f>
        <v>314.94400000000002</v>
      </c>
      <c r="K43" s="196" t="s">
        <v>114</v>
      </c>
    </row>
    <row r="44" spans="1:13">
      <c r="A44" s="147" t="s">
        <v>215</v>
      </c>
      <c r="B44" s="187">
        <f>MAX(B13:B42)</f>
        <v>0.27200000000000002</v>
      </c>
      <c r="C44" s="188">
        <f>MAX(C13:C42)</f>
        <v>315.15800000000002</v>
      </c>
      <c r="D44" s="200" t="s">
        <v>114</v>
      </c>
      <c r="E44" s="238">
        <f>MAX(E13:E42)</f>
        <v>-20</v>
      </c>
      <c r="F44" s="187">
        <f>MAX(F13:F42)</f>
        <v>0.32700000000000001</v>
      </c>
      <c r="G44" s="188">
        <f>MAX(G13:G42)</f>
        <v>315.08300000000003</v>
      </c>
      <c r="H44" s="200" t="s">
        <v>114</v>
      </c>
      <c r="I44" s="187">
        <f>MAX(I13:I42)</f>
        <v>0.34599999999999997</v>
      </c>
      <c r="J44" s="188">
        <f>MAX(J13:J42)</f>
        <v>315.04500000000007</v>
      </c>
      <c r="K44" s="195" t="s">
        <v>114</v>
      </c>
    </row>
    <row r="45" spans="1:13">
      <c r="A45" s="147" t="s">
        <v>216</v>
      </c>
      <c r="B45" s="187">
        <f>AVERAGE(B13:B42)</f>
        <v>0.25273333333333331</v>
      </c>
      <c r="C45" s="189">
        <f>AVERAGE(C13:C42)</f>
        <v>315.14490000000006</v>
      </c>
      <c r="D45" s="200" t="s">
        <v>114</v>
      </c>
      <c r="E45" s="238">
        <f>AVERAGE(E13:E42)</f>
        <v>-48.466666666666669</v>
      </c>
      <c r="F45" s="187">
        <f>AVERAGE(F13:F42)</f>
        <v>0.30043333333333327</v>
      </c>
      <c r="G45" s="189">
        <f>AVERAGE(G13:G42)</f>
        <v>315.04809999999998</v>
      </c>
      <c r="H45" s="200" t="s">
        <v>114</v>
      </c>
      <c r="I45" s="187">
        <f>AVERAGE(I13:I42)</f>
        <v>0.31536666666666663</v>
      </c>
      <c r="J45" s="189">
        <f>AVERAGE(J13:J42)</f>
        <v>314.99906666666669</v>
      </c>
      <c r="K45" s="195" t="s">
        <v>114</v>
      </c>
    </row>
    <row r="46" spans="1:13">
      <c r="A46" s="147" t="s">
        <v>217</v>
      </c>
      <c r="B46" s="187">
        <f>STDEV(B13:B42)</f>
        <v>1.3229886056103111E-2</v>
      </c>
      <c r="C46" s="187">
        <f>STDEV(C13:C42)</f>
        <v>7.966957624656797E-3</v>
      </c>
      <c r="D46" s="203" t="s">
        <v>115</v>
      </c>
      <c r="E46" s="187" t="s">
        <v>115</v>
      </c>
      <c r="F46" s="190">
        <f>STDEV(F13:F42)</f>
        <v>1.5828135868050652E-2</v>
      </c>
      <c r="G46" s="190">
        <f>STDEV(G13:G42)</f>
        <v>2.1156803747919527E-2</v>
      </c>
      <c r="H46" s="203" t="s">
        <v>115</v>
      </c>
      <c r="I46" s="190">
        <f>STDEV(I13:I42)</f>
        <v>1.7175530576221305E-2</v>
      </c>
      <c r="J46" s="190">
        <f>STDEV(J13:J42)</f>
        <v>2.5790847525673948E-2</v>
      </c>
      <c r="K46" s="190" t="s">
        <v>115</v>
      </c>
    </row>
    <row r="47" spans="1:13">
      <c r="A47" s="147" t="s">
        <v>218</v>
      </c>
      <c r="B47" s="187">
        <f>((0.762 - B45)/(3*B46))</f>
        <v>12.831218261116106</v>
      </c>
      <c r="C47" s="191">
        <f>MIN((315.25-C45)/(3*C46),(C45-314.75)/(3*(C46)))</f>
        <v>4.3973289408353358</v>
      </c>
      <c r="D47" s="204" t="s">
        <v>115</v>
      </c>
      <c r="E47" s="187" t="s">
        <v>115</v>
      </c>
      <c r="F47" s="187">
        <f>((0.762 - F45)/(3*F46))</f>
        <v>9.7203838050263069</v>
      </c>
      <c r="G47" s="191">
        <f>MIN((315.25-G45)/(3*G46),(G45-314.75)/(3*(G46)))</f>
        <v>3.1810097972207063</v>
      </c>
      <c r="H47" s="204" t="s">
        <v>115</v>
      </c>
      <c r="I47" s="187">
        <f>((0.762 - I45)/(3*I46))</f>
        <v>8.6680162290818483</v>
      </c>
      <c r="J47" s="191">
        <f>MIN((315.25-J45)/(3*J46),(J45-314.75)/(3*(J46)))</f>
        <v>3.2190575412298852</v>
      </c>
      <c r="K47" s="192" t="s">
        <v>115</v>
      </c>
    </row>
    <row r="48" spans="1:13" ht="15.75" thickBot="1">
      <c r="A48" s="150" t="s">
        <v>219</v>
      </c>
      <c r="B48" s="193" t="s">
        <v>109</v>
      </c>
      <c r="C48" s="193" t="s">
        <v>109</v>
      </c>
      <c r="D48" s="150" t="s">
        <v>109</v>
      </c>
      <c r="E48" s="193" t="s">
        <v>109</v>
      </c>
      <c r="F48" s="193" t="s">
        <v>109</v>
      </c>
      <c r="G48" s="193" t="s">
        <v>109</v>
      </c>
      <c r="H48" s="150" t="s">
        <v>109</v>
      </c>
      <c r="I48" s="193" t="s">
        <v>109</v>
      </c>
      <c r="J48" s="193" t="s">
        <v>109</v>
      </c>
      <c r="K48" s="193" t="s">
        <v>109</v>
      </c>
    </row>
    <row r="49" spans="2:10" ht="15.75" thickTop="1"/>
    <row r="51" spans="2:10">
      <c r="B51" s="241"/>
      <c r="C51" s="241"/>
      <c r="D51" s="241"/>
      <c r="E51" s="241"/>
      <c r="F51" s="241"/>
      <c r="G51" s="241"/>
      <c r="H51" s="241"/>
      <c r="I51" s="241"/>
      <c r="J51" s="241"/>
    </row>
    <row r="52" spans="2:10">
      <c r="E52" s="259"/>
    </row>
  </sheetData>
  <mergeCells count="4">
    <mergeCell ref="B11:D11"/>
    <mergeCell ref="F11:H11"/>
    <mergeCell ref="I11:K11"/>
    <mergeCell ref="A11:A12"/>
  </mergeCells>
  <phoneticPr fontId="12" type="noConversion"/>
  <printOptions horizontalCentered="1"/>
  <pageMargins left="0.23" right="0" top="0.43307086614173229" bottom="0.27559055118110237" header="0.19685039370078741" footer="0.23622047244094491"/>
  <pageSetup paperSize="9" scale="75" orientation="portrait" horizontalDpi="300" verticalDpi="300" r:id="rId1"/>
  <headerFooter alignWithMargins="0">
    <oddFooter>&amp;C&amp;"Times New Roman,굵게"DAEWON Q.A&amp;R&amp;"Times New Roman,굵게"&amp;D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0"/>
  <sheetViews>
    <sheetView showGridLines="0" workbookViewId="0"/>
  </sheetViews>
  <sheetFormatPr defaultColWidth="8.88671875" defaultRowHeight="15"/>
  <cols>
    <col min="1" max="1" width="11.88671875" style="154" customWidth="1"/>
    <col min="2" max="2" width="15" style="154" customWidth="1"/>
    <col min="3" max="3" width="13.21875" style="154" customWidth="1"/>
    <col min="4" max="4" width="14.109375" style="154" customWidth="1"/>
    <col min="5" max="5" width="25.6640625" style="154" customWidth="1"/>
    <col min="6" max="16384" width="8.88671875" style="154"/>
  </cols>
  <sheetData>
    <row r="1" spans="1:4" ht="20.25">
      <c r="A1" s="153" t="s">
        <v>220</v>
      </c>
    </row>
    <row r="2" spans="1:4" ht="1.5" customHeight="1" thickBot="1"/>
    <row r="3" spans="1:4">
      <c r="A3" s="206" t="s">
        <v>221</v>
      </c>
      <c r="B3" s="207" t="s">
        <v>222</v>
      </c>
      <c r="C3" s="207" t="s">
        <v>223</v>
      </c>
      <c r="D3" s="208" t="s">
        <v>224</v>
      </c>
    </row>
    <row r="4" spans="1:4" ht="13.5" customHeight="1">
      <c r="A4" s="209" t="s">
        <v>225</v>
      </c>
      <c r="B4" s="258">
        <f>'Critical Dim'!Q4</f>
        <v>25.26</v>
      </c>
      <c r="C4" s="258">
        <f>'Critical Dim'!T4</f>
        <v>40.26</v>
      </c>
      <c r="D4" s="155">
        <v>2.4</v>
      </c>
    </row>
    <row r="5" spans="1:4">
      <c r="A5" s="209" t="s">
        <v>226</v>
      </c>
      <c r="B5" s="258">
        <f>'Critical Dim'!Q5</f>
        <v>25.180000000000003</v>
      </c>
      <c r="C5" s="258">
        <f>'Critical Dim'!T5</f>
        <v>40.18</v>
      </c>
      <c r="D5" s="155">
        <f>D4-0.13</f>
        <v>2.27</v>
      </c>
    </row>
    <row r="6" spans="1:4" ht="15.75" thickBot="1">
      <c r="A6" s="210" t="s">
        <v>227</v>
      </c>
      <c r="B6" s="258">
        <f>'Critical Dim'!Q6</f>
        <v>25.34</v>
      </c>
      <c r="C6" s="258">
        <f>'Critical Dim'!T6</f>
        <v>40.339999999999996</v>
      </c>
      <c r="D6" s="243">
        <f>D4+0.13</f>
        <v>2.5299999999999998</v>
      </c>
    </row>
    <row r="7" spans="1:4" ht="12.75" customHeight="1" thickTop="1">
      <c r="A7" s="156" t="s">
        <v>228</v>
      </c>
      <c r="B7" s="245">
        <v>25.280999999999999</v>
      </c>
      <c r="C7" s="221">
        <v>40.259</v>
      </c>
      <c r="D7" s="246">
        <v>2.492</v>
      </c>
    </row>
    <row r="8" spans="1:4" ht="12.75" customHeight="1">
      <c r="A8" s="157">
        <v>2</v>
      </c>
      <c r="B8" s="247">
        <v>25.326000000000001</v>
      </c>
      <c r="C8" s="222">
        <v>40.232999999999997</v>
      </c>
      <c r="D8" s="248">
        <v>2.5030000000000001</v>
      </c>
    </row>
    <row r="9" spans="1:4" ht="12.75" customHeight="1">
      <c r="A9" s="157">
        <v>3</v>
      </c>
      <c r="B9" s="247">
        <v>25.323</v>
      </c>
      <c r="C9" s="222">
        <v>40.231999999999999</v>
      </c>
      <c r="D9" s="248">
        <v>2.5219999999999998</v>
      </c>
    </row>
    <row r="10" spans="1:4" ht="12.75" customHeight="1">
      <c r="A10" s="157">
        <v>4</v>
      </c>
      <c r="B10" s="247">
        <v>25.263000000000002</v>
      </c>
      <c r="C10" s="222">
        <v>40.198999999999998</v>
      </c>
      <c r="D10" s="248">
        <v>2.512</v>
      </c>
    </row>
    <row r="11" spans="1:4" ht="12.75" customHeight="1">
      <c r="A11" s="157">
        <v>5</v>
      </c>
      <c r="B11" s="247">
        <v>25.312000000000001</v>
      </c>
      <c r="C11" s="222">
        <v>40.253</v>
      </c>
      <c r="D11" s="248">
        <v>2.512</v>
      </c>
    </row>
    <row r="12" spans="1:4" ht="12.75" customHeight="1">
      <c r="A12" s="157">
        <v>6</v>
      </c>
      <c r="B12" s="247">
        <v>25.276</v>
      </c>
      <c r="C12" s="222">
        <v>40.231999999999999</v>
      </c>
      <c r="D12" s="248">
        <v>2.5099999999999998</v>
      </c>
    </row>
    <row r="13" spans="1:4" ht="12.75" customHeight="1">
      <c r="A13" s="157">
        <v>7</v>
      </c>
      <c r="B13" s="247">
        <v>25.298999999999999</v>
      </c>
      <c r="C13" s="222">
        <v>40.203000000000003</v>
      </c>
      <c r="D13" s="248">
        <v>2.5209999999999999</v>
      </c>
    </row>
    <row r="14" spans="1:4" ht="12.75" customHeight="1">
      <c r="A14" s="157">
        <v>8</v>
      </c>
      <c r="B14" s="247">
        <v>25.288</v>
      </c>
      <c r="C14" s="222">
        <v>40.21</v>
      </c>
      <c r="D14" s="248">
        <v>2.4900000000000002</v>
      </c>
    </row>
    <row r="15" spans="1:4" ht="12.75" customHeight="1">
      <c r="A15" s="157">
        <v>9</v>
      </c>
      <c r="B15" s="247">
        <v>25.327999999999999</v>
      </c>
      <c r="C15" s="222">
        <v>40.234000000000002</v>
      </c>
      <c r="D15" s="248">
        <v>2.5179999999999998</v>
      </c>
    </row>
    <row r="16" spans="1:4" ht="12.75" customHeight="1">
      <c r="A16" s="157">
        <v>10</v>
      </c>
      <c r="B16" s="247">
        <v>25.282</v>
      </c>
      <c r="C16" s="222">
        <v>40.243000000000002</v>
      </c>
      <c r="D16" s="248">
        <v>2.5150000000000001</v>
      </c>
    </row>
    <row r="17" spans="1:5" ht="12.75" customHeight="1">
      <c r="A17" s="157">
        <v>11</v>
      </c>
      <c r="B17" s="247">
        <v>25.254999999999999</v>
      </c>
      <c r="C17" s="222">
        <v>40.262999999999998</v>
      </c>
      <c r="D17" s="248">
        <v>2.504</v>
      </c>
    </row>
    <row r="18" spans="1:5" ht="12.75" customHeight="1">
      <c r="A18" s="157">
        <v>12</v>
      </c>
      <c r="B18" s="247">
        <v>25.324999999999999</v>
      </c>
      <c r="C18" s="222">
        <v>40.229999999999997</v>
      </c>
      <c r="D18" s="248">
        <v>2.5019999999999998</v>
      </c>
    </row>
    <row r="19" spans="1:5" ht="12.75" customHeight="1">
      <c r="A19" s="157">
        <v>13</v>
      </c>
      <c r="B19" s="247">
        <v>25.297999999999998</v>
      </c>
      <c r="C19" s="222">
        <v>40.247</v>
      </c>
      <c r="D19" s="248">
        <v>2.516</v>
      </c>
    </row>
    <row r="20" spans="1:5" ht="12.75" customHeight="1">
      <c r="A20" s="157">
        <v>14</v>
      </c>
      <c r="B20" s="247">
        <v>25.28</v>
      </c>
      <c r="C20" s="222">
        <v>40.216999999999999</v>
      </c>
      <c r="D20" s="248">
        <v>2.4929999999999999</v>
      </c>
    </row>
    <row r="21" spans="1:5" ht="12.75" customHeight="1">
      <c r="A21" s="157">
        <v>15</v>
      </c>
      <c r="B21" s="247">
        <v>25.271000000000001</v>
      </c>
      <c r="C21" s="222">
        <v>40.231999999999999</v>
      </c>
      <c r="D21" s="248">
        <v>2.4940000000000002</v>
      </c>
    </row>
    <row r="22" spans="1:5" ht="12.75" customHeight="1">
      <c r="A22" s="157">
        <v>16</v>
      </c>
      <c r="B22" s="247">
        <v>25.277999999999999</v>
      </c>
      <c r="C22" s="222">
        <v>40.237000000000002</v>
      </c>
      <c r="D22" s="248">
        <v>2.5059999999999998</v>
      </c>
    </row>
    <row r="23" spans="1:5" ht="12.75" customHeight="1">
      <c r="A23" s="157">
        <v>17</v>
      </c>
      <c r="B23" s="247">
        <v>25.297000000000001</v>
      </c>
      <c r="C23" s="222">
        <v>40.204999999999998</v>
      </c>
      <c r="D23" s="248">
        <v>2.504</v>
      </c>
    </row>
    <row r="24" spans="1:5" ht="12.75" customHeight="1">
      <c r="A24" s="157">
        <v>18</v>
      </c>
      <c r="B24" s="247">
        <v>25.309000000000001</v>
      </c>
      <c r="C24" s="222">
        <v>40.262999999999998</v>
      </c>
      <c r="D24" s="248">
        <v>2.4900000000000002</v>
      </c>
    </row>
    <row r="25" spans="1:5" ht="12.75" customHeight="1">
      <c r="A25" s="157">
        <v>19</v>
      </c>
      <c r="B25" s="247">
        <v>25.315999999999999</v>
      </c>
      <c r="C25" s="222">
        <v>40.241999999999997</v>
      </c>
      <c r="D25" s="248">
        <v>2.5129999999999999</v>
      </c>
    </row>
    <row r="26" spans="1:5" ht="12.75" customHeight="1" thickBot="1">
      <c r="A26" s="211">
        <v>20</v>
      </c>
      <c r="B26" s="249">
        <v>25.282</v>
      </c>
      <c r="C26" s="223">
        <v>40.238</v>
      </c>
      <c r="D26" s="250">
        <v>2.5110000000000001</v>
      </c>
    </row>
    <row r="27" spans="1:5" ht="12.75" customHeight="1" thickBot="1">
      <c r="A27" s="180"/>
      <c r="B27" s="213"/>
      <c r="C27" s="180"/>
      <c r="D27" s="213"/>
    </row>
    <row r="28" spans="1:5" ht="15.75" thickBot="1">
      <c r="A28" s="158"/>
      <c r="B28" s="251" t="s">
        <v>225</v>
      </c>
      <c r="C28" s="159" t="s">
        <v>226</v>
      </c>
      <c r="D28" s="159" t="s">
        <v>227</v>
      </c>
      <c r="E28" s="160" t="s">
        <v>229</v>
      </c>
    </row>
    <row r="29" spans="1:5" ht="12.75" customHeight="1" thickTop="1">
      <c r="A29" s="156" t="s">
        <v>228</v>
      </c>
      <c r="B29" s="252">
        <v>22.5</v>
      </c>
      <c r="C29" s="253">
        <v>22.25</v>
      </c>
      <c r="D29" s="253">
        <v>22.75</v>
      </c>
      <c r="E29" s="246">
        <v>22.457999999999998</v>
      </c>
    </row>
    <row r="30" spans="1:5" ht="12.75" customHeight="1">
      <c r="A30" s="157">
        <v>2</v>
      </c>
      <c r="B30" s="254">
        <v>52.5</v>
      </c>
      <c r="C30" s="254">
        <v>52.25</v>
      </c>
      <c r="D30" s="254">
        <v>52.75</v>
      </c>
      <c r="E30" s="248">
        <v>52.476999999999997</v>
      </c>
    </row>
    <row r="31" spans="1:5" ht="12.75" customHeight="1">
      <c r="A31" s="157">
        <v>3</v>
      </c>
      <c r="B31" s="254">
        <v>82.5</v>
      </c>
      <c r="C31" s="254">
        <v>82.25</v>
      </c>
      <c r="D31" s="254">
        <v>82.75</v>
      </c>
      <c r="E31" s="248">
        <v>82.498000000000005</v>
      </c>
    </row>
    <row r="32" spans="1:5" ht="12.75" customHeight="1">
      <c r="A32" s="157">
        <v>4</v>
      </c>
      <c r="B32" s="254">
        <v>112.5</v>
      </c>
      <c r="C32" s="254">
        <v>112.25</v>
      </c>
      <c r="D32" s="254">
        <v>112.75</v>
      </c>
      <c r="E32" s="248">
        <v>112.52500000000001</v>
      </c>
    </row>
    <row r="33" spans="1:5" ht="12.75" customHeight="1">
      <c r="A33" s="157">
        <v>5</v>
      </c>
      <c r="B33" s="254">
        <v>142.5</v>
      </c>
      <c r="C33" s="254">
        <v>142.25</v>
      </c>
      <c r="D33" s="254">
        <v>142.75</v>
      </c>
      <c r="E33" s="248">
        <v>142.54599999999999</v>
      </c>
    </row>
    <row r="34" spans="1:5" ht="12.75" customHeight="1">
      <c r="A34" s="157">
        <v>6</v>
      </c>
      <c r="B34" s="254">
        <v>172.5</v>
      </c>
      <c r="C34" s="254">
        <v>172.25</v>
      </c>
      <c r="D34" s="254">
        <v>172.75</v>
      </c>
      <c r="E34" s="248">
        <v>172.55199999999999</v>
      </c>
    </row>
    <row r="35" spans="1:5" ht="12.75" customHeight="1">
      <c r="A35" s="157">
        <v>7</v>
      </c>
      <c r="B35" s="254">
        <v>202.5</v>
      </c>
      <c r="C35" s="254">
        <v>202.25</v>
      </c>
      <c r="D35" s="254">
        <v>202.75</v>
      </c>
      <c r="E35" s="248">
        <v>202.57499999999999</v>
      </c>
    </row>
    <row r="36" spans="1:5" ht="12.75" customHeight="1">
      <c r="A36" s="157">
        <v>8</v>
      </c>
      <c r="B36" s="254">
        <v>232.5</v>
      </c>
      <c r="C36" s="254">
        <v>232.25</v>
      </c>
      <c r="D36" s="254">
        <v>232.75</v>
      </c>
      <c r="E36" s="248">
        <v>232.601</v>
      </c>
    </row>
    <row r="37" spans="1:5" ht="12.75" customHeight="1">
      <c r="A37" s="157">
        <v>9</v>
      </c>
      <c r="B37" s="254">
        <v>262.5</v>
      </c>
      <c r="C37" s="254">
        <v>262.25</v>
      </c>
      <c r="D37" s="254">
        <v>262.75</v>
      </c>
      <c r="E37" s="248">
        <v>262.62099999999998</v>
      </c>
    </row>
    <row r="38" spans="1:5" ht="12.75" customHeight="1">
      <c r="A38" s="157">
        <v>10</v>
      </c>
      <c r="B38" s="254">
        <v>292.5</v>
      </c>
      <c r="C38" s="254">
        <v>292.25</v>
      </c>
      <c r="D38" s="254">
        <v>292.75</v>
      </c>
      <c r="E38" s="248">
        <v>292.64499999999998</v>
      </c>
    </row>
    <row r="39" spans="1:5" ht="12.75" customHeight="1">
      <c r="A39" s="157">
        <v>11</v>
      </c>
      <c r="B39" s="254">
        <v>22.5</v>
      </c>
      <c r="C39" s="254">
        <v>22.25</v>
      </c>
      <c r="D39" s="254">
        <v>22.75</v>
      </c>
      <c r="E39" s="248">
        <v>22.454000000000001</v>
      </c>
    </row>
    <row r="40" spans="1:5" ht="12.75" customHeight="1">
      <c r="A40" s="157">
        <v>12</v>
      </c>
      <c r="B40" s="254">
        <v>52.5</v>
      </c>
      <c r="C40" s="254">
        <v>52.25</v>
      </c>
      <c r="D40" s="254">
        <v>52.75</v>
      </c>
      <c r="E40" s="248">
        <v>52.478000000000002</v>
      </c>
    </row>
    <row r="41" spans="1:5" ht="12.75" customHeight="1">
      <c r="A41" s="157">
        <v>13</v>
      </c>
      <c r="B41" s="254">
        <v>82.5</v>
      </c>
      <c r="C41" s="254">
        <v>82.25</v>
      </c>
      <c r="D41" s="254">
        <v>82.75</v>
      </c>
      <c r="E41" s="248">
        <v>82.498999999999995</v>
      </c>
    </row>
    <row r="42" spans="1:5" ht="12.75" customHeight="1">
      <c r="A42" s="157">
        <v>14</v>
      </c>
      <c r="B42" s="254">
        <v>112.5</v>
      </c>
      <c r="C42" s="254">
        <v>112.25</v>
      </c>
      <c r="D42" s="254">
        <v>112.75</v>
      </c>
      <c r="E42" s="248">
        <v>112.524</v>
      </c>
    </row>
    <row r="43" spans="1:5" ht="12.75" customHeight="1">
      <c r="A43" s="157">
        <v>15</v>
      </c>
      <c r="B43" s="252">
        <v>142.5</v>
      </c>
      <c r="C43" s="254">
        <v>142.25</v>
      </c>
      <c r="D43" s="254">
        <v>142.75</v>
      </c>
      <c r="E43" s="248">
        <v>142.54599999999999</v>
      </c>
    </row>
    <row r="44" spans="1:5" ht="12.75" customHeight="1">
      <c r="A44" s="157">
        <v>16</v>
      </c>
      <c r="B44" s="254">
        <v>172.5</v>
      </c>
      <c r="C44" s="254">
        <v>172.25</v>
      </c>
      <c r="D44" s="254">
        <v>172.75</v>
      </c>
      <c r="E44" s="248">
        <v>172.55099999999999</v>
      </c>
    </row>
    <row r="45" spans="1:5" ht="12.75" customHeight="1">
      <c r="A45" s="157">
        <v>17</v>
      </c>
      <c r="B45" s="267">
        <v>202.5</v>
      </c>
      <c r="C45" s="254">
        <v>202.25</v>
      </c>
      <c r="D45" s="254">
        <v>202.75</v>
      </c>
      <c r="E45" s="266">
        <v>202.57</v>
      </c>
    </row>
    <row r="46" spans="1:5" ht="12.75" customHeight="1">
      <c r="A46" s="157">
        <v>18</v>
      </c>
      <c r="B46" s="267">
        <v>232.5</v>
      </c>
      <c r="C46" s="254">
        <v>232.25</v>
      </c>
      <c r="D46" s="254">
        <v>232.75</v>
      </c>
      <c r="E46" s="266">
        <v>232.59800000000001</v>
      </c>
    </row>
    <row r="47" spans="1:5" ht="12.75" customHeight="1">
      <c r="A47" s="157">
        <v>19</v>
      </c>
      <c r="B47" s="267">
        <v>262.5</v>
      </c>
      <c r="C47" s="254">
        <v>262.25</v>
      </c>
      <c r="D47" s="254">
        <v>262.75</v>
      </c>
      <c r="E47" s="266">
        <v>262.61900000000003</v>
      </c>
    </row>
    <row r="48" spans="1:5" ht="12.75" customHeight="1" thickBot="1">
      <c r="A48" s="211">
        <v>20</v>
      </c>
      <c r="B48" s="268">
        <v>292.5</v>
      </c>
      <c r="C48" s="268">
        <v>292.25</v>
      </c>
      <c r="D48" s="268">
        <v>292.75</v>
      </c>
      <c r="E48" s="250">
        <v>292.64100000000002</v>
      </c>
    </row>
    <row r="49" spans="1:5" ht="12.75" customHeight="1" thickBot="1">
      <c r="A49" s="180"/>
      <c r="B49" s="255"/>
      <c r="C49" s="255"/>
      <c r="D49" s="255"/>
      <c r="E49" s="199"/>
    </row>
    <row r="50" spans="1:5" ht="15.75" thickBot="1">
      <c r="A50" s="158"/>
      <c r="B50" s="181" t="s">
        <v>225</v>
      </c>
      <c r="C50" s="159" t="s">
        <v>226</v>
      </c>
      <c r="D50" s="159" t="s">
        <v>227</v>
      </c>
      <c r="E50" s="160" t="s">
        <v>230</v>
      </c>
    </row>
    <row r="51" spans="1:5" ht="12.75" customHeight="1" thickTop="1">
      <c r="A51" s="156" t="s">
        <v>228</v>
      </c>
      <c r="B51" s="254">
        <v>34.700000000000003</v>
      </c>
      <c r="C51" s="253">
        <v>34.450000000000003</v>
      </c>
      <c r="D51" s="253">
        <v>34.950000000000003</v>
      </c>
      <c r="E51" s="246">
        <v>34.628999999999998</v>
      </c>
    </row>
    <row r="52" spans="1:5" ht="12.75" customHeight="1">
      <c r="A52" s="157">
        <v>2</v>
      </c>
      <c r="B52" s="254">
        <v>34.700000000000003</v>
      </c>
      <c r="C52" s="254">
        <v>34.450000000000003</v>
      </c>
      <c r="D52" s="254">
        <v>34.950000000000003</v>
      </c>
      <c r="E52" s="248">
        <v>34.645000000000003</v>
      </c>
    </row>
    <row r="53" spans="1:5" ht="12.75" customHeight="1">
      <c r="A53" s="157">
        <v>3</v>
      </c>
      <c r="B53" s="254">
        <v>34.700000000000003</v>
      </c>
      <c r="C53" s="254">
        <v>34.450000000000003</v>
      </c>
      <c r="D53" s="254">
        <v>34.950000000000003</v>
      </c>
      <c r="E53" s="248">
        <v>34.652000000000001</v>
      </c>
    </row>
    <row r="54" spans="1:5" ht="12.75" customHeight="1">
      <c r="A54" s="157">
        <v>4</v>
      </c>
      <c r="B54" s="254">
        <v>34.700000000000003</v>
      </c>
      <c r="C54" s="254">
        <v>34.450000000000003</v>
      </c>
      <c r="D54" s="254">
        <v>34.950000000000003</v>
      </c>
      <c r="E54" s="248">
        <v>34.652000000000001</v>
      </c>
    </row>
    <row r="55" spans="1:5" ht="12.75" customHeight="1">
      <c r="A55" s="157">
        <v>5</v>
      </c>
      <c r="B55" s="254">
        <v>34.700000000000003</v>
      </c>
      <c r="C55" s="254">
        <v>34.450000000000003</v>
      </c>
      <c r="D55" s="254">
        <v>34.950000000000003</v>
      </c>
      <c r="E55" s="248">
        <v>34.652999999999999</v>
      </c>
    </row>
    <row r="56" spans="1:5" ht="12.75" customHeight="1">
      <c r="A56" s="157">
        <v>6</v>
      </c>
      <c r="B56" s="254">
        <v>34.700000000000003</v>
      </c>
      <c r="C56" s="254">
        <v>34.450000000000003</v>
      </c>
      <c r="D56" s="254">
        <v>34.950000000000003</v>
      </c>
      <c r="E56" s="248">
        <v>34.652999999999999</v>
      </c>
    </row>
    <row r="57" spans="1:5" ht="12.75" customHeight="1">
      <c r="A57" s="157">
        <v>7</v>
      </c>
      <c r="B57" s="254">
        <v>34.700000000000003</v>
      </c>
      <c r="C57" s="254">
        <v>34.450000000000003</v>
      </c>
      <c r="D57" s="254">
        <v>34.950000000000003</v>
      </c>
      <c r="E57" s="248">
        <v>34.652999999999999</v>
      </c>
    </row>
    <row r="58" spans="1:5" ht="12.75" customHeight="1">
      <c r="A58" s="157">
        <v>8</v>
      </c>
      <c r="B58" s="254">
        <v>34.700000000000003</v>
      </c>
      <c r="C58" s="254">
        <v>34.450000000000003</v>
      </c>
      <c r="D58" s="254">
        <v>34.950000000000003</v>
      </c>
      <c r="E58" s="248">
        <v>34.667999999999999</v>
      </c>
    </row>
    <row r="59" spans="1:5" ht="12.75" customHeight="1">
      <c r="A59" s="157">
        <v>9</v>
      </c>
      <c r="B59" s="254">
        <v>34.700000000000003</v>
      </c>
      <c r="C59" s="254">
        <v>34.450000000000003</v>
      </c>
      <c r="D59" s="254">
        <v>34.950000000000003</v>
      </c>
      <c r="E59" s="248">
        <v>34.664999999999999</v>
      </c>
    </row>
    <row r="60" spans="1:5" ht="12.75" customHeight="1">
      <c r="A60" s="157">
        <v>10</v>
      </c>
      <c r="B60" s="254">
        <v>34.700000000000003</v>
      </c>
      <c r="C60" s="254">
        <v>34.450000000000003</v>
      </c>
      <c r="D60" s="254">
        <v>34.950000000000003</v>
      </c>
      <c r="E60" s="248">
        <v>34.656999999999996</v>
      </c>
    </row>
    <row r="61" spans="1:5" ht="12.75" customHeight="1">
      <c r="A61" s="157">
        <v>11</v>
      </c>
      <c r="B61" s="254">
        <v>101.2</v>
      </c>
      <c r="C61" s="254">
        <v>100.95</v>
      </c>
      <c r="D61" s="254">
        <v>101.45</v>
      </c>
      <c r="E61" s="248">
        <v>101.226</v>
      </c>
    </row>
    <row r="62" spans="1:5" ht="12.75" customHeight="1">
      <c r="A62" s="157">
        <v>12</v>
      </c>
      <c r="B62" s="254">
        <v>101.2</v>
      </c>
      <c r="C62" s="254">
        <v>100.95</v>
      </c>
      <c r="D62" s="254">
        <v>101.45</v>
      </c>
      <c r="E62" s="248">
        <v>101.21599999999999</v>
      </c>
    </row>
    <row r="63" spans="1:5" ht="12.75" customHeight="1">
      <c r="A63" s="157">
        <v>13</v>
      </c>
      <c r="B63" s="254">
        <v>101.2</v>
      </c>
      <c r="C63" s="254">
        <v>100.95</v>
      </c>
      <c r="D63" s="254">
        <v>101.45</v>
      </c>
      <c r="E63" s="248">
        <v>101.214</v>
      </c>
    </row>
    <row r="64" spans="1:5" ht="12.75" customHeight="1">
      <c r="A64" s="157">
        <v>14</v>
      </c>
      <c r="B64" s="254">
        <v>101.2</v>
      </c>
      <c r="C64" s="254">
        <v>100.95</v>
      </c>
      <c r="D64" s="254">
        <v>101.45</v>
      </c>
      <c r="E64" s="248">
        <v>101.223</v>
      </c>
    </row>
    <row r="65" spans="1:5" ht="12.75" customHeight="1">
      <c r="A65" s="157">
        <v>15</v>
      </c>
      <c r="B65" s="254">
        <v>101.2</v>
      </c>
      <c r="C65" s="254">
        <v>100.95</v>
      </c>
      <c r="D65" s="254">
        <v>101.45</v>
      </c>
      <c r="E65" s="248">
        <v>101.23</v>
      </c>
    </row>
    <row r="66" spans="1:5" ht="12.75" customHeight="1">
      <c r="A66" s="157">
        <v>16</v>
      </c>
      <c r="B66" s="254">
        <v>101.2</v>
      </c>
      <c r="C66" s="254">
        <v>100.95</v>
      </c>
      <c r="D66" s="254">
        <v>101.45</v>
      </c>
      <c r="E66" s="248">
        <v>101.22799999999999</v>
      </c>
    </row>
    <row r="67" spans="1:5" ht="12.75" customHeight="1">
      <c r="A67" s="157">
        <v>17</v>
      </c>
      <c r="B67" s="254">
        <v>101.2</v>
      </c>
      <c r="C67" s="267">
        <v>100.95</v>
      </c>
      <c r="D67" s="267">
        <v>101.45</v>
      </c>
      <c r="E67" s="266">
        <v>101.23099999999999</v>
      </c>
    </row>
    <row r="68" spans="1:5" ht="12.75" customHeight="1">
      <c r="A68" s="157">
        <v>18</v>
      </c>
      <c r="B68" s="254">
        <v>101.2</v>
      </c>
      <c r="C68" s="267">
        <v>100.95</v>
      </c>
      <c r="D68" s="267">
        <v>101.45</v>
      </c>
      <c r="E68" s="266">
        <v>101.226</v>
      </c>
    </row>
    <row r="69" spans="1:5" ht="12.75" customHeight="1">
      <c r="A69" s="157">
        <v>19</v>
      </c>
      <c r="B69" s="254">
        <v>101.2</v>
      </c>
      <c r="C69" s="267">
        <v>100.95</v>
      </c>
      <c r="D69" s="267">
        <v>101.45</v>
      </c>
      <c r="E69" s="266">
        <v>101.233</v>
      </c>
    </row>
    <row r="70" spans="1:5" ht="12.75" customHeight="1" thickBot="1">
      <c r="A70" s="211">
        <v>20</v>
      </c>
      <c r="B70" s="268">
        <v>101.2</v>
      </c>
      <c r="C70" s="268">
        <v>100.95</v>
      </c>
      <c r="D70" s="268">
        <v>101.45</v>
      </c>
      <c r="E70" s="250">
        <v>101.245</v>
      </c>
    </row>
  </sheetData>
  <phoneticPr fontId="12" type="noConversion"/>
  <conditionalFormatting sqref="B7:B27">
    <cfRule type="cellIs" dxfId="8" priority="4" stopIfTrue="1" operator="notBetween">
      <formula>$B$5</formula>
      <formula>$B$6</formula>
    </cfRule>
  </conditionalFormatting>
  <conditionalFormatting sqref="C7:C27">
    <cfRule type="cellIs" dxfId="7" priority="3" stopIfTrue="1" operator="notBetween">
      <formula>$C$6</formula>
      <formula>$C$5</formula>
    </cfRule>
  </conditionalFormatting>
  <conditionalFormatting sqref="D7:D27">
    <cfRule type="cellIs" dxfId="6" priority="2" stopIfTrue="1" operator="notBetween">
      <formula>$D$5</formula>
      <formula>$D$6</formula>
    </cfRule>
  </conditionalFormatting>
  <conditionalFormatting sqref="E29:E49 E51:E70">
    <cfRule type="cellIs" dxfId="5" priority="1" operator="notBetween">
      <formula>$C29</formula>
      <formula>$D29</formula>
    </cfRule>
  </conditionalFormatting>
  <pageMargins left="0.39370078740157483" right="0.19685039370078741" top="0.27559055118110237" bottom="0.43307086614173229" header="0.27559055118110237" footer="0.19685039370078741"/>
  <pageSetup paperSize="9" scale="90" orientation="portrait" horizontalDpi="4294967293" r:id="rId1"/>
  <headerFooter alignWithMargins="0">
    <oddFooter>&amp;C&amp;"Times New Roman,굵게"Daewon Q.A&amp;R&amp;"Times New Roman,굵게"&amp;D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showGridLines="0" workbookViewId="0"/>
  </sheetViews>
  <sheetFormatPr defaultColWidth="8.88671875" defaultRowHeight="15"/>
  <cols>
    <col min="1" max="1" width="11.88671875" style="154" customWidth="1"/>
    <col min="2" max="2" width="15" style="154" customWidth="1"/>
    <col min="3" max="3" width="13.21875" style="154" customWidth="1"/>
    <col min="4" max="4" width="14.109375" style="154" customWidth="1"/>
    <col min="5" max="5" width="25.6640625" style="154" customWidth="1"/>
    <col min="6" max="16384" width="8.88671875" style="154"/>
  </cols>
  <sheetData>
    <row r="1" spans="1:6" ht="20.25">
      <c r="A1" s="153" t="s">
        <v>231</v>
      </c>
    </row>
    <row r="2" spans="1:6" ht="1.5" customHeight="1" thickBot="1"/>
    <row r="3" spans="1:6">
      <c r="A3" s="206" t="s">
        <v>221</v>
      </c>
      <c r="B3" s="207" t="s">
        <v>232</v>
      </c>
      <c r="C3" s="207" t="s">
        <v>233</v>
      </c>
      <c r="D3" s="208" t="s">
        <v>234</v>
      </c>
    </row>
    <row r="4" spans="1:6" ht="13.5" customHeight="1">
      <c r="A4" s="209" t="s">
        <v>225</v>
      </c>
      <c r="B4" s="258">
        <f>'Critical Dim'!W4</f>
        <v>25.26</v>
      </c>
      <c r="C4" s="258">
        <f>'Critical Dim'!Z4</f>
        <v>40.26</v>
      </c>
      <c r="D4" s="155">
        <v>1.65</v>
      </c>
    </row>
    <row r="5" spans="1:6">
      <c r="A5" s="209" t="s">
        <v>226</v>
      </c>
      <c r="B5" s="258">
        <f>'Critical Dim'!W5</f>
        <v>25.180000000000003</v>
      </c>
      <c r="C5" s="258">
        <f>'Critical Dim'!Z5</f>
        <v>40.18</v>
      </c>
      <c r="D5" s="155">
        <f>D4-0.13</f>
        <v>1.52</v>
      </c>
    </row>
    <row r="6" spans="1:6" ht="15.75" thickBot="1">
      <c r="A6" s="210" t="s">
        <v>227</v>
      </c>
      <c r="B6" s="258">
        <f>'Critical Dim'!W6</f>
        <v>25.34</v>
      </c>
      <c r="C6" s="258">
        <f>'Critical Dim'!Z6</f>
        <v>40.339999999999996</v>
      </c>
      <c r="D6" s="243">
        <f>D4+0.13</f>
        <v>1.7799999999999998</v>
      </c>
      <c r="E6" s="269"/>
      <c r="F6" s="269"/>
    </row>
    <row r="7" spans="1:6" ht="12.75" customHeight="1" thickTop="1">
      <c r="A7" s="156" t="s">
        <v>228</v>
      </c>
      <c r="B7" s="245">
        <v>25.253</v>
      </c>
      <c r="C7" s="221">
        <v>40.243000000000002</v>
      </c>
      <c r="D7" s="246">
        <v>1.681</v>
      </c>
    </row>
    <row r="8" spans="1:6" ht="12.75" customHeight="1">
      <c r="A8" s="157">
        <v>2</v>
      </c>
      <c r="B8" s="247">
        <v>25.260999999999999</v>
      </c>
      <c r="C8" s="222">
        <v>40.250999999999998</v>
      </c>
      <c r="D8" s="248">
        <v>1.6830000000000001</v>
      </c>
    </row>
    <row r="9" spans="1:6" ht="12.75" customHeight="1">
      <c r="A9" s="157">
        <v>3</v>
      </c>
      <c r="B9" s="247">
        <v>25.276</v>
      </c>
      <c r="C9" s="222">
        <v>40.249000000000002</v>
      </c>
      <c r="D9" s="248">
        <v>1.6990000000000001</v>
      </c>
    </row>
    <row r="10" spans="1:6" ht="12.75" customHeight="1">
      <c r="A10" s="157">
        <v>4</v>
      </c>
      <c r="B10" s="247">
        <v>25.283000000000001</v>
      </c>
      <c r="C10" s="222">
        <v>40.268000000000001</v>
      </c>
      <c r="D10" s="248">
        <v>1.6819999999999999</v>
      </c>
    </row>
    <row r="11" spans="1:6" ht="12.75" customHeight="1">
      <c r="A11" s="157">
        <v>5</v>
      </c>
      <c r="B11" s="247">
        <v>25.268999999999998</v>
      </c>
      <c r="C11" s="222">
        <v>40.271000000000001</v>
      </c>
      <c r="D11" s="248">
        <v>1.6779999999999999</v>
      </c>
    </row>
    <row r="12" spans="1:6" ht="12.75" customHeight="1">
      <c r="A12" s="157">
        <v>6</v>
      </c>
      <c r="B12" s="247">
        <v>25.242000000000001</v>
      </c>
      <c r="C12" s="222">
        <v>40.265999999999998</v>
      </c>
      <c r="D12" s="248">
        <v>1.6839999999999999</v>
      </c>
    </row>
    <row r="13" spans="1:6" ht="12.75" customHeight="1">
      <c r="A13" s="157">
        <v>7</v>
      </c>
      <c r="B13" s="247">
        <v>25.266999999999999</v>
      </c>
      <c r="C13" s="222">
        <v>40.267000000000003</v>
      </c>
      <c r="D13" s="248">
        <v>1.6859999999999999</v>
      </c>
    </row>
    <row r="14" spans="1:6" ht="12.75" customHeight="1">
      <c r="A14" s="157">
        <v>8</v>
      </c>
      <c r="B14" s="247">
        <v>25.260999999999999</v>
      </c>
      <c r="C14" s="222">
        <v>40.256</v>
      </c>
      <c r="D14" s="248">
        <v>1.677</v>
      </c>
    </row>
    <row r="15" spans="1:6" ht="12.75" customHeight="1">
      <c r="A15" s="157">
        <v>9</v>
      </c>
      <c r="B15" s="247">
        <v>25.263000000000002</v>
      </c>
      <c r="C15" s="222">
        <v>40.232999999999997</v>
      </c>
      <c r="D15" s="248">
        <v>1.681</v>
      </c>
    </row>
    <row r="16" spans="1:6" ht="12.75" customHeight="1">
      <c r="A16" s="157">
        <v>10</v>
      </c>
      <c r="B16" s="247">
        <v>25.279</v>
      </c>
      <c r="C16" s="222">
        <v>40.237000000000002</v>
      </c>
      <c r="D16" s="248">
        <v>1.6719999999999999</v>
      </c>
    </row>
    <row r="17" spans="1:6" ht="12.75" customHeight="1">
      <c r="A17" s="157">
        <v>11</v>
      </c>
      <c r="B17" s="247">
        <v>25.242000000000001</v>
      </c>
      <c r="C17" s="222">
        <v>40.244</v>
      </c>
      <c r="D17" s="248">
        <v>1.6779999999999999</v>
      </c>
    </row>
    <row r="18" spans="1:6" ht="12.75" customHeight="1">
      <c r="A18" s="157">
        <v>12</v>
      </c>
      <c r="B18" s="247">
        <v>25.273</v>
      </c>
      <c r="C18" s="222">
        <v>40.261000000000003</v>
      </c>
      <c r="D18" s="248">
        <v>1.6870000000000001</v>
      </c>
    </row>
    <row r="19" spans="1:6" ht="12.75" customHeight="1">
      <c r="A19" s="157">
        <v>13</v>
      </c>
      <c r="B19" s="247">
        <v>25.260999999999999</v>
      </c>
      <c r="C19" s="222">
        <v>40.283000000000001</v>
      </c>
      <c r="D19" s="248">
        <v>1.6830000000000001</v>
      </c>
      <c r="F19" s="269"/>
    </row>
    <row r="20" spans="1:6" ht="12.75" customHeight="1">
      <c r="A20" s="157">
        <v>14</v>
      </c>
      <c r="B20" s="247">
        <v>25.254000000000001</v>
      </c>
      <c r="C20" s="222">
        <v>40.290999999999997</v>
      </c>
      <c r="D20" s="248">
        <v>1.677</v>
      </c>
    </row>
    <row r="21" spans="1:6" ht="12.75" customHeight="1">
      <c r="A21" s="157">
        <v>15</v>
      </c>
      <c r="B21" s="247">
        <v>25.247</v>
      </c>
      <c r="C21" s="222">
        <v>40.274000000000001</v>
      </c>
      <c r="D21" s="248">
        <v>1.69</v>
      </c>
    </row>
    <row r="22" spans="1:6" ht="12.75" customHeight="1">
      <c r="A22" s="157">
        <v>16</v>
      </c>
      <c r="B22" s="247">
        <v>25.294</v>
      </c>
      <c r="C22" s="222">
        <v>40.268000000000001</v>
      </c>
      <c r="D22" s="248">
        <v>1.673</v>
      </c>
    </row>
    <row r="23" spans="1:6" ht="12.75" customHeight="1">
      <c r="A23" s="157">
        <v>17</v>
      </c>
      <c r="B23" s="247">
        <v>25.282</v>
      </c>
      <c r="C23" s="222">
        <v>40.255000000000003</v>
      </c>
      <c r="D23" s="248">
        <v>1.6759999999999999</v>
      </c>
    </row>
    <row r="24" spans="1:6" ht="12.75" customHeight="1">
      <c r="A24" s="157">
        <v>18</v>
      </c>
      <c r="B24" s="247">
        <v>25.268999999999998</v>
      </c>
      <c r="C24" s="222">
        <v>40.249000000000002</v>
      </c>
      <c r="D24" s="248">
        <v>1.6579999999999999</v>
      </c>
      <c r="E24" s="269"/>
    </row>
    <row r="25" spans="1:6" ht="12.75" customHeight="1">
      <c r="A25" s="157">
        <v>19</v>
      </c>
      <c r="B25" s="247">
        <v>25.263999999999999</v>
      </c>
      <c r="C25" s="222">
        <v>40.232999999999997</v>
      </c>
      <c r="D25" s="248">
        <v>1.669</v>
      </c>
    </row>
    <row r="26" spans="1:6" ht="12.75" customHeight="1" thickBot="1">
      <c r="A26" s="211">
        <v>20</v>
      </c>
      <c r="B26" s="249">
        <v>25.260999999999999</v>
      </c>
      <c r="C26" s="223">
        <v>40.255000000000003</v>
      </c>
      <c r="D26" s="250">
        <v>1.673</v>
      </c>
    </row>
    <row r="27" spans="1:6" ht="12.75" customHeight="1" thickBot="1">
      <c r="A27" s="180"/>
      <c r="B27" s="213"/>
      <c r="C27" s="180"/>
      <c r="D27" s="213"/>
    </row>
    <row r="28" spans="1:6" ht="15.75" thickBot="1">
      <c r="A28" s="158"/>
      <c r="B28" s="251" t="s">
        <v>225</v>
      </c>
      <c r="C28" s="159" t="s">
        <v>226</v>
      </c>
      <c r="D28" s="159" t="s">
        <v>227</v>
      </c>
      <c r="E28" s="256" t="s">
        <v>235</v>
      </c>
    </row>
    <row r="29" spans="1:6" ht="12.75" customHeight="1" thickTop="1">
      <c r="A29" s="156" t="s">
        <v>228</v>
      </c>
      <c r="B29" s="252">
        <v>22.5</v>
      </c>
      <c r="C29" s="253">
        <f>-0.25+B29</f>
        <v>22.25</v>
      </c>
      <c r="D29" s="253">
        <f>0.25+B29</f>
        <v>22.75</v>
      </c>
      <c r="E29" s="246">
        <v>22.466999999999999</v>
      </c>
    </row>
    <row r="30" spans="1:6" ht="12.75" customHeight="1">
      <c r="A30" s="157">
        <v>2</v>
      </c>
      <c r="B30" s="252">
        <f>B29+30</f>
        <v>52.5</v>
      </c>
      <c r="C30" s="254">
        <f t="shared" ref="C30:C38" si="0">-0.25+(B30)</f>
        <v>52.25</v>
      </c>
      <c r="D30" s="254">
        <f t="shared" ref="D30:D38" si="1">0.25+(B30)</f>
        <v>52.75</v>
      </c>
      <c r="E30" s="271">
        <v>52.482999999999997</v>
      </c>
    </row>
    <row r="31" spans="1:6" ht="12.75" customHeight="1">
      <c r="A31" s="157">
        <v>3</v>
      </c>
      <c r="B31" s="252">
        <f t="shared" ref="B31:B38" si="2">B30+30</f>
        <v>82.5</v>
      </c>
      <c r="C31" s="254">
        <f t="shared" si="0"/>
        <v>82.25</v>
      </c>
      <c r="D31" s="254">
        <f t="shared" si="1"/>
        <v>82.75</v>
      </c>
      <c r="E31" s="271">
        <v>82.516999999999996</v>
      </c>
    </row>
    <row r="32" spans="1:6" ht="12.75" customHeight="1">
      <c r="A32" s="157">
        <v>4</v>
      </c>
      <c r="B32" s="252">
        <f t="shared" si="2"/>
        <v>112.5</v>
      </c>
      <c r="C32" s="254">
        <f t="shared" si="0"/>
        <v>112.25</v>
      </c>
      <c r="D32" s="254">
        <f t="shared" si="1"/>
        <v>112.75</v>
      </c>
      <c r="E32" s="271">
        <v>112.521</v>
      </c>
    </row>
    <row r="33" spans="1:5" ht="12.75" customHeight="1">
      <c r="A33" s="157">
        <v>5</v>
      </c>
      <c r="B33" s="252">
        <f t="shared" si="2"/>
        <v>142.5</v>
      </c>
      <c r="C33" s="254">
        <f t="shared" si="0"/>
        <v>142.25</v>
      </c>
      <c r="D33" s="254">
        <f t="shared" si="1"/>
        <v>142.75</v>
      </c>
      <c r="E33" s="271">
        <v>142.55799999999999</v>
      </c>
    </row>
    <row r="34" spans="1:5" ht="12.75" customHeight="1">
      <c r="A34" s="157">
        <v>6</v>
      </c>
      <c r="B34" s="252">
        <f t="shared" si="2"/>
        <v>172.5</v>
      </c>
      <c r="C34" s="254">
        <f t="shared" si="0"/>
        <v>172.25</v>
      </c>
      <c r="D34" s="254">
        <f t="shared" si="1"/>
        <v>172.75</v>
      </c>
      <c r="E34" s="271">
        <v>172.57499999999999</v>
      </c>
    </row>
    <row r="35" spans="1:5" ht="12.75" customHeight="1">
      <c r="A35" s="157">
        <v>7</v>
      </c>
      <c r="B35" s="252">
        <f t="shared" si="2"/>
        <v>202.5</v>
      </c>
      <c r="C35" s="254">
        <f t="shared" si="0"/>
        <v>202.25</v>
      </c>
      <c r="D35" s="254">
        <f t="shared" si="1"/>
        <v>202.75</v>
      </c>
      <c r="E35" s="271">
        <v>202.58199999999999</v>
      </c>
    </row>
    <row r="36" spans="1:5" ht="12.75" customHeight="1">
      <c r="A36" s="157">
        <v>8</v>
      </c>
      <c r="B36" s="252">
        <f t="shared" si="2"/>
        <v>232.5</v>
      </c>
      <c r="C36" s="254">
        <f t="shared" si="0"/>
        <v>232.25</v>
      </c>
      <c r="D36" s="254">
        <f t="shared" si="1"/>
        <v>232.75</v>
      </c>
      <c r="E36" s="271">
        <v>232.601</v>
      </c>
    </row>
    <row r="37" spans="1:5" ht="12.75" customHeight="1">
      <c r="A37" s="157">
        <v>9</v>
      </c>
      <c r="B37" s="252">
        <f t="shared" si="2"/>
        <v>262.5</v>
      </c>
      <c r="C37" s="254">
        <f t="shared" si="0"/>
        <v>262.25</v>
      </c>
      <c r="D37" s="254">
        <f t="shared" si="1"/>
        <v>262.75</v>
      </c>
      <c r="E37" s="271">
        <v>262.62299999999999</v>
      </c>
    </row>
    <row r="38" spans="1:5" ht="12.75" customHeight="1">
      <c r="A38" s="157">
        <v>10</v>
      </c>
      <c r="B38" s="252">
        <f t="shared" si="2"/>
        <v>292.5</v>
      </c>
      <c r="C38" s="254">
        <f t="shared" si="0"/>
        <v>292.25</v>
      </c>
      <c r="D38" s="254">
        <f t="shared" si="1"/>
        <v>292.75</v>
      </c>
      <c r="E38" s="271">
        <v>292.65699999999998</v>
      </c>
    </row>
    <row r="39" spans="1:5" ht="12.75" customHeight="1">
      <c r="A39" s="157">
        <v>11</v>
      </c>
      <c r="B39" s="254">
        <v>22.5</v>
      </c>
      <c r="C39" s="254">
        <f>-0.25+(B39)</f>
        <v>22.25</v>
      </c>
      <c r="D39" s="254">
        <f>0.25+(B39)</f>
        <v>22.75</v>
      </c>
      <c r="E39" s="271">
        <v>22.459</v>
      </c>
    </row>
    <row r="40" spans="1:5" ht="12.75" customHeight="1">
      <c r="A40" s="157">
        <v>12</v>
      </c>
      <c r="B40" s="254">
        <v>52.5</v>
      </c>
      <c r="C40" s="254">
        <f t="shared" ref="C40:C48" si="3">-0.25+(B40)</f>
        <v>52.25</v>
      </c>
      <c r="D40" s="254">
        <f t="shared" ref="D40:D48" si="4">0.25+(B40)</f>
        <v>52.75</v>
      </c>
      <c r="E40" s="271">
        <v>52.472999999999999</v>
      </c>
    </row>
    <row r="41" spans="1:5" ht="12.75" customHeight="1">
      <c r="A41" s="157">
        <v>13</v>
      </c>
      <c r="B41" s="254">
        <v>82.5</v>
      </c>
      <c r="C41" s="254">
        <f t="shared" si="3"/>
        <v>82.25</v>
      </c>
      <c r="D41" s="254">
        <f t="shared" si="4"/>
        <v>82.75</v>
      </c>
      <c r="E41" s="271">
        <v>82.497</v>
      </c>
    </row>
    <row r="42" spans="1:5" ht="12.75" customHeight="1">
      <c r="A42" s="157">
        <v>14</v>
      </c>
      <c r="B42" s="254">
        <v>112.5</v>
      </c>
      <c r="C42" s="254">
        <f t="shared" si="3"/>
        <v>112.25</v>
      </c>
      <c r="D42" s="254">
        <f t="shared" si="4"/>
        <v>112.75</v>
      </c>
      <c r="E42" s="271">
        <v>112.508</v>
      </c>
    </row>
    <row r="43" spans="1:5" ht="12.75" customHeight="1">
      <c r="A43" s="157">
        <v>15</v>
      </c>
      <c r="B43" s="254">
        <v>142.5</v>
      </c>
      <c r="C43" s="254">
        <f t="shared" si="3"/>
        <v>142.25</v>
      </c>
      <c r="D43" s="254">
        <f t="shared" si="4"/>
        <v>142.75</v>
      </c>
      <c r="E43" s="248">
        <v>142.512</v>
      </c>
    </row>
    <row r="44" spans="1:5" ht="12.75" customHeight="1">
      <c r="A44" s="157">
        <v>16</v>
      </c>
      <c r="B44" s="254">
        <v>172.5</v>
      </c>
      <c r="C44" s="254">
        <f t="shared" si="3"/>
        <v>172.25</v>
      </c>
      <c r="D44" s="254">
        <f t="shared" si="4"/>
        <v>172.75</v>
      </c>
      <c r="E44" s="248">
        <v>172.52500000000001</v>
      </c>
    </row>
    <row r="45" spans="1:5" ht="12.75" customHeight="1">
      <c r="A45" s="157">
        <v>17</v>
      </c>
      <c r="B45" s="254">
        <v>202.5</v>
      </c>
      <c r="C45" s="254">
        <f t="shared" si="3"/>
        <v>202.25</v>
      </c>
      <c r="D45" s="254">
        <f t="shared" si="4"/>
        <v>202.75</v>
      </c>
      <c r="E45" s="248">
        <v>202.55200000000002</v>
      </c>
    </row>
    <row r="46" spans="1:5" ht="12.75" customHeight="1">
      <c r="A46" s="157">
        <v>18</v>
      </c>
      <c r="B46" s="252">
        <v>232.5</v>
      </c>
      <c r="C46" s="254">
        <f t="shared" si="3"/>
        <v>232.25</v>
      </c>
      <c r="D46" s="254">
        <f t="shared" si="4"/>
        <v>232.75</v>
      </c>
      <c r="E46" s="248">
        <v>232.58</v>
      </c>
    </row>
    <row r="47" spans="1:5" ht="12.75" customHeight="1">
      <c r="A47" s="157">
        <v>19</v>
      </c>
      <c r="B47" s="254">
        <v>262.5</v>
      </c>
      <c r="C47" s="254">
        <f t="shared" si="3"/>
        <v>262.25</v>
      </c>
      <c r="D47" s="254">
        <f t="shared" si="4"/>
        <v>262.75</v>
      </c>
      <c r="E47" s="248">
        <v>262.59700000000004</v>
      </c>
    </row>
    <row r="48" spans="1:5" ht="12.75" customHeight="1" thickBot="1">
      <c r="A48" s="211">
        <v>20</v>
      </c>
      <c r="B48" s="268">
        <v>292.5</v>
      </c>
      <c r="C48" s="268">
        <f t="shared" si="3"/>
        <v>292.25</v>
      </c>
      <c r="D48" s="268">
        <f t="shared" si="4"/>
        <v>292.75</v>
      </c>
      <c r="E48" s="250">
        <v>292.60800000000006</v>
      </c>
    </row>
    <row r="49" spans="1:5" ht="12.75" customHeight="1" thickBot="1">
      <c r="A49" s="180"/>
      <c r="B49" s="255"/>
      <c r="C49" s="255"/>
      <c r="D49" s="255"/>
      <c r="E49" s="199"/>
    </row>
    <row r="50" spans="1:5" ht="15.75" thickBot="1">
      <c r="A50" s="158"/>
      <c r="B50" s="181" t="s">
        <v>225</v>
      </c>
      <c r="C50" s="159" t="s">
        <v>226</v>
      </c>
      <c r="D50" s="159" t="s">
        <v>227</v>
      </c>
      <c r="E50" s="256" t="s">
        <v>236</v>
      </c>
    </row>
    <row r="51" spans="1:5" ht="12.75" customHeight="1" thickTop="1">
      <c r="A51" s="156" t="s">
        <v>228</v>
      </c>
      <c r="B51" s="254">
        <v>34.700000000000003</v>
      </c>
      <c r="C51" s="253">
        <f>B51-0.25</f>
        <v>34.450000000000003</v>
      </c>
      <c r="D51" s="253">
        <f>B51+0.25</f>
        <v>34.950000000000003</v>
      </c>
      <c r="E51" s="246">
        <v>34.634</v>
      </c>
    </row>
    <row r="52" spans="1:5" ht="12.75" customHeight="1">
      <c r="A52" s="157">
        <v>2</v>
      </c>
      <c r="B52" s="254">
        <v>34.700000000000003</v>
      </c>
      <c r="C52" s="254">
        <f t="shared" ref="C52:C64" si="5">B52-0.25</f>
        <v>34.450000000000003</v>
      </c>
      <c r="D52" s="254">
        <f t="shared" ref="D52:D64" si="6">B52+0.25</f>
        <v>34.950000000000003</v>
      </c>
      <c r="E52" s="271">
        <v>34.642000000000003</v>
      </c>
    </row>
    <row r="53" spans="1:5" ht="12.75" customHeight="1">
      <c r="A53" s="157">
        <v>3</v>
      </c>
      <c r="B53" s="254">
        <v>34.700000000000003</v>
      </c>
      <c r="C53" s="254">
        <f t="shared" si="5"/>
        <v>34.450000000000003</v>
      </c>
      <c r="D53" s="254">
        <f t="shared" si="6"/>
        <v>34.950000000000003</v>
      </c>
      <c r="E53" s="271">
        <v>34.652000000000001</v>
      </c>
    </row>
    <row r="54" spans="1:5" ht="12.75" customHeight="1">
      <c r="A54" s="157">
        <v>4</v>
      </c>
      <c r="B54" s="254">
        <v>34.700000000000003</v>
      </c>
      <c r="C54" s="254">
        <f t="shared" si="5"/>
        <v>34.450000000000003</v>
      </c>
      <c r="D54" s="254">
        <f t="shared" si="6"/>
        <v>34.950000000000003</v>
      </c>
      <c r="E54" s="271">
        <v>34.643000000000001</v>
      </c>
    </row>
    <row r="55" spans="1:5" ht="12.75" customHeight="1">
      <c r="A55" s="157">
        <v>5</v>
      </c>
      <c r="B55" s="254">
        <v>34.700000000000003</v>
      </c>
      <c r="C55" s="254">
        <f t="shared" si="5"/>
        <v>34.450000000000003</v>
      </c>
      <c r="D55" s="254">
        <f t="shared" si="6"/>
        <v>34.950000000000003</v>
      </c>
      <c r="E55" s="271">
        <v>34.628999999999998</v>
      </c>
    </row>
    <row r="56" spans="1:5" ht="12.75" customHeight="1">
      <c r="A56" s="157">
        <v>6</v>
      </c>
      <c r="B56" s="254">
        <v>34.700000000000003</v>
      </c>
      <c r="C56" s="254">
        <f t="shared" si="5"/>
        <v>34.450000000000003</v>
      </c>
      <c r="D56" s="254">
        <f t="shared" si="6"/>
        <v>34.950000000000003</v>
      </c>
      <c r="E56" s="271">
        <v>34.640999999999998</v>
      </c>
    </row>
    <row r="57" spans="1:5" ht="12.75" customHeight="1">
      <c r="A57" s="157">
        <v>7</v>
      </c>
      <c r="B57" s="254">
        <v>34.700000000000003</v>
      </c>
      <c r="C57" s="254">
        <f t="shared" si="5"/>
        <v>34.450000000000003</v>
      </c>
      <c r="D57" s="254">
        <f t="shared" si="6"/>
        <v>34.950000000000003</v>
      </c>
      <c r="E57" s="271">
        <v>34.631999999999998</v>
      </c>
    </row>
    <row r="58" spans="1:5" ht="12.75" customHeight="1">
      <c r="A58" s="157">
        <v>8</v>
      </c>
      <c r="B58" s="254">
        <v>34.700000000000003</v>
      </c>
      <c r="C58" s="254">
        <f t="shared" si="5"/>
        <v>34.450000000000003</v>
      </c>
      <c r="D58" s="254">
        <f t="shared" si="6"/>
        <v>34.950000000000003</v>
      </c>
      <c r="E58" s="271">
        <v>34.613999999999997</v>
      </c>
    </row>
    <row r="59" spans="1:5" ht="12.75" customHeight="1">
      <c r="A59" s="157">
        <v>9</v>
      </c>
      <c r="B59" s="254">
        <v>34.700000000000003</v>
      </c>
      <c r="C59" s="254">
        <f t="shared" si="5"/>
        <v>34.450000000000003</v>
      </c>
      <c r="D59" s="254">
        <f t="shared" si="6"/>
        <v>34.950000000000003</v>
      </c>
      <c r="E59" s="271">
        <v>34.652999999999999</v>
      </c>
    </row>
    <row r="60" spans="1:5" ht="12.75" customHeight="1">
      <c r="A60" s="157">
        <v>10</v>
      </c>
      <c r="B60" s="254">
        <v>34.700000000000003</v>
      </c>
      <c r="C60" s="254">
        <f t="shared" si="5"/>
        <v>34.450000000000003</v>
      </c>
      <c r="D60" s="254">
        <f t="shared" si="6"/>
        <v>34.950000000000003</v>
      </c>
      <c r="E60" s="271">
        <v>34.643000000000001</v>
      </c>
    </row>
    <row r="61" spans="1:5" ht="12.75" customHeight="1">
      <c r="A61" s="157">
        <v>11</v>
      </c>
      <c r="B61" s="254">
        <f>34.7+66.5</f>
        <v>101.2</v>
      </c>
      <c r="C61" s="254">
        <f t="shared" si="5"/>
        <v>100.95</v>
      </c>
      <c r="D61" s="254">
        <f t="shared" si="6"/>
        <v>101.45</v>
      </c>
      <c r="E61" s="271">
        <v>101.246</v>
      </c>
    </row>
    <row r="62" spans="1:5" ht="12.75" customHeight="1">
      <c r="A62" s="157">
        <v>12</v>
      </c>
      <c r="B62" s="254">
        <f t="shared" ref="B62:B69" si="7">34.7+66.5</f>
        <v>101.2</v>
      </c>
      <c r="C62" s="254">
        <f t="shared" si="5"/>
        <v>100.95</v>
      </c>
      <c r="D62" s="254">
        <f t="shared" si="6"/>
        <v>101.45</v>
      </c>
      <c r="E62" s="271">
        <v>101.227</v>
      </c>
    </row>
    <row r="63" spans="1:5" ht="12.75" customHeight="1">
      <c r="A63" s="157">
        <v>13</v>
      </c>
      <c r="B63" s="254">
        <f t="shared" si="7"/>
        <v>101.2</v>
      </c>
      <c r="C63" s="254">
        <f t="shared" si="5"/>
        <v>100.95</v>
      </c>
      <c r="D63" s="254">
        <f t="shared" si="6"/>
        <v>101.45</v>
      </c>
      <c r="E63" s="271">
        <v>101.23399999999999</v>
      </c>
    </row>
    <row r="64" spans="1:5" ht="12.75" customHeight="1">
      <c r="A64" s="157">
        <v>14</v>
      </c>
      <c r="B64" s="254">
        <f t="shared" si="7"/>
        <v>101.2</v>
      </c>
      <c r="C64" s="254">
        <f t="shared" si="5"/>
        <v>100.95</v>
      </c>
      <c r="D64" s="254">
        <f t="shared" si="6"/>
        <v>101.45</v>
      </c>
      <c r="E64" s="271">
        <v>101.232</v>
      </c>
    </row>
    <row r="65" spans="1:5" ht="12.75" customHeight="1">
      <c r="A65" s="157">
        <v>15</v>
      </c>
      <c r="B65" s="254">
        <f t="shared" si="7"/>
        <v>101.2</v>
      </c>
      <c r="C65" s="254">
        <f>B65-0.25</f>
        <v>100.95</v>
      </c>
      <c r="D65" s="254">
        <f>B65+0.25</f>
        <v>101.45</v>
      </c>
      <c r="E65" s="271">
        <v>101.22399999999999</v>
      </c>
    </row>
    <row r="66" spans="1:5" ht="12.75" customHeight="1">
      <c r="A66" s="157">
        <v>16</v>
      </c>
      <c r="B66" s="254">
        <f t="shared" si="7"/>
        <v>101.2</v>
      </c>
      <c r="C66" s="254">
        <f t="shared" ref="C66:C70" si="8">B66-0.25</f>
        <v>100.95</v>
      </c>
      <c r="D66" s="254">
        <f t="shared" ref="D66:D70" si="9">B66+0.25</f>
        <v>101.45</v>
      </c>
      <c r="E66" s="271">
        <v>101.236</v>
      </c>
    </row>
    <row r="67" spans="1:5" ht="12.75" customHeight="1">
      <c r="A67" s="157">
        <v>17</v>
      </c>
      <c r="B67" s="254">
        <f t="shared" si="7"/>
        <v>101.2</v>
      </c>
      <c r="C67" s="254">
        <f>B67-0.25</f>
        <v>100.95</v>
      </c>
      <c r="D67" s="254">
        <f>B67+0.25</f>
        <v>101.45</v>
      </c>
      <c r="E67" s="248">
        <v>101.232</v>
      </c>
    </row>
    <row r="68" spans="1:5" ht="12.75" customHeight="1">
      <c r="A68" s="157">
        <v>18</v>
      </c>
      <c r="B68" s="254">
        <f t="shared" si="7"/>
        <v>101.2</v>
      </c>
      <c r="C68" s="254">
        <f t="shared" ref="C68" si="10">B68-0.25</f>
        <v>100.95</v>
      </c>
      <c r="D68" s="254">
        <f t="shared" ref="D68" si="11">B68+0.25</f>
        <v>101.45</v>
      </c>
      <c r="E68" s="248">
        <v>101.241</v>
      </c>
    </row>
    <row r="69" spans="1:5" ht="12.75" customHeight="1">
      <c r="A69" s="157">
        <v>19</v>
      </c>
      <c r="B69" s="254">
        <f t="shared" si="7"/>
        <v>101.2</v>
      </c>
      <c r="C69" s="254">
        <f>B69-0.25</f>
        <v>100.95</v>
      </c>
      <c r="D69" s="254">
        <f>B69+0.25</f>
        <v>101.45</v>
      </c>
      <c r="E69" s="248">
        <v>101.23699999999999</v>
      </c>
    </row>
    <row r="70" spans="1:5" ht="12.75" customHeight="1" thickBot="1">
      <c r="A70" s="211">
        <v>20</v>
      </c>
      <c r="B70" s="272">
        <f>34.7+66.5</f>
        <v>101.2</v>
      </c>
      <c r="C70" s="272">
        <f t="shared" si="8"/>
        <v>100.95</v>
      </c>
      <c r="D70" s="272">
        <f t="shared" si="9"/>
        <v>101.45</v>
      </c>
      <c r="E70" s="250">
        <v>101.239</v>
      </c>
    </row>
  </sheetData>
  <phoneticPr fontId="12" type="noConversion"/>
  <conditionalFormatting sqref="B7:B27">
    <cfRule type="cellIs" dxfId="4" priority="6" stopIfTrue="1" operator="notBetween">
      <formula>$B$5</formula>
      <formula>$B$6</formula>
    </cfRule>
  </conditionalFormatting>
  <conditionalFormatting sqref="C7:C27">
    <cfRule type="cellIs" dxfId="3" priority="5" stopIfTrue="1" operator="notBetween">
      <formula>$C$6</formula>
      <formula>$C$5</formula>
    </cfRule>
  </conditionalFormatting>
  <conditionalFormatting sqref="D7:D27">
    <cfRule type="cellIs" dxfId="2" priority="4" stopIfTrue="1" operator="notBetween">
      <formula>$D$5</formula>
      <formula>$D$6</formula>
    </cfRule>
  </conditionalFormatting>
  <conditionalFormatting sqref="E29:E49">
    <cfRule type="cellIs" dxfId="1" priority="2" operator="notBetween">
      <formula>$C29</formula>
      <formula>$D29</formula>
    </cfRule>
  </conditionalFormatting>
  <conditionalFormatting sqref="E51:E70">
    <cfRule type="cellIs" dxfId="0" priority="1" operator="notBetween">
      <formula>$C51</formula>
      <formula>$D51</formula>
    </cfRule>
  </conditionalFormatting>
  <pageMargins left="0.39370078740157483" right="0.19685039370078741" top="0.27559055118110237" bottom="0.43307086614173229" header="0.27559055118110237" footer="0.19685039370078741"/>
  <pageSetup paperSize="9" scale="90" orientation="portrait" horizontalDpi="4294967293" r:id="rId1"/>
  <headerFooter alignWithMargins="0">
    <oddFooter>&amp;C&amp;"Times New Roman,굵게"Daewon Q.A&amp;R&amp;"Times New Roman,굵게"&amp;D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60"/>
  <sheetViews>
    <sheetView showGridLines="0" workbookViewId="0">
      <selection activeCell="A2" sqref="A2"/>
    </sheetView>
  </sheetViews>
  <sheetFormatPr defaultColWidth="8.88671875" defaultRowHeight="15"/>
  <cols>
    <col min="1" max="1" width="19.109375" style="4" customWidth="1"/>
    <col min="2" max="2" width="10.5546875" style="4" customWidth="1"/>
    <col min="3" max="3" width="8.88671875" style="4"/>
    <col min="4" max="9" width="7.6640625" style="4" customWidth="1"/>
    <col min="10" max="16384" width="8.88671875" style="4"/>
  </cols>
  <sheetData>
    <row r="2" spans="1:9" ht="15.75" thickBot="1">
      <c r="A2" s="116" t="s">
        <v>237</v>
      </c>
    </row>
    <row r="3" spans="1:9" ht="18.75" thickBot="1">
      <c r="A3" s="117" t="s">
        <v>238</v>
      </c>
      <c r="B3" s="118"/>
      <c r="C3" s="118"/>
      <c r="D3" s="118"/>
      <c r="E3" s="118"/>
      <c r="F3" s="118"/>
      <c r="G3" s="118"/>
      <c r="H3" s="118"/>
      <c r="I3" s="118"/>
    </row>
    <row r="4" spans="1:9">
      <c r="A4" s="4" t="s">
        <v>239</v>
      </c>
    </row>
    <row r="6" spans="1:9" ht="14.25" customHeight="1"/>
    <row r="7" spans="1:9" s="116" customFormat="1" ht="12.75">
      <c r="A7" s="116" t="s">
        <v>240</v>
      </c>
    </row>
    <row r="8" spans="1:9" s="17" customFormat="1" ht="13.5" customHeight="1">
      <c r="A8" s="17" t="s">
        <v>241</v>
      </c>
    </row>
    <row r="9" spans="1:9" s="116" customFormat="1" ht="12.75">
      <c r="A9" s="116" t="s">
        <v>242</v>
      </c>
    </row>
    <row r="10" spans="1:9" s="116" customFormat="1" ht="12.75">
      <c r="A10" s="116" t="s">
        <v>243</v>
      </c>
    </row>
    <row r="11" spans="1:9" s="116" customFormat="1" ht="12.75">
      <c r="A11" s="116" t="s">
        <v>244</v>
      </c>
    </row>
    <row r="17" spans="1:9">
      <c r="A17" s="119">
        <v>6</v>
      </c>
      <c r="E17" s="5">
        <v>7</v>
      </c>
    </row>
    <row r="18" spans="1:9">
      <c r="B18" s="120" t="s">
        <v>245</v>
      </c>
      <c r="D18" s="120" t="s">
        <v>42</v>
      </c>
    </row>
    <row r="22" spans="1:9">
      <c r="A22" s="121" t="s">
        <v>246</v>
      </c>
      <c r="B22" s="5" t="s">
        <v>247</v>
      </c>
      <c r="C22" s="121" t="s">
        <v>248</v>
      </c>
      <c r="D22" s="122" t="s">
        <v>249</v>
      </c>
    </row>
    <row r="23" spans="1:9">
      <c r="C23" s="123"/>
      <c r="D23" s="5"/>
      <c r="E23" s="123"/>
      <c r="F23" s="5"/>
    </row>
    <row r="29" spans="1:9" ht="15.75" thickBot="1">
      <c r="I29" s="116" t="s">
        <v>250</v>
      </c>
    </row>
    <row r="30" spans="1:9" ht="16.5" thickTop="1" thickBot="1">
      <c r="A30" s="124" t="s">
        <v>251</v>
      </c>
      <c r="B30" s="125" t="s">
        <v>252</v>
      </c>
      <c r="C30" s="125">
        <v>1</v>
      </c>
      <c r="D30" s="125">
        <v>2</v>
      </c>
      <c r="E30" s="125">
        <v>3</v>
      </c>
      <c r="F30" s="125">
        <v>4</v>
      </c>
      <c r="G30" s="125">
        <v>5</v>
      </c>
      <c r="H30" s="126" t="s">
        <v>253</v>
      </c>
      <c r="I30" s="126" t="s">
        <v>254</v>
      </c>
    </row>
    <row r="31" spans="1:9" ht="21.75" customHeight="1" thickTop="1">
      <c r="A31" s="127" t="s">
        <v>255</v>
      </c>
      <c r="B31" s="312" t="s">
        <v>256</v>
      </c>
      <c r="C31" s="314">
        <v>40.9</v>
      </c>
      <c r="D31" s="314">
        <v>41.2</v>
      </c>
      <c r="E31" s="314">
        <v>40.9</v>
      </c>
      <c r="F31" s="314">
        <v>41.3</v>
      </c>
      <c r="G31" s="314">
        <v>40.799999999999997</v>
      </c>
      <c r="H31" s="314">
        <f>MAX(C31:G32)</f>
        <v>41.3</v>
      </c>
      <c r="I31" s="314">
        <f>MIN(C31:G32)</f>
        <v>40.799999999999997</v>
      </c>
    </row>
    <row r="32" spans="1:9" ht="21.75" customHeight="1" thickBot="1">
      <c r="A32" s="128" t="s">
        <v>257</v>
      </c>
      <c r="B32" s="313"/>
      <c r="C32" s="315"/>
      <c r="D32" s="315"/>
      <c r="E32" s="315"/>
      <c r="F32" s="315"/>
      <c r="G32" s="315"/>
      <c r="H32" s="315"/>
      <c r="I32" s="315"/>
    </row>
    <row r="33" spans="1:9" ht="21.75" customHeight="1" thickTop="1">
      <c r="A33" s="127" t="s">
        <v>258</v>
      </c>
      <c r="B33" s="312" t="s">
        <v>256</v>
      </c>
      <c r="C33" s="314">
        <v>41.8</v>
      </c>
      <c r="D33" s="314">
        <v>41.7</v>
      </c>
      <c r="E33" s="314">
        <v>40.799999999999997</v>
      </c>
      <c r="F33" s="314">
        <v>41.2</v>
      </c>
      <c r="G33" s="314">
        <v>41.9</v>
      </c>
      <c r="H33" s="314">
        <f>MAX(C33:G34)</f>
        <v>41.9</v>
      </c>
      <c r="I33" s="314">
        <f>MIN(C33:G34)</f>
        <v>40.799999999999997</v>
      </c>
    </row>
    <row r="34" spans="1:9" ht="21.75" customHeight="1" thickBot="1">
      <c r="A34" s="128" t="s">
        <v>259</v>
      </c>
      <c r="B34" s="313"/>
      <c r="C34" s="315"/>
      <c r="D34" s="315"/>
      <c r="E34" s="315"/>
      <c r="F34" s="315"/>
      <c r="G34" s="315"/>
      <c r="H34" s="315"/>
      <c r="I34" s="315"/>
    </row>
    <row r="35" spans="1:9" ht="21.75" customHeight="1" thickTop="1">
      <c r="A35" s="127" t="s">
        <v>260</v>
      </c>
      <c r="B35" s="312" t="s">
        <v>256</v>
      </c>
      <c r="C35" s="314">
        <v>39.700000000000003</v>
      </c>
      <c r="D35" s="314">
        <v>40.6</v>
      </c>
      <c r="E35" s="314">
        <v>39.5</v>
      </c>
      <c r="F35" s="314">
        <v>40.5</v>
      </c>
      <c r="G35" s="314">
        <v>40.9</v>
      </c>
      <c r="H35" s="314">
        <f>MAX(C35:G36)</f>
        <v>40.9</v>
      </c>
      <c r="I35" s="314">
        <f>MIN(C35:G36)</f>
        <v>39.5</v>
      </c>
    </row>
    <row r="36" spans="1:9" ht="21.75" customHeight="1" thickBot="1">
      <c r="A36" s="128" t="s">
        <v>261</v>
      </c>
      <c r="B36" s="313"/>
      <c r="C36" s="315"/>
      <c r="D36" s="315"/>
      <c r="E36" s="315"/>
      <c r="F36" s="315"/>
      <c r="G36" s="315"/>
      <c r="H36" s="315"/>
      <c r="I36" s="315"/>
    </row>
    <row r="37" spans="1:9" ht="21.75" customHeight="1" thickTop="1">
      <c r="A37" s="127" t="s">
        <v>262</v>
      </c>
      <c r="B37" s="312" t="s">
        <v>256</v>
      </c>
      <c r="C37" s="314">
        <v>40.1</v>
      </c>
      <c r="D37" s="314">
        <v>40.9</v>
      </c>
      <c r="E37" s="314">
        <v>40.700000000000003</v>
      </c>
      <c r="F37" s="314">
        <v>41.1</v>
      </c>
      <c r="G37" s="314">
        <v>40.6</v>
      </c>
      <c r="H37" s="314">
        <f>MAX(C37:G38)</f>
        <v>41.1</v>
      </c>
      <c r="I37" s="314">
        <f>MIN(C37:G38)</f>
        <v>40.1</v>
      </c>
    </row>
    <row r="38" spans="1:9" ht="21.75" customHeight="1" thickBot="1">
      <c r="A38" s="128" t="s">
        <v>263</v>
      </c>
      <c r="B38" s="313"/>
      <c r="C38" s="315"/>
      <c r="D38" s="315"/>
      <c r="E38" s="315"/>
      <c r="F38" s="315"/>
      <c r="G38" s="315"/>
      <c r="H38" s="315"/>
      <c r="I38" s="315"/>
    </row>
    <row r="39" spans="1:9" ht="21.75" customHeight="1" thickTop="1">
      <c r="A39" s="127" t="s">
        <v>264</v>
      </c>
      <c r="B39" s="312" t="s">
        <v>256</v>
      </c>
      <c r="C39" s="314">
        <v>41.7</v>
      </c>
      <c r="D39" s="314">
        <v>41.3</v>
      </c>
      <c r="E39" s="314">
        <v>41.6</v>
      </c>
      <c r="F39" s="314">
        <v>42.5</v>
      </c>
      <c r="G39" s="314">
        <v>41.7</v>
      </c>
      <c r="H39" s="314">
        <f>MAX(C39:G40)</f>
        <v>42.5</v>
      </c>
      <c r="I39" s="314">
        <f>MIN(C39:G40)</f>
        <v>41.3</v>
      </c>
    </row>
    <row r="40" spans="1:9" ht="21.75" customHeight="1" thickBot="1">
      <c r="A40" s="128" t="s">
        <v>265</v>
      </c>
      <c r="B40" s="313"/>
      <c r="C40" s="315"/>
      <c r="D40" s="315"/>
      <c r="E40" s="315"/>
      <c r="F40" s="315"/>
      <c r="G40" s="315"/>
      <c r="H40" s="315"/>
      <c r="I40" s="315"/>
    </row>
    <row r="41" spans="1:9" ht="21.75" customHeight="1" thickTop="1">
      <c r="A41" s="127" t="s">
        <v>266</v>
      </c>
      <c r="B41" s="312" t="s">
        <v>256</v>
      </c>
      <c r="C41" s="314">
        <v>40.299999999999997</v>
      </c>
      <c r="D41" s="314">
        <v>40.6</v>
      </c>
      <c r="E41" s="314">
        <v>40.9</v>
      </c>
      <c r="F41" s="314">
        <v>40.299999999999997</v>
      </c>
      <c r="G41" s="314">
        <v>39.9</v>
      </c>
      <c r="H41" s="314">
        <f>MAX(C41:G42)</f>
        <v>40.9</v>
      </c>
      <c r="I41" s="314">
        <f>MIN(C41:G42)</f>
        <v>39.9</v>
      </c>
    </row>
    <row r="42" spans="1:9" ht="21.75" customHeight="1" thickBot="1">
      <c r="A42" s="128" t="s">
        <v>267</v>
      </c>
      <c r="B42" s="313"/>
      <c r="C42" s="315"/>
      <c r="D42" s="315"/>
      <c r="E42" s="315"/>
      <c r="F42" s="315"/>
      <c r="G42" s="315"/>
      <c r="H42" s="315"/>
      <c r="I42" s="315"/>
    </row>
    <row r="43" spans="1:9" ht="21.75" customHeight="1" thickTop="1">
      <c r="A43" s="127" t="s">
        <v>268</v>
      </c>
      <c r="B43" s="312" t="s">
        <v>256</v>
      </c>
      <c r="C43" s="314">
        <v>39.799999999999997</v>
      </c>
      <c r="D43" s="314">
        <v>40.799999999999997</v>
      </c>
      <c r="E43" s="314">
        <v>39.9</v>
      </c>
      <c r="F43" s="314">
        <v>40.200000000000003</v>
      </c>
      <c r="G43" s="314">
        <v>40.700000000000003</v>
      </c>
      <c r="H43" s="314">
        <f>MAX(C43:G44)</f>
        <v>40.799999999999997</v>
      </c>
      <c r="I43" s="314">
        <f>MIN(C43:G44)</f>
        <v>39.799999999999997</v>
      </c>
    </row>
    <row r="44" spans="1:9" ht="21.75" customHeight="1" thickBot="1">
      <c r="A44" s="128" t="s">
        <v>269</v>
      </c>
      <c r="B44" s="313"/>
      <c r="C44" s="315"/>
      <c r="D44" s="315"/>
      <c r="E44" s="315"/>
      <c r="F44" s="315"/>
      <c r="G44" s="315"/>
      <c r="H44" s="315"/>
      <c r="I44" s="315"/>
    </row>
    <row r="45" spans="1:9" ht="15.75" thickTop="1"/>
    <row r="46" spans="1:9" ht="15.75" thickBot="1"/>
    <row r="47" spans="1:9" ht="18.75" thickBot="1">
      <c r="A47" s="117" t="s">
        <v>270</v>
      </c>
      <c r="B47" s="117"/>
      <c r="C47" s="118"/>
      <c r="D47" s="118"/>
      <c r="E47" s="118"/>
      <c r="F47" s="118"/>
      <c r="G47" s="118"/>
      <c r="H47" s="118"/>
      <c r="I47" s="118"/>
    </row>
    <row r="48" spans="1:9">
      <c r="A48" s="4" t="s">
        <v>271</v>
      </c>
    </row>
    <row r="51" spans="1:10">
      <c r="A51" s="116" t="s">
        <v>240</v>
      </c>
      <c r="B51" s="116"/>
      <c r="C51" s="116"/>
      <c r="D51" s="116"/>
      <c r="E51" s="116"/>
      <c r="F51" s="116"/>
      <c r="G51" s="116"/>
      <c r="H51" s="116"/>
      <c r="I51" s="116"/>
      <c r="J51" s="116"/>
    </row>
    <row r="52" spans="1:10">
      <c r="A52" s="17" t="s">
        <v>241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16" t="s">
        <v>272</v>
      </c>
      <c r="B53" s="116"/>
      <c r="C53" s="116"/>
      <c r="D53" s="116"/>
      <c r="E53" s="116"/>
      <c r="F53" s="116"/>
      <c r="G53" s="116"/>
      <c r="H53" s="116"/>
      <c r="I53" s="116"/>
      <c r="J53" s="116"/>
    </row>
    <row r="54" spans="1:10">
      <c r="A54" s="116" t="s">
        <v>273</v>
      </c>
      <c r="B54" s="116"/>
      <c r="C54" s="116"/>
      <c r="D54" s="116"/>
      <c r="E54" s="116"/>
      <c r="F54" s="116"/>
      <c r="G54" s="116"/>
      <c r="H54" s="116"/>
      <c r="I54" s="116"/>
      <c r="J54" s="116"/>
    </row>
    <row r="55" spans="1:10">
      <c r="A55" s="116" t="s">
        <v>244</v>
      </c>
      <c r="B55" s="116"/>
      <c r="C55" s="116"/>
      <c r="D55" s="116"/>
      <c r="E55" s="116"/>
      <c r="F55" s="116"/>
      <c r="G55" s="116"/>
      <c r="H55" s="116"/>
      <c r="I55" s="116"/>
      <c r="J55" s="116"/>
    </row>
    <row r="58" spans="1:10" ht="15.75" thickBot="1">
      <c r="G58" s="116" t="s">
        <v>274</v>
      </c>
    </row>
    <row r="59" spans="1:10" ht="15.75" customHeight="1" thickBot="1">
      <c r="A59" s="310" t="s">
        <v>275</v>
      </c>
      <c r="B59" s="226" t="s">
        <v>276</v>
      </c>
      <c r="C59" s="227" t="s">
        <v>277</v>
      </c>
      <c r="D59" s="228" t="s">
        <v>278</v>
      </c>
      <c r="E59" s="228" t="s">
        <v>279</v>
      </c>
      <c r="F59" s="229" t="s">
        <v>280</v>
      </c>
      <c r="G59" s="230" t="s">
        <v>281</v>
      </c>
    </row>
    <row r="60" spans="1:10" ht="27" customHeight="1" thickBot="1">
      <c r="A60" s="311"/>
      <c r="B60" s="226" t="s">
        <v>282</v>
      </c>
      <c r="C60" s="231">
        <v>0</v>
      </c>
      <c r="D60" s="232">
        <v>0.26</v>
      </c>
      <c r="E60" s="232">
        <v>0.33</v>
      </c>
      <c r="F60" s="233">
        <v>0.42</v>
      </c>
      <c r="G60" s="234">
        <f>MAX(C60:F60)-MIN(C60:F60)</f>
        <v>0.42</v>
      </c>
    </row>
  </sheetData>
  <mergeCells count="57">
    <mergeCell ref="C33:C34"/>
    <mergeCell ref="D33:D34"/>
    <mergeCell ref="E33:E34"/>
    <mergeCell ref="F33:F34"/>
    <mergeCell ref="C35:C36"/>
    <mergeCell ref="D35:D36"/>
    <mergeCell ref="E35:E36"/>
    <mergeCell ref="F35:F36"/>
    <mergeCell ref="I33:I34"/>
    <mergeCell ref="I35:I36"/>
    <mergeCell ref="H37:H38"/>
    <mergeCell ref="G35:G36"/>
    <mergeCell ref="H35:H36"/>
    <mergeCell ref="I37:I38"/>
    <mergeCell ref="H43:H44"/>
    <mergeCell ref="I43:I44"/>
    <mergeCell ref="C43:C44"/>
    <mergeCell ref="D43:D44"/>
    <mergeCell ref="E43:E44"/>
    <mergeCell ref="F43:F44"/>
    <mergeCell ref="G43:G44"/>
    <mergeCell ref="I41:I42"/>
    <mergeCell ref="C41:C42"/>
    <mergeCell ref="D41:D42"/>
    <mergeCell ref="E41:E42"/>
    <mergeCell ref="F41:F42"/>
    <mergeCell ref="G41:G42"/>
    <mergeCell ref="H41:H42"/>
    <mergeCell ref="H31:H32"/>
    <mergeCell ref="G39:G40"/>
    <mergeCell ref="H39:H40"/>
    <mergeCell ref="I39:I40"/>
    <mergeCell ref="C39:C40"/>
    <mergeCell ref="D39:D40"/>
    <mergeCell ref="E39:E40"/>
    <mergeCell ref="F39:F40"/>
    <mergeCell ref="C31:C32"/>
    <mergeCell ref="D31:D32"/>
    <mergeCell ref="E31:E32"/>
    <mergeCell ref="F31:F32"/>
    <mergeCell ref="G31:G32"/>
    <mergeCell ref="I31:I32"/>
    <mergeCell ref="G33:G34"/>
    <mergeCell ref="H33:H34"/>
    <mergeCell ref="C37:C38"/>
    <mergeCell ref="D37:D38"/>
    <mergeCell ref="E37:E38"/>
    <mergeCell ref="F37:F38"/>
    <mergeCell ref="G37:G38"/>
    <mergeCell ref="A59:A60"/>
    <mergeCell ref="B31:B32"/>
    <mergeCell ref="B33:B34"/>
    <mergeCell ref="B35:B36"/>
    <mergeCell ref="B37:B38"/>
    <mergeCell ref="B39:B40"/>
    <mergeCell ref="B41:B42"/>
    <mergeCell ref="B43:B44"/>
  </mergeCells>
  <phoneticPr fontId="12" type="noConversion"/>
  <printOptions horizontalCentered="1" verticalCentered="1"/>
  <pageMargins left="0.15748031496062992" right="0.11811023622047245" top="0.28000000000000003" bottom="0.56000000000000005" header="0.34" footer="0.43307086614173229"/>
  <pageSetup paperSize="9" orientation="portrait" horizontalDpi="4294967293" r:id="rId1"/>
  <headerFooter alignWithMargins="0">
    <oddFooter>&amp;C&amp;"Times New Roman,굵게"&amp;10Daewon Q.A</oddFoot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76200</xdr:colOff>
                <xdr:row>64</xdr:row>
                <xdr:rowOff>133350</xdr:rowOff>
              </from>
              <to>
                <xdr:col>9</xdr:col>
                <xdr:colOff>0</xdr:colOff>
                <xdr:row>82</xdr:row>
                <xdr:rowOff>9525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6D5336-F947-4C47-B841-54709D6CA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835FAA-24FF-402B-B5AA-299E8773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D6B23-ACFF-4DB3-9658-17D63DDF2958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</vt:lpstr>
      <vt:lpstr>General Inspection Results</vt:lpstr>
      <vt:lpstr>Critical Dim</vt:lpstr>
      <vt:lpstr>Warpage</vt:lpstr>
      <vt:lpstr>Top Pocket</vt:lpstr>
      <vt:lpstr>Bottom Pocket</vt:lpstr>
      <vt:lpstr>Functional</vt:lpstr>
      <vt:lpstr>Warpage!Print_Area</vt:lpstr>
    </vt:vector>
  </TitlesOfParts>
  <Manager/>
  <Company>Daewon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BGA 16.5X22.0(MPPO_1_INTEL)M_2221-01</dc:title>
  <dc:subject/>
  <dc:creator>sclee</dc:creator>
  <cp:keywords/>
  <dc:description/>
  <cp:lastModifiedBy>Reviewer</cp:lastModifiedBy>
  <cp:revision/>
  <dcterms:created xsi:type="dcterms:W3CDTF">1998-10-07T13:30:56Z</dcterms:created>
  <dcterms:modified xsi:type="dcterms:W3CDTF">2023-10-18T21:33:19Z</dcterms:modified>
  <cp:category/>
  <cp:contentStatus/>
</cp:coreProperties>
</file>