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ryan_thede_intel_com/Documents/Desktop/3_IFS PRQ/Caicos C710/FAI/"/>
    </mc:Choice>
  </mc:AlternateContent>
  <xr:revisionPtr revIDLastSave="0" documentId="8_{887D070F-1BFC-4E56-98D9-1DF01A2326E4}" xr6:coauthVersionLast="47" xr6:coauthVersionMax="47" xr10:uidLastSave="{00000000-0000-0000-0000-000000000000}"/>
  <bookViews>
    <workbookView xWindow="25490" yWindow="-110" windowWidth="25820" windowHeight="13900" activeTab="1" xr2:uid="{00000000-000D-0000-FFFF-FFFF00000000}"/>
  </bookViews>
  <sheets>
    <sheet name="Cover" sheetId="45" r:id="rId1"/>
    <sheet name="General Inspection Results" sheetId="51" r:id="rId2"/>
    <sheet name="Critical Dim" sheetId="52" r:id="rId3"/>
    <sheet name="Warpage" sheetId="53" r:id="rId4"/>
    <sheet name="Top Pocket" sheetId="47" r:id="rId5"/>
    <sheet name="Bottom Pocket" sheetId="56" r:id="rId6"/>
    <sheet name="Functional" sheetId="49" r:id="rId7"/>
  </sheets>
  <definedNames>
    <definedName name="_xlnm._FilterDatabase" localSheetId="5" hidden="1">'Bottom Pocket'!$C$7:$C$10</definedName>
    <definedName name="_xlnm._FilterDatabase" localSheetId="4" hidden="1">'Top Pocket'!$C$7:$C$10</definedName>
    <definedName name="_xlnm.Print_Area" localSheetId="3">Warpage!$1:$1048576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6" l="1"/>
  <c r="C22" i="56"/>
  <c r="D21" i="56"/>
  <c r="C21" i="56"/>
  <c r="D20" i="56"/>
  <c r="C20" i="56"/>
  <c r="D19" i="56"/>
  <c r="C19" i="56"/>
  <c r="B14" i="56"/>
  <c r="D13" i="56"/>
  <c r="C13" i="56"/>
  <c r="B14" i="47"/>
  <c r="B15" i="47" s="1"/>
  <c r="B16" i="47" s="1"/>
  <c r="C14" i="56" l="1"/>
  <c r="B15" i="56"/>
  <c r="B16" i="56" s="1"/>
  <c r="D14" i="56"/>
  <c r="C16" i="56"/>
  <c r="D16" i="56"/>
  <c r="C15" i="56"/>
  <c r="D15" i="56"/>
  <c r="C20" i="47"/>
  <c r="D20" i="47"/>
  <c r="C21" i="47"/>
  <c r="D21" i="47"/>
  <c r="C14" i="47"/>
  <c r="D14" i="47"/>
  <c r="C15" i="47"/>
  <c r="D15" i="47"/>
  <c r="D6" i="56" l="1"/>
  <c r="D5" i="56"/>
  <c r="D22" i="47"/>
  <c r="C22" i="47"/>
  <c r="D19" i="47"/>
  <c r="C19" i="47"/>
  <c r="D13" i="47"/>
  <c r="C13" i="47"/>
  <c r="D6" i="47"/>
  <c r="D5" i="47"/>
  <c r="B5" i="56" l="1"/>
  <c r="C5" i="56"/>
  <c r="B6" i="56"/>
  <c r="C6" i="56"/>
  <c r="C4" i="56"/>
  <c r="B4" i="56"/>
  <c r="B5" i="47"/>
  <c r="B6" i="47"/>
  <c r="B4" i="47"/>
  <c r="F45" i="53" l="1"/>
  <c r="L63" i="51" s="1"/>
  <c r="F44" i="53"/>
  <c r="J63" i="51" s="1"/>
  <c r="F43" i="53"/>
  <c r="I63" i="51" s="1"/>
  <c r="C16" i="47" l="1"/>
  <c r="D16" i="47"/>
  <c r="J44" i="51"/>
  <c r="J52" i="51"/>
  <c r="J51" i="51"/>
  <c r="J50" i="51"/>
  <c r="J49" i="51"/>
  <c r="J48" i="51"/>
  <c r="J47" i="51"/>
  <c r="J45" i="51"/>
  <c r="J46" i="51"/>
  <c r="J43" i="51"/>
  <c r="I52" i="51"/>
  <c r="I51" i="51"/>
  <c r="I50" i="51"/>
  <c r="I49" i="51"/>
  <c r="I48" i="51"/>
  <c r="I47" i="51"/>
  <c r="I46" i="51"/>
  <c r="I45" i="51"/>
  <c r="I44" i="51"/>
  <c r="I43" i="51"/>
  <c r="G52" i="51"/>
  <c r="G50" i="51"/>
  <c r="G49" i="51"/>
  <c r="G48" i="51"/>
  <c r="E52" i="51"/>
  <c r="E50" i="51"/>
  <c r="E49" i="51"/>
  <c r="E48" i="51"/>
  <c r="C52" i="51"/>
  <c r="C51" i="51"/>
  <c r="C50" i="51"/>
  <c r="C49" i="51"/>
  <c r="C48" i="51"/>
  <c r="C47" i="51"/>
  <c r="C46" i="51"/>
  <c r="C45" i="51"/>
  <c r="C44" i="51"/>
  <c r="C43" i="51"/>
  <c r="AL38" i="52"/>
  <c r="M52" i="51" s="1"/>
  <c r="AK38" i="52"/>
  <c r="M51" i="51" s="1"/>
  <c r="AJ38" i="52"/>
  <c r="M50" i="51" s="1"/>
  <c r="AI38" i="52"/>
  <c r="M49" i="51" s="1"/>
  <c r="AH38" i="52"/>
  <c r="M48" i="51" s="1"/>
  <c r="AG38" i="52"/>
  <c r="M47" i="51" s="1"/>
  <c r="AF38" i="52"/>
  <c r="M46" i="51" s="1"/>
  <c r="AE38" i="52"/>
  <c r="M45" i="51" s="1"/>
  <c r="AD38" i="52"/>
  <c r="M44" i="51" s="1"/>
  <c r="AC38" i="52"/>
  <c r="M43" i="51" s="1"/>
  <c r="AL37" i="52"/>
  <c r="AK37" i="52"/>
  <c r="L51" i="51" s="1"/>
  <c r="AJ37" i="52"/>
  <c r="AI37" i="52"/>
  <c r="AH37" i="52"/>
  <c r="AG37" i="52"/>
  <c r="L47" i="51" s="1"/>
  <c r="AF37" i="52"/>
  <c r="L46" i="51" s="1"/>
  <c r="AE37" i="52"/>
  <c r="L45" i="51" s="1"/>
  <c r="AD37" i="52"/>
  <c r="L44" i="51" s="1"/>
  <c r="AC37" i="52"/>
  <c r="L43" i="51" s="1"/>
  <c r="G45" i="51"/>
  <c r="E51" i="51"/>
  <c r="E47" i="51"/>
  <c r="E46" i="51"/>
  <c r="E45" i="51"/>
  <c r="E44" i="51"/>
  <c r="E43" i="51"/>
  <c r="AL39" i="52" l="1"/>
  <c r="N52" i="51" s="1"/>
  <c r="AH39" i="52"/>
  <c r="N48" i="51" s="1"/>
  <c r="AI39" i="52"/>
  <c r="N49" i="51" s="1"/>
  <c r="AJ39" i="52"/>
  <c r="N50" i="51" s="1"/>
  <c r="AD39" i="52"/>
  <c r="N44" i="51" s="1"/>
  <c r="AF39" i="52"/>
  <c r="N46" i="51" s="1"/>
  <c r="AK39" i="52"/>
  <c r="N51" i="51" s="1"/>
  <c r="G44" i="51"/>
  <c r="AC39" i="52"/>
  <c r="N43" i="51" s="1"/>
  <c r="AE39" i="52"/>
  <c r="N45" i="51" s="1"/>
  <c r="AG39" i="52"/>
  <c r="N47" i="51" s="1"/>
  <c r="G46" i="51"/>
  <c r="G43" i="51"/>
  <c r="G47" i="51"/>
  <c r="G51" i="51"/>
  <c r="L49" i="51"/>
  <c r="L50" i="51"/>
  <c r="L52" i="51"/>
  <c r="L48" i="51"/>
  <c r="B38" i="52" l="1"/>
  <c r="G61" i="49" l="1"/>
  <c r="I43" i="49"/>
  <c r="H43" i="49"/>
  <c r="I41" i="49"/>
  <c r="H41" i="49"/>
  <c r="I39" i="49"/>
  <c r="H39" i="49"/>
  <c r="I37" i="49"/>
  <c r="H37" i="49"/>
  <c r="I35" i="49"/>
  <c r="H35" i="49"/>
  <c r="I33" i="49"/>
  <c r="H33" i="49"/>
  <c r="I31" i="49"/>
  <c r="H31" i="49"/>
  <c r="C4" i="47" l="1"/>
  <c r="N46" i="53"/>
  <c r="M46" i="53"/>
  <c r="K46" i="53"/>
  <c r="J46" i="53"/>
  <c r="H46" i="53"/>
  <c r="G46" i="53"/>
  <c r="C46" i="53"/>
  <c r="B46" i="53"/>
  <c r="N45" i="53"/>
  <c r="M45" i="53"/>
  <c r="K45" i="53"/>
  <c r="J45" i="53"/>
  <c r="H45" i="53"/>
  <c r="G45" i="53"/>
  <c r="E45" i="53"/>
  <c r="C45" i="53"/>
  <c r="B45" i="53"/>
  <c r="N44" i="53"/>
  <c r="M44" i="53"/>
  <c r="K44" i="53"/>
  <c r="J44" i="53"/>
  <c r="H44" i="53"/>
  <c r="G44" i="53"/>
  <c r="E44" i="53"/>
  <c r="C44" i="53"/>
  <c r="B44" i="53"/>
  <c r="N43" i="53"/>
  <c r="M43" i="53"/>
  <c r="K43" i="53"/>
  <c r="J43" i="53"/>
  <c r="H43" i="53"/>
  <c r="G43" i="53"/>
  <c r="E43" i="53"/>
  <c r="C43" i="53"/>
  <c r="B43" i="53"/>
  <c r="AB38" i="52"/>
  <c r="AA38" i="52"/>
  <c r="Z38" i="52"/>
  <c r="Y38" i="52"/>
  <c r="X38" i="52"/>
  <c r="W38" i="52"/>
  <c r="V38" i="52"/>
  <c r="U38" i="52"/>
  <c r="T38" i="52"/>
  <c r="S38" i="52"/>
  <c r="R38" i="52"/>
  <c r="Q38" i="52"/>
  <c r="N47" i="53" l="1"/>
  <c r="M47" i="53"/>
  <c r="K47" i="53"/>
  <c r="J47" i="53"/>
  <c r="H47" i="53"/>
  <c r="N67" i="51" s="1"/>
  <c r="G47" i="53"/>
  <c r="N66" i="51" s="1"/>
  <c r="B47" i="53"/>
  <c r="C47" i="53"/>
  <c r="P38" i="52"/>
  <c r="O38" i="52"/>
  <c r="N38" i="52"/>
  <c r="M38" i="52"/>
  <c r="L38" i="52"/>
  <c r="K38" i="52"/>
  <c r="J38" i="52"/>
  <c r="I38" i="52"/>
  <c r="H38" i="52"/>
  <c r="G38" i="52"/>
  <c r="F38" i="52"/>
  <c r="E38" i="52"/>
  <c r="D38" i="52"/>
  <c r="C38" i="52"/>
  <c r="AB37" i="52"/>
  <c r="AA37" i="52"/>
  <c r="Z37" i="52"/>
  <c r="Y37" i="52"/>
  <c r="X37" i="52"/>
  <c r="W37" i="52"/>
  <c r="V37" i="52"/>
  <c r="U37" i="52"/>
  <c r="T37" i="52"/>
  <c r="S37" i="52"/>
  <c r="R37" i="52"/>
  <c r="Q37" i="52"/>
  <c r="P37" i="52"/>
  <c r="O37" i="52"/>
  <c r="N37" i="52"/>
  <c r="M37" i="52"/>
  <c r="L37" i="52"/>
  <c r="K37" i="52"/>
  <c r="J37" i="52"/>
  <c r="I37" i="52"/>
  <c r="H37" i="52"/>
  <c r="G37" i="52"/>
  <c r="F37" i="52"/>
  <c r="E37" i="52"/>
  <c r="D37" i="52"/>
  <c r="C37" i="52"/>
  <c r="B37" i="52"/>
  <c r="B39" i="52" s="1"/>
  <c r="C6" i="47"/>
  <c r="C5" i="47"/>
  <c r="L77" i="51"/>
  <c r="J77" i="51" s="1"/>
  <c r="I77" i="51" s="1"/>
  <c r="L76" i="51"/>
  <c r="J76" i="51" s="1"/>
  <c r="I76" i="51" s="1"/>
  <c r="L72" i="51"/>
  <c r="J72" i="51" s="1"/>
  <c r="I72" i="51" s="1"/>
  <c r="L71" i="51"/>
  <c r="J71" i="51" s="1"/>
  <c r="I71" i="51" s="1"/>
  <c r="M67" i="51"/>
  <c r="L67" i="51"/>
  <c r="J67" i="51"/>
  <c r="I67" i="51"/>
  <c r="M66" i="51"/>
  <c r="L66" i="51"/>
  <c r="J66" i="51"/>
  <c r="I66" i="51" s="1"/>
  <c r="N62" i="51"/>
  <c r="M62" i="51"/>
  <c r="L62" i="51" s="1"/>
  <c r="J62" i="51" s="1"/>
  <c r="I62" i="51" s="1"/>
  <c r="L60" i="51"/>
  <c r="J60" i="51" s="1"/>
  <c r="I60" i="51" s="1"/>
  <c r="L59" i="51"/>
  <c r="C39" i="52" l="1"/>
  <c r="N71" i="51"/>
  <c r="M71" i="51" s="1"/>
  <c r="N76" i="51"/>
  <c r="M76" i="51" s="1"/>
  <c r="N59" i="51"/>
  <c r="M59" i="51" s="1"/>
  <c r="N72" i="51"/>
  <c r="M72" i="51" s="1"/>
  <c r="E39" i="52"/>
  <c r="G39" i="52"/>
  <c r="I39" i="52"/>
  <c r="K39" i="52"/>
  <c r="M39" i="52"/>
  <c r="O39" i="52"/>
  <c r="L39" i="52"/>
  <c r="N39" i="52"/>
  <c r="P39" i="52"/>
  <c r="N60" i="51"/>
  <c r="M60" i="51" s="1"/>
  <c r="D39" i="52"/>
  <c r="F39" i="52"/>
  <c r="H39" i="52"/>
  <c r="J39" i="52"/>
  <c r="N77" i="51"/>
  <c r="M77" i="51" s="1"/>
  <c r="Q39" i="52"/>
  <c r="W39" i="52"/>
  <c r="S39" i="52"/>
  <c r="U39" i="52"/>
  <c r="Y39" i="52"/>
  <c r="AA39" i="52"/>
  <c r="T39" i="52"/>
  <c r="Z39" i="52"/>
  <c r="R39" i="52"/>
  <c r="V39" i="52"/>
  <c r="X39" i="52"/>
  <c r="AB39" i="52"/>
  <c r="J59" i="51"/>
  <c r="I59" i="51" s="1"/>
  <c r="L42" i="51"/>
  <c r="J42" i="51"/>
  <c r="I42" i="51"/>
  <c r="G42" i="51"/>
  <c r="E42" i="51"/>
  <c r="C42" i="51"/>
  <c r="L41" i="51"/>
  <c r="J41" i="51"/>
  <c r="I41" i="51"/>
  <c r="G41" i="51"/>
  <c r="E41" i="51"/>
  <c r="C41" i="51"/>
  <c r="L40" i="51"/>
  <c r="J40" i="51"/>
  <c r="I40" i="51"/>
  <c r="G40" i="51"/>
  <c r="E40" i="51"/>
  <c r="C40" i="51"/>
  <c r="L39" i="51"/>
  <c r="J39" i="51"/>
  <c r="I39" i="51"/>
  <c r="G39" i="51"/>
  <c r="E39" i="51"/>
  <c r="C39" i="51"/>
  <c r="L38" i="51"/>
  <c r="J38" i="51"/>
  <c r="I38" i="51"/>
  <c r="G38" i="51"/>
  <c r="E38" i="51"/>
  <c r="C38" i="51"/>
  <c r="L37" i="51"/>
  <c r="J37" i="51"/>
  <c r="I37" i="51"/>
  <c r="G37" i="51"/>
  <c r="E37" i="51"/>
  <c r="C37" i="51"/>
  <c r="L36" i="51"/>
  <c r="J36" i="51"/>
  <c r="I36" i="51"/>
  <c r="G36" i="51"/>
  <c r="E36" i="51"/>
  <c r="C36" i="51"/>
  <c r="L35" i="51"/>
  <c r="J35" i="51"/>
  <c r="I35" i="51"/>
  <c r="G35" i="51"/>
  <c r="E35" i="51"/>
  <c r="C35" i="51"/>
  <c r="L34" i="51"/>
  <c r="J34" i="51"/>
  <c r="I34" i="51"/>
  <c r="G34" i="51"/>
  <c r="E34" i="51"/>
  <c r="C34" i="51"/>
  <c r="L33" i="51"/>
  <c r="J33" i="51"/>
  <c r="I33" i="51"/>
  <c r="G33" i="51"/>
  <c r="E33" i="51"/>
  <c r="C33" i="51"/>
  <c r="N32" i="51" s="1"/>
  <c r="M32" i="51" s="1"/>
  <c r="L32" i="51"/>
  <c r="J32" i="51"/>
  <c r="I32" i="51"/>
  <c r="G32" i="51"/>
  <c r="E32" i="51"/>
  <c r="C32" i="51"/>
  <c r="L31" i="51"/>
  <c r="J31" i="51"/>
  <c r="I31" i="51"/>
  <c r="G31" i="51"/>
  <c r="E31" i="51"/>
  <c r="C31" i="51"/>
  <c r="L30" i="51"/>
  <c r="N38" i="51" l="1"/>
  <c r="M38" i="51" s="1"/>
  <c r="N35" i="51"/>
  <c r="M35" i="51" s="1"/>
  <c r="N37" i="51"/>
  <c r="M37" i="51" s="1"/>
  <c r="N41" i="51"/>
  <c r="M41" i="51" s="1"/>
  <c r="N33" i="51"/>
  <c r="M33" i="51" s="1"/>
  <c r="N36" i="51"/>
  <c r="M36" i="51" s="1"/>
  <c r="N30" i="51"/>
  <c r="M30" i="51" s="1"/>
  <c r="N31" i="51"/>
  <c r="M31" i="51" s="1"/>
  <c r="N34" i="51"/>
  <c r="M34" i="51" s="1"/>
  <c r="N39" i="51"/>
  <c r="M39" i="51" s="1"/>
  <c r="N40" i="51"/>
  <c r="M40" i="51" s="1"/>
  <c r="N42" i="51"/>
  <c r="M42" i="51" s="1"/>
  <c r="J30" i="51"/>
  <c r="I30" i="51"/>
  <c r="G30" i="51"/>
  <c r="E30" i="51"/>
  <c r="C30" i="51"/>
  <c r="N29" i="51" s="1"/>
  <c r="M29" i="51" s="1"/>
  <c r="L29" i="51"/>
  <c r="J29" i="51"/>
  <c r="I29" i="51"/>
  <c r="G29" i="51"/>
  <c r="E29" i="51"/>
  <c r="C29" i="51"/>
  <c r="N28" i="51" s="1"/>
  <c r="M28" i="51" s="1"/>
  <c r="L28" i="51"/>
  <c r="J28" i="51"/>
  <c r="I28" i="51"/>
  <c r="G28" i="51"/>
  <c r="E28" i="51"/>
  <c r="C28" i="51"/>
  <c r="N27" i="51" s="1"/>
  <c r="M27" i="51" s="1"/>
  <c r="L27" i="51" l="1"/>
  <c r="J27" i="51"/>
  <c r="I27" i="51"/>
  <c r="G27" i="51"/>
  <c r="E27" i="51"/>
  <c r="C27" i="51"/>
  <c r="N26" i="51" s="1"/>
  <c r="M26" i="51" s="1"/>
  <c r="L26" i="51"/>
  <c r="J26" i="51"/>
  <c r="I26" i="51"/>
  <c r="G26" i="51"/>
  <c r="E26" i="51"/>
  <c r="C26" i="51"/>
  <c r="N25" i="51" s="1"/>
  <c r="M25" i="51" s="1"/>
  <c r="L25" i="51"/>
  <c r="J25" i="51"/>
  <c r="I25" i="51"/>
  <c r="G25" i="51"/>
  <c r="E25" i="51"/>
  <c r="C25" i="51"/>
  <c r="N24" i="51" s="1"/>
  <c r="M24" i="51" s="1"/>
  <c r="L24" i="51"/>
  <c r="J24" i="51"/>
  <c r="I24" i="51"/>
  <c r="G24" i="51"/>
  <c r="E24" i="51"/>
  <c r="C24" i="51"/>
  <c r="N23" i="51" s="1"/>
  <c r="M23" i="51" s="1"/>
  <c r="L23" i="51"/>
  <c r="J23" i="51"/>
  <c r="I23" i="51"/>
  <c r="N22" i="51" s="1"/>
  <c r="M22" i="51" s="1"/>
  <c r="L22" i="51"/>
  <c r="J22" i="51"/>
  <c r="I22" i="51"/>
  <c r="N21" i="51" s="1"/>
  <c r="M21" i="51" s="1"/>
  <c r="L21" i="51"/>
  <c r="J21" i="51"/>
  <c r="I21" i="51"/>
  <c r="N20" i="51" s="1"/>
  <c r="M20" i="51" s="1"/>
  <c r="L20" i="51"/>
  <c r="J20" i="51"/>
  <c r="I20" i="51"/>
  <c r="N19" i="51" s="1"/>
  <c r="M19" i="51" s="1"/>
  <c r="L19" i="51"/>
  <c r="J19" i="51"/>
  <c r="I19" i="51"/>
  <c r="N18" i="51" s="1"/>
  <c r="M18" i="51" s="1"/>
  <c r="L18" i="51"/>
  <c r="J18" i="51"/>
  <c r="I18" i="51"/>
  <c r="N17" i="51" s="1"/>
  <c r="M17" i="51" s="1"/>
  <c r="L17" i="51"/>
  <c r="J17" i="51"/>
  <c r="I17" i="51"/>
  <c r="N16" i="51" s="1"/>
  <c r="M16" i="51" s="1"/>
  <c r="L16" i="51"/>
  <c r="J16" i="51"/>
  <c r="I16" i="51"/>
</calcChain>
</file>

<file path=xl/sharedStrings.xml><?xml version="1.0" encoding="utf-8"?>
<sst xmlns="http://schemas.openxmlformats.org/spreadsheetml/2006/main" count="641" uniqueCount="299">
  <si>
    <t xml:space="preserve">               </t>
    <phoneticPr fontId="7" type="noConversion"/>
  </si>
  <si>
    <t xml:space="preserve">      Daewon  Semiconductor Packaging  Ind. Co. Ltd.</t>
    <phoneticPr fontId="7" type="noConversion"/>
  </si>
  <si>
    <t>F.A.I. REPORT FOR HANDLING&amp; SHIPPING TRAYS</t>
    <phoneticPr fontId="7" type="noConversion"/>
  </si>
  <si>
    <t xml:space="preserve">SHIPPING DATE : </t>
    <phoneticPr fontId="7" type="noConversion"/>
  </si>
  <si>
    <t>August 25,2022</t>
    <phoneticPr fontId="7" type="noConversion"/>
  </si>
  <si>
    <t>SUPPLIER</t>
    <phoneticPr fontId="7" type="noConversion"/>
  </si>
  <si>
    <t>Daewon  Semiconductor Packaging  Ind. Co. Ltd.</t>
    <phoneticPr fontId="7" type="noConversion"/>
  </si>
  <si>
    <t>DESCRIPTION</t>
    <phoneticPr fontId="7" type="noConversion"/>
  </si>
  <si>
    <t>J/H BGA 65X65 3.59T TR3544-01 BAKEABLE TRAY</t>
    <phoneticPr fontId="7" type="noConversion"/>
  </si>
  <si>
    <t>DAEWON PART NO.</t>
    <phoneticPr fontId="7" type="noConversion"/>
  </si>
  <si>
    <t>TR225040</t>
    <phoneticPr fontId="7" type="noConversion"/>
  </si>
  <si>
    <t>CUSTOMER PART NO.(SID  NO)</t>
    <phoneticPr fontId="7" type="noConversion"/>
  </si>
  <si>
    <t>RESIN USED</t>
    <phoneticPr fontId="7" type="noConversion"/>
  </si>
  <si>
    <t>LCP</t>
    <phoneticPr fontId="7" type="noConversion"/>
  </si>
  <si>
    <t>P.O NUMBER</t>
    <phoneticPr fontId="7" type="noConversion"/>
  </si>
  <si>
    <t>SAMPLE FOR F.A.I</t>
    <phoneticPr fontId="7" type="noConversion"/>
  </si>
  <si>
    <t>LOT NO.</t>
    <phoneticPr fontId="7" type="noConversion"/>
  </si>
  <si>
    <t>D22870065</t>
    <phoneticPr fontId="7" type="noConversion"/>
  </si>
  <si>
    <t>MFG. DATE</t>
    <phoneticPr fontId="7" type="noConversion"/>
  </si>
  <si>
    <t>2022-08-19</t>
    <phoneticPr fontId="7" type="noConversion"/>
  </si>
  <si>
    <t>DWG. / ENG' REV.NO.</t>
    <phoneticPr fontId="7" type="noConversion"/>
  </si>
  <si>
    <t>JBH-6565-3.59T / 1</t>
    <phoneticPr fontId="7" type="noConversion"/>
  </si>
  <si>
    <t>QUANTITY</t>
    <phoneticPr fontId="7" type="noConversion"/>
  </si>
  <si>
    <t>30  PCS</t>
    <phoneticPr fontId="7" type="noConversion"/>
  </si>
  <si>
    <t>CUSTOMER</t>
    <phoneticPr fontId="7" type="noConversion"/>
  </si>
  <si>
    <t>Intel</t>
    <phoneticPr fontId="7" type="noConversion"/>
  </si>
  <si>
    <t xml:space="preserve"> INDEX</t>
    <phoneticPr fontId="7" type="noConversion"/>
  </si>
  <si>
    <t>1.GENERAL INSPECTION RESULTS</t>
    <phoneticPr fontId="7" type="noConversion"/>
  </si>
  <si>
    <t xml:space="preserve">                  </t>
    <phoneticPr fontId="7" type="noConversion"/>
  </si>
  <si>
    <t>2.CRITICAL DIMENSION RESULT</t>
    <phoneticPr fontId="7" type="noConversion"/>
  </si>
  <si>
    <t>3.WARPAGE TEST RESULT</t>
    <phoneticPr fontId="7" type="noConversion"/>
  </si>
  <si>
    <t>4.TOP  POCKET DIMENSION RESULT</t>
    <phoneticPr fontId="7" type="noConversion"/>
  </si>
  <si>
    <t>5.BOTTOM  POCKET DIMENSION RESULT</t>
    <phoneticPr fontId="7" type="noConversion"/>
  </si>
  <si>
    <t>6. FUNCTIONAL TEST RESULT</t>
    <phoneticPr fontId="7" type="noConversion"/>
  </si>
  <si>
    <t xml:space="preserve">THIS IS TO CERTIFY THAT THESE PRODUCTS FINISHED PER THE ABOVE  PURCHASE ORDER NUMBER WERE PRODUCED AND </t>
    <phoneticPr fontId="13" type="noConversion"/>
  </si>
  <si>
    <t xml:space="preserve">DO NOT CONTAIN PROHIBITED HAZARDOUS SUBSTANCE IN CONFORMANCE WITH ALL CONTRACTUALLY APPLICABLE </t>
    <phoneticPr fontId="7" type="noConversion"/>
  </si>
  <si>
    <t>CUSTOMER SPECIFICATIONS AND RoHS REQUIREMENT.</t>
    <phoneticPr fontId="13" type="noConversion"/>
  </si>
  <si>
    <t xml:space="preserve"> Address DAEWON SEMICONDUCTOR PACKAGING INC.    33, Hanam-daero 622beon-gil, Hanam-si, Gyeonggi-do, KOREA</t>
    <phoneticPr fontId="7" type="noConversion"/>
  </si>
  <si>
    <t xml:space="preserve">    Tel  : 031) 794-2001</t>
  </si>
  <si>
    <t xml:space="preserve">  Fax : 031) 794-7711/7877</t>
    <phoneticPr fontId="7" type="noConversion"/>
  </si>
  <si>
    <t>Postcode : 465-110</t>
  </si>
  <si>
    <t xml:space="preserve">  </t>
    <phoneticPr fontId="7" type="noConversion"/>
  </si>
  <si>
    <t>Form No 364.</t>
    <phoneticPr fontId="7" type="noConversion"/>
  </si>
  <si>
    <t>NEW TRAY GENERAL INSPECTION RESULTS</t>
  </si>
  <si>
    <r>
      <t>신규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트레이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일반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검사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결과</t>
    </r>
    <phoneticPr fontId="7" type="noConversion"/>
  </si>
  <si>
    <r>
      <t xml:space="preserve">Date </t>
    </r>
    <r>
      <rPr>
        <b/>
        <sz val="11"/>
        <rFont val="돋움"/>
        <family val="3"/>
        <charset val="129"/>
      </rPr>
      <t>날짜</t>
    </r>
    <r>
      <rPr>
        <b/>
        <sz val="11"/>
        <rFont val="Arial"/>
        <family val="2"/>
      </rPr>
      <t xml:space="preserve"> :August 25,2022</t>
    </r>
    <phoneticPr fontId="7" type="noConversion"/>
  </si>
  <si>
    <r>
      <t xml:space="preserve">Description </t>
    </r>
    <r>
      <rPr>
        <b/>
        <sz val="11"/>
        <rFont val="돋움"/>
        <family val="3"/>
        <charset val="129"/>
      </rPr>
      <t>품명</t>
    </r>
    <r>
      <rPr>
        <b/>
        <sz val="11"/>
        <rFont val="Arial"/>
        <family val="2"/>
      </rPr>
      <t xml:space="preserve"> :J/H BGA 65X65 3.59T TR3544-01 BAKEABLE TRAY</t>
    </r>
    <phoneticPr fontId="7" type="noConversion"/>
  </si>
  <si>
    <r>
      <t xml:space="preserve">Material </t>
    </r>
    <r>
      <rPr>
        <b/>
        <sz val="11"/>
        <rFont val="돋움"/>
        <family val="3"/>
        <charset val="129"/>
      </rPr>
      <t>원료명</t>
    </r>
    <r>
      <rPr>
        <b/>
        <sz val="11"/>
        <rFont val="Arial"/>
        <family val="2"/>
      </rPr>
      <t xml:space="preserve"> :LCP</t>
    </r>
    <phoneticPr fontId="7" type="noConversion"/>
  </si>
  <si>
    <r>
      <t>Inspection Items</t>
    </r>
    <r>
      <rPr>
        <b/>
        <sz val="9"/>
        <rFont val="돋움"/>
        <family val="3"/>
        <charset val="129"/>
      </rPr>
      <t>검사항목</t>
    </r>
  </si>
  <si>
    <r>
      <t xml:space="preserve">    Sample size </t>
    </r>
    <r>
      <rPr>
        <b/>
        <sz val="9"/>
        <rFont val="돋움"/>
        <family val="3"/>
        <charset val="129"/>
      </rPr>
      <t>샘플크기</t>
    </r>
  </si>
  <si>
    <r>
      <t xml:space="preserve">       Defect Qty</t>
    </r>
    <r>
      <rPr>
        <b/>
        <sz val="9"/>
        <rFont val="돋움"/>
        <family val="3"/>
        <charset val="129"/>
      </rPr>
      <t>불량수량</t>
    </r>
  </si>
  <si>
    <t xml:space="preserve">     Nature of Defect</t>
  </si>
  <si>
    <t>불량내용</t>
  </si>
  <si>
    <r>
      <t xml:space="preserve">Visual </t>
    </r>
    <r>
      <rPr>
        <b/>
        <sz val="9"/>
        <rFont val="돋움"/>
        <family val="3"/>
        <charset val="129"/>
      </rPr>
      <t>외관검사</t>
    </r>
  </si>
  <si>
    <t xml:space="preserve">             30Pcs</t>
    <phoneticPr fontId="7" type="noConversion"/>
  </si>
  <si>
    <t>--</t>
  </si>
  <si>
    <r>
      <t>Dimension</t>
    </r>
    <r>
      <rPr>
        <b/>
        <sz val="9"/>
        <rFont val="돋움"/>
        <family val="3"/>
        <charset val="129"/>
      </rPr>
      <t>치수검사</t>
    </r>
  </si>
  <si>
    <r>
      <t>Bake Test</t>
    </r>
    <r>
      <rPr>
        <b/>
        <sz val="9"/>
        <rFont val="돋움"/>
        <family val="3"/>
        <charset val="129"/>
      </rPr>
      <t>내열시험</t>
    </r>
  </si>
  <si>
    <t xml:space="preserve">                           DIMENSIONAL INSPECTION</t>
    <phoneticPr fontId="7" type="noConversion"/>
  </si>
  <si>
    <t xml:space="preserve">       *S/S: 30Pcs                  </t>
    <phoneticPr fontId="7" type="noConversion"/>
  </si>
  <si>
    <t>Equipment: Dim-Bench Mark450/B45015071631</t>
    <phoneticPr fontId="7" type="noConversion"/>
  </si>
  <si>
    <r>
      <t xml:space="preserve">          Unit</t>
    </r>
    <r>
      <rPr>
        <b/>
        <sz val="9"/>
        <rFont val="돋움"/>
        <family val="3"/>
        <charset val="129"/>
      </rPr>
      <t>측정단위</t>
    </r>
    <r>
      <rPr>
        <b/>
        <sz val="9"/>
        <rFont val="Arial"/>
        <family val="2"/>
      </rPr>
      <t>: mm</t>
    </r>
    <phoneticPr fontId="7" type="noConversion"/>
  </si>
  <si>
    <t>No.</t>
  </si>
  <si>
    <t>Items</t>
  </si>
  <si>
    <t>Spec Target</t>
    <phoneticPr fontId="7" type="noConversion"/>
  </si>
  <si>
    <t>LSL</t>
    <phoneticPr fontId="7" type="noConversion"/>
  </si>
  <si>
    <t>USL</t>
    <phoneticPr fontId="7" type="noConversion"/>
  </si>
  <si>
    <t>Min</t>
  </si>
  <si>
    <t>Max</t>
  </si>
  <si>
    <t>Avg</t>
  </si>
  <si>
    <t>Stdev</t>
    <phoneticPr fontId="7" type="noConversion"/>
  </si>
  <si>
    <t>Cpk</t>
  </si>
  <si>
    <t xml:space="preserve">   P/F</t>
  </si>
  <si>
    <t>End-Tab- Length</t>
  </si>
  <si>
    <t>P</t>
  </si>
  <si>
    <t>Overall Length</t>
  </si>
  <si>
    <t xml:space="preserve"> Top Overall Width</t>
    <phoneticPr fontId="7" type="noConversion"/>
  </si>
  <si>
    <t>Bottom Overall Width</t>
    <phoneticPr fontId="7" type="noConversion"/>
  </si>
  <si>
    <t>Top Stacking Length</t>
  </si>
  <si>
    <t>Bottom Stacking Length</t>
  </si>
  <si>
    <t>Top Stacking Width</t>
  </si>
  <si>
    <t>Bottom Stacking Width</t>
  </si>
  <si>
    <t>Total Thickness</t>
  </si>
  <si>
    <t>Stacking Thickness(A)</t>
    <phoneticPr fontId="7" type="noConversion"/>
  </si>
  <si>
    <t>Stacking Thickness(B)</t>
    <phoneticPr fontId="7" type="noConversion"/>
  </si>
  <si>
    <t>Stacking Thickness(C)</t>
    <phoneticPr fontId="7" type="noConversion"/>
  </si>
  <si>
    <t>Stacking Thickness(D)</t>
    <phoneticPr fontId="7" type="noConversion"/>
  </si>
  <si>
    <t>Stacking Thickness(E)</t>
    <phoneticPr fontId="7" type="noConversion"/>
  </si>
  <si>
    <t>Stacking Thickness(F)</t>
    <phoneticPr fontId="7" type="noConversion"/>
  </si>
  <si>
    <t>POCKET-1 X Top</t>
    <phoneticPr fontId="7" type="noConversion"/>
  </si>
  <si>
    <t>POCKET-2 X Top</t>
  </si>
  <si>
    <t>POCKET-3 X Top</t>
  </si>
  <si>
    <t>POCKET-1 Y Top</t>
    <phoneticPr fontId="7" type="noConversion"/>
  </si>
  <si>
    <t>POCKET-2 Y Top</t>
  </si>
  <si>
    <t>POCKET-3 Y Top</t>
  </si>
  <si>
    <t>POCKET-1 X Bottom</t>
    <phoneticPr fontId="7" type="noConversion"/>
  </si>
  <si>
    <t>POCKET-2 X Bottom</t>
  </si>
  <si>
    <t>POCKET-3 X Bottom</t>
  </si>
  <si>
    <t>POCKET-1 Y Bottom</t>
    <phoneticPr fontId="7" type="noConversion"/>
  </si>
  <si>
    <t>POCKET-2 Y Bottom</t>
    <phoneticPr fontId="7" type="noConversion"/>
  </si>
  <si>
    <t>POCKET-3 Y Bottom</t>
    <phoneticPr fontId="7" type="noConversion"/>
  </si>
  <si>
    <t>MPL</t>
  </si>
  <si>
    <t>MPW</t>
  </si>
  <si>
    <t>MG HOMEX1</t>
  </si>
  <si>
    <t>MG HOMEX2</t>
  </si>
  <si>
    <t>MG HOMEX3</t>
  </si>
  <si>
    <t>BSLOTX1</t>
  </si>
  <si>
    <t>BSLOTX2</t>
  </si>
  <si>
    <t>BSLOTX3</t>
  </si>
  <si>
    <t>MGD</t>
  </si>
  <si>
    <t>MGH</t>
  </si>
  <si>
    <r>
      <t xml:space="preserve">Baking  Test  </t>
    </r>
    <r>
      <rPr>
        <b/>
        <sz val="10"/>
        <rFont val="돋움"/>
        <family val="3"/>
        <charset val="129"/>
      </rPr>
      <t>내열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시험</t>
    </r>
    <r>
      <rPr>
        <b/>
        <sz val="10"/>
        <rFont val="Arial"/>
        <family val="2"/>
      </rPr>
      <t xml:space="preserve"> (Pre bake </t>
    </r>
    <r>
      <rPr>
        <b/>
        <sz val="10"/>
        <rFont val="돋움"/>
        <family val="3"/>
        <charset val="129"/>
      </rPr>
      <t>베이크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전</t>
    </r>
    <r>
      <rPr>
        <b/>
        <sz val="10"/>
        <rFont val="Arial"/>
        <family val="2"/>
      </rPr>
      <t xml:space="preserve">)          </t>
    </r>
    <phoneticPr fontId="7" type="noConversion"/>
  </si>
  <si>
    <t xml:space="preserve">*S/S: 30Pcs  Equipment/Serial No: Dim-Bench Mark450/B45015071631  Flatness-Bench Mark450/B45015071631 S.R -PRS 801 Multiple Pin/0807AB0038           </t>
    <phoneticPr fontId="7" type="noConversion"/>
  </si>
  <si>
    <t>Static Charge-Trek Model 520/3275</t>
    <phoneticPr fontId="7" type="noConversion"/>
  </si>
  <si>
    <t xml:space="preserve">                                             </t>
    <phoneticPr fontId="7" type="noConversion"/>
  </si>
  <si>
    <r>
      <t xml:space="preserve"> Unit</t>
    </r>
    <r>
      <rPr>
        <b/>
        <sz val="8"/>
        <rFont val="돋움"/>
        <family val="3"/>
        <charset val="129"/>
      </rPr>
      <t>측정단위</t>
    </r>
    <r>
      <rPr>
        <b/>
        <sz val="8"/>
        <rFont val="Arial"/>
        <family val="2"/>
      </rPr>
      <t>: Flatness-mm / S.R-ohm</t>
    </r>
    <phoneticPr fontId="7" type="noConversion"/>
  </si>
  <si>
    <t>Spec</t>
    <phoneticPr fontId="7" type="noConversion"/>
  </si>
  <si>
    <t>Flatness</t>
  </si>
  <si>
    <t>0.762mm</t>
    <phoneticPr fontId="7" type="noConversion"/>
  </si>
  <si>
    <t>P</t>
    <phoneticPr fontId="7" type="noConversion"/>
  </si>
  <si>
    <t>Surface Resistance</t>
    <phoneticPr fontId="7" type="noConversion"/>
  </si>
  <si>
    <r>
      <t>10</t>
    </r>
    <r>
      <rPr>
        <b/>
        <vertAlign val="superscript"/>
        <sz val="9"/>
        <rFont val="Arial"/>
        <family val="2"/>
      </rPr>
      <t>4~10</t>
    </r>
    <phoneticPr fontId="7" type="noConversion"/>
  </si>
  <si>
    <r>
      <t>10</t>
    </r>
    <r>
      <rPr>
        <b/>
        <vertAlign val="superscript"/>
        <sz val="8"/>
        <rFont val="Arial"/>
        <family val="2"/>
      </rPr>
      <t>4</t>
    </r>
    <phoneticPr fontId="7" type="noConversion"/>
  </si>
  <si>
    <r>
      <t>10</t>
    </r>
    <r>
      <rPr>
        <b/>
        <vertAlign val="superscript"/>
        <sz val="8"/>
        <rFont val="Arial"/>
        <family val="2"/>
      </rPr>
      <t>10</t>
    </r>
    <phoneticPr fontId="7" type="noConversion"/>
  </si>
  <si>
    <r>
      <t>10</t>
    </r>
    <r>
      <rPr>
        <b/>
        <vertAlign val="superscript"/>
        <sz val="9"/>
        <rFont val="Arial"/>
        <family val="2"/>
      </rPr>
      <t>5</t>
    </r>
    <phoneticPr fontId="7" type="noConversion"/>
  </si>
  <si>
    <t>-</t>
    <phoneticPr fontId="7" type="noConversion"/>
  </si>
  <si>
    <t>Static charge</t>
    <phoneticPr fontId="7" type="noConversion"/>
  </si>
  <si>
    <t>±125volts</t>
    <phoneticPr fontId="7" type="noConversion"/>
  </si>
  <si>
    <t>-125volts</t>
    <phoneticPr fontId="7" type="noConversion"/>
  </si>
  <si>
    <t>+125volts</t>
    <phoneticPr fontId="7" type="noConversion"/>
  </si>
  <si>
    <t>Magnetic Field</t>
    <phoneticPr fontId="7" type="noConversion"/>
  </si>
  <si>
    <t>1800~2300</t>
    <phoneticPr fontId="7" type="noConversion"/>
  </si>
  <si>
    <t>1800</t>
    <phoneticPr fontId="7" type="noConversion"/>
  </si>
  <si>
    <t>2300</t>
    <phoneticPr fontId="7" type="noConversion"/>
  </si>
  <si>
    <r>
      <t xml:space="preserve">Baking  Test  </t>
    </r>
    <r>
      <rPr>
        <b/>
        <sz val="10"/>
        <rFont val="돋움"/>
        <family val="3"/>
        <charset val="129"/>
      </rPr>
      <t>내열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시험</t>
    </r>
    <r>
      <rPr>
        <b/>
        <sz val="10"/>
        <rFont val="Arial"/>
        <family val="2"/>
      </rPr>
      <t xml:space="preserve"> (Post bake </t>
    </r>
    <r>
      <rPr>
        <b/>
        <sz val="10"/>
        <rFont val="돋움"/>
        <family val="3"/>
        <charset val="129"/>
      </rPr>
      <t>베이크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후</t>
    </r>
    <r>
      <rPr>
        <b/>
        <sz val="10"/>
        <rFont val="Arial"/>
        <family val="2"/>
      </rPr>
      <t>)-270'C/20min/1cycle</t>
    </r>
    <phoneticPr fontId="7" type="noConversion"/>
  </si>
  <si>
    <t xml:space="preserve">Spec </t>
    <phoneticPr fontId="7" type="noConversion"/>
  </si>
  <si>
    <r>
      <t>10</t>
    </r>
    <r>
      <rPr>
        <b/>
        <vertAlign val="superscript"/>
        <sz val="8"/>
        <rFont val="Arial"/>
        <family val="2"/>
      </rPr>
      <t>4~10</t>
    </r>
    <phoneticPr fontId="7" type="noConversion"/>
  </si>
  <si>
    <r>
      <t>10</t>
    </r>
    <r>
      <rPr>
        <b/>
        <vertAlign val="superscript"/>
        <sz val="8"/>
        <rFont val="Arial"/>
        <family val="2"/>
      </rPr>
      <t>5</t>
    </r>
    <phoneticPr fontId="7" type="noConversion"/>
  </si>
  <si>
    <r>
      <t xml:space="preserve">Baking  Test  </t>
    </r>
    <r>
      <rPr>
        <b/>
        <sz val="10"/>
        <rFont val="돋움"/>
        <family val="3"/>
        <charset val="129"/>
      </rPr>
      <t>내열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시험</t>
    </r>
    <r>
      <rPr>
        <b/>
        <sz val="10"/>
        <rFont val="Arial"/>
        <family val="2"/>
      </rPr>
      <t xml:space="preserve"> (Post bake </t>
    </r>
    <r>
      <rPr>
        <b/>
        <sz val="10"/>
        <rFont val="돋움"/>
        <family val="3"/>
        <charset val="129"/>
      </rPr>
      <t>베이크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후</t>
    </r>
    <r>
      <rPr>
        <b/>
        <sz val="10"/>
        <rFont val="Arial"/>
        <family val="2"/>
      </rPr>
      <t>)-270'C/20min/2cycle</t>
    </r>
    <phoneticPr fontId="7" type="noConversion"/>
  </si>
  <si>
    <t xml:space="preserve"> Stdev</t>
    <phoneticPr fontId="7" type="noConversion"/>
  </si>
  <si>
    <r>
      <t xml:space="preserve">Baking  Test  </t>
    </r>
    <r>
      <rPr>
        <b/>
        <sz val="10"/>
        <rFont val="돋움"/>
        <family val="3"/>
        <charset val="129"/>
      </rPr>
      <t>내열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시험</t>
    </r>
    <r>
      <rPr>
        <b/>
        <sz val="10"/>
        <rFont val="Arial"/>
        <family val="2"/>
      </rPr>
      <t xml:space="preserve"> (Post bake </t>
    </r>
    <r>
      <rPr>
        <b/>
        <sz val="10"/>
        <rFont val="돋움"/>
        <family val="3"/>
        <charset val="129"/>
      </rPr>
      <t>베이크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후</t>
    </r>
    <r>
      <rPr>
        <b/>
        <sz val="10"/>
        <rFont val="Arial"/>
        <family val="2"/>
      </rPr>
      <t>)-270'C/20min/3cycle</t>
    </r>
    <phoneticPr fontId="7" type="noConversion"/>
  </si>
  <si>
    <r>
      <t xml:space="preserve">Remarks </t>
    </r>
    <r>
      <rPr>
        <b/>
        <sz val="10"/>
        <rFont val="돋움"/>
        <family val="3"/>
        <charset val="129"/>
      </rPr>
      <t>비고</t>
    </r>
    <phoneticPr fontId="7" type="noConversion"/>
  </si>
  <si>
    <t>CRITICAL DIMENSION RESULT</t>
    <phoneticPr fontId="7" type="noConversion"/>
  </si>
  <si>
    <t>Unit:mm</t>
  </si>
  <si>
    <t>Items.</t>
  </si>
  <si>
    <t>EL</t>
  </si>
  <si>
    <t>OL</t>
  </si>
  <si>
    <t>TOW</t>
    <phoneticPr fontId="7" type="noConversion"/>
  </si>
  <si>
    <t>BOW</t>
    <phoneticPr fontId="7" type="noConversion"/>
  </si>
  <si>
    <t>TSL</t>
  </si>
  <si>
    <t>BSL</t>
  </si>
  <si>
    <t>TSW</t>
  </si>
  <si>
    <t>BSW</t>
  </si>
  <si>
    <t>TT</t>
  </si>
  <si>
    <t>ST(A)</t>
    <phoneticPr fontId="7" type="noConversion"/>
  </si>
  <si>
    <t>ST(B)</t>
    <phoneticPr fontId="7" type="noConversion"/>
  </si>
  <si>
    <t>ST(C)</t>
    <phoneticPr fontId="7" type="noConversion"/>
  </si>
  <si>
    <t>ST(D)</t>
    <phoneticPr fontId="7" type="noConversion"/>
  </si>
  <si>
    <t>ST(E)</t>
    <phoneticPr fontId="7" type="noConversion"/>
  </si>
  <si>
    <t>ST(F)</t>
    <phoneticPr fontId="7" type="noConversion"/>
  </si>
  <si>
    <t>POCKET-2 X Top</t>
    <phoneticPr fontId="7" type="noConversion"/>
  </si>
  <si>
    <t>POCKET-3 X Top</t>
    <phoneticPr fontId="7" type="noConversion"/>
  </si>
  <si>
    <t>POCKET-2 Y Top</t>
    <phoneticPr fontId="7" type="noConversion"/>
  </si>
  <si>
    <t>POCKET-3 Y Top</t>
    <phoneticPr fontId="7" type="noConversion"/>
  </si>
  <si>
    <t>POCKET-2 X Bottom</t>
    <phoneticPr fontId="7" type="noConversion"/>
  </si>
  <si>
    <t>POCKET-3 X Bottom</t>
    <phoneticPr fontId="7" type="noConversion"/>
  </si>
  <si>
    <t>MPL</t>
    <phoneticPr fontId="7" type="noConversion"/>
  </si>
  <si>
    <t>MPW</t>
    <phoneticPr fontId="7" type="noConversion"/>
  </si>
  <si>
    <t>MG HOMEX1</t>
    <phoneticPr fontId="7" type="noConversion"/>
  </si>
  <si>
    <t>MG HOMEX2</t>
    <phoneticPr fontId="7" type="noConversion"/>
  </si>
  <si>
    <t>MG HOMEX3</t>
    <phoneticPr fontId="7" type="noConversion"/>
  </si>
  <si>
    <t>BSLOTX1</t>
    <phoneticPr fontId="7" type="noConversion"/>
  </si>
  <si>
    <t>BSLOTX2</t>
    <phoneticPr fontId="7" type="noConversion"/>
  </si>
  <si>
    <t>BSLOTX3</t>
    <phoneticPr fontId="7" type="noConversion"/>
  </si>
  <si>
    <t>MGD</t>
    <phoneticPr fontId="7" type="noConversion"/>
  </si>
  <si>
    <t>MGH</t>
    <phoneticPr fontId="7" type="noConversion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</si>
  <si>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</si>
  <si>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</si>
  <si>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</si>
  <si>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</si>
  <si>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</si>
  <si>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</si>
  <si>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</si>
  <si>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</si>
  <si>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</si>
  <si>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</si>
  <si>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</si>
  <si>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</si>
  <si>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</si>
  <si>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</si>
  <si>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</si>
  <si>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</si>
  <si>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</si>
  <si>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</si>
  <si>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</si>
  <si>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  <phoneticPr fontId="7" type="noConversion"/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</si>
  <si>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</si>
  <si>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</si>
  <si>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</si>
  <si>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</si>
  <si>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</si>
  <si>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</si>
  <si>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</si>
  <si>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</si>
  <si>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</si>
  <si>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</si>
  <si>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 xml:space="preserve"> * POCKET-1 X Top means Top Pocket Size "X" direction of position 11 pocket.</t>
    <phoneticPr fontId="7" type="noConversion"/>
  </si>
  <si>
    <t xml:space="preserve"> * POCKET-1 X Bottom means Bottom Pocket Size "X" direction of position 11 pocket.</t>
    <phoneticPr fontId="7" type="noConversion"/>
  </si>
  <si>
    <t xml:space="preserve">   POCKET-2 X Top means Top Pocket Size "X" direction of position 13 pocket.</t>
    <phoneticPr fontId="7" type="noConversion"/>
  </si>
  <si>
    <t xml:space="preserve">   POCKET-2 X Bottom means Bottom Pocket Size "X" direction of position 13 pocket.</t>
    <phoneticPr fontId="7" type="noConversion"/>
  </si>
  <si>
    <t xml:space="preserve">   POCKET-3 X Top means Top Pocket Size "X" direction of position 51 pocket.</t>
    <phoneticPr fontId="7" type="noConversion"/>
  </si>
  <si>
    <t xml:space="preserve">   POCKET-3 X Bottom means Bottom Pocket Size "X" direction of position 51 pocket.</t>
    <phoneticPr fontId="7" type="noConversion"/>
  </si>
  <si>
    <t>* Top Pocket Location</t>
    <phoneticPr fontId="7" type="noConversion"/>
  </si>
  <si>
    <t>* Bottom Pocket Location</t>
    <phoneticPr fontId="7" type="noConversion"/>
  </si>
  <si>
    <t xml:space="preserve"> TRAY WARPAGE EVALUATION REPORT</t>
    <phoneticPr fontId="7" type="noConversion"/>
  </si>
  <si>
    <t>Tray Type:</t>
    <phoneticPr fontId="7" type="noConversion"/>
  </si>
  <si>
    <t>BGA 65X65 3.59T</t>
    <phoneticPr fontId="7" type="noConversion"/>
  </si>
  <si>
    <t>Part No.</t>
    <phoneticPr fontId="7" type="noConversion"/>
  </si>
  <si>
    <t>500736549 / TR225040</t>
    <phoneticPr fontId="7" type="noConversion"/>
  </si>
  <si>
    <t>Rev level</t>
  </si>
  <si>
    <t>Mold</t>
  </si>
  <si>
    <t>TR3544-01</t>
    <phoneticPr fontId="7" type="noConversion"/>
  </si>
  <si>
    <t>Bake</t>
  </si>
  <si>
    <t>270'c</t>
    <phoneticPr fontId="7" type="noConversion"/>
  </si>
  <si>
    <t xml:space="preserve"> *S/S: 30Pcs  Equipment/Serial No: Dim-Bench Mark450/B45015071631      Flatness-Bench Mark450/B45015071631    S.R -PRS 801 Multiple Pin/0807AB0038  Static Charge-Trek Model 520/3275</t>
    <phoneticPr fontId="7" type="noConversion"/>
  </si>
  <si>
    <r>
      <t xml:space="preserve">Baking  Test  </t>
    </r>
    <r>
      <rPr>
        <b/>
        <sz val="11"/>
        <rFont val="돋움"/>
        <family val="3"/>
        <charset val="129"/>
      </rPr>
      <t>내열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시험</t>
    </r>
    <phoneticPr fontId="7" type="noConversion"/>
  </si>
  <si>
    <t>Sample #</t>
  </si>
  <si>
    <r>
      <t xml:space="preserve"> Pre bake </t>
    </r>
    <r>
      <rPr>
        <b/>
        <sz val="11"/>
        <rFont val="돋움"/>
        <family val="3"/>
        <charset val="129"/>
      </rPr>
      <t>베이크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전</t>
    </r>
    <r>
      <rPr>
        <b/>
        <sz val="11"/>
        <rFont val="Arial"/>
        <family val="2"/>
      </rPr>
      <t xml:space="preserve">          </t>
    </r>
    <phoneticPr fontId="7" type="noConversion"/>
  </si>
  <si>
    <r>
      <t xml:space="preserve">Post  bake </t>
    </r>
    <r>
      <rPr>
        <b/>
        <sz val="11"/>
        <rFont val="돋움"/>
        <family val="3"/>
        <charset val="129"/>
      </rPr>
      <t>베이크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후</t>
    </r>
    <r>
      <rPr>
        <b/>
        <sz val="11"/>
        <rFont val="Arial"/>
        <family val="2"/>
      </rPr>
      <t xml:space="preserve">)- 270'C /20min/1cycle        </t>
    </r>
    <phoneticPr fontId="7" type="noConversion"/>
  </si>
  <si>
    <r>
      <t xml:space="preserve">Post  bake </t>
    </r>
    <r>
      <rPr>
        <b/>
        <sz val="11"/>
        <rFont val="돋움"/>
        <family val="3"/>
        <charset val="129"/>
      </rPr>
      <t>베이크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후</t>
    </r>
    <r>
      <rPr>
        <b/>
        <sz val="11"/>
        <rFont val="Arial"/>
        <family val="2"/>
      </rPr>
      <t xml:space="preserve">)- 270'C /20min/2cycle       </t>
    </r>
    <phoneticPr fontId="7" type="noConversion"/>
  </si>
  <si>
    <r>
      <t xml:space="preserve">Post  bake </t>
    </r>
    <r>
      <rPr>
        <b/>
        <sz val="11"/>
        <rFont val="돋움"/>
        <family val="3"/>
        <charset val="129"/>
      </rPr>
      <t>베이크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후</t>
    </r>
    <r>
      <rPr>
        <b/>
        <sz val="11"/>
        <rFont val="Arial"/>
        <family val="2"/>
      </rPr>
      <t xml:space="preserve">)- 270'C /20min/3cycle       </t>
    </r>
    <phoneticPr fontId="7" type="noConversion"/>
  </si>
  <si>
    <t>Flatness</t>
    <phoneticPr fontId="7" type="noConversion"/>
  </si>
  <si>
    <t>S.R</t>
  </si>
  <si>
    <t>Static Charge</t>
    <phoneticPr fontId="7" type="noConversion"/>
  </si>
  <si>
    <t>MIN</t>
    <phoneticPr fontId="7" type="noConversion"/>
  </si>
  <si>
    <t>MAX</t>
    <phoneticPr fontId="7" type="noConversion"/>
  </si>
  <si>
    <t>Avg</t>
    <phoneticPr fontId="7" type="noConversion"/>
  </si>
  <si>
    <t>Std</t>
    <phoneticPr fontId="7" type="noConversion"/>
  </si>
  <si>
    <t>Cpk</t>
    <phoneticPr fontId="7" type="noConversion"/>
  </si>
  <si>
    <t>P/F</t>
    <phoneticPr fontId="7" type="noConversion"/>
  </si>
  <si>
    <t xml:space="preserve"> *Top  Pocket Data</t>
    <phoneticPr fontId="7" type="noConversion"/>
  </si>
  <si>
    <t>Item</t>
    <phoneticPr fontId="7" type="noConversion"/>
  </si>
  <si>
    <t>Pocket X Top</t>
  </si>
  <si>
    <t>Pocket Y Top</t>
    <phoneticPr fontId="7" type="noConversion"/>
  </si>
  <si>
    <t>Top z height</t>
    <phoneticPr fontId="7" type="noConversion"/>
  </si>
  <si>
    <t>Spec Target</t>
  </si>
  <si>
    <t>LSL</t>
  </si>
  <si>
    <t>USL</t>
  </si>
  <si>
    <t>Pocket  No.1</t>
    <phoneticPr fontId="7" type="noConversion"/>
  </si>
  <si>
    <t>Pocket true position x top</t>
  </si>
  <si>
    <t>Pocket true position y top</t>
    <phoneticPr fontId="7" type="noConversion"/>
  </si>
  <si>
    <t xml:space="preserve"> *Bottom  Pocket Data</t>
    <phoneticPr fontId="7" type="noConversion"/>
  </si>
  <si>
    <t>Pocket X Bottom</t>
    <phoneticPr fontId="7" type="noConversion"/>
  </si>
  <si>
    <t>Pocket Y Bottom</t>
    <phoneticPr fontId="7" type="noConversion"/>
  </si>
  <si>
    <t>Bottom z height</t>
    <phoneticPr fontId="7" type="noConversion"/>
  </si>
  <si>
    <t>Pocket true position x bottom</t>
    <phoneticPr fontId="7" type="noConversion"/>
  </si>
  <si>
    <t>Pocket true position y bottom</t>
    <phoneticPr fontId="7" type="noConversion"/>
  </si>
  <si>
    <t>FORM NO.362</t>
    <phoneticPr fontId="7" type="noConversion"/>
  </si>
  <si>
    <t xml:space="preserve">                       SIDE WALL BREAKAGE(STRAPPING FORCE) TEST RESULT</t>
    <phoneticPr fontId="7" type="noConversion"/>
  </si>
  <si>
    <r>
      <t xml:space="preserve">                                                      </t>
    </r>
    <r>
      <rPr>
        <b/>
        <sz val="11"/>
        <rFont val="돋움"/>
        <family val="3"/>
        <charset val="129"/>
      </rPr>
      <t>싸이드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월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강도</t>
    </r>
    <r>
      <rPr>
        <b/>
        <sz val="11"/>
        <rFont val="Arial"/>
        <family val="2"/>
      </rPr>
      <t>(</t>
    </r>
    <r>
      <rPr>
        <b/>
        <sz val="11"/>
        <rFont val="돋움"/>
        <family val="3"/>
        <charset val="129"/>
      </rPr>
      <t>스트랩핑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세기</t>
    </r>
    <r>
      <rPr>
        <b/>
        <sz val="11"/>
        <rFont val="Arial"/>
        <family val="2"/>
      </rPr>
      <t xml:space="preserve">) </t>
    </r>
    <r>
      <rPr>
        <b/>
        <sz val="11"/>
        <rFont val="돋움"/>
        <family val="3"/>
        <charset val="129"/>
      </rPr>
      <t>시험결과</t>
    </r>
    <phoneticPr fontId="7" type="noConversion"/>
  </si>
  <si>
    <t>DATE :August 25,2022</t>
    <phoneticPr fontId="7" type="noConversion"/>
  </si>
  <si>
    <r>
      <t xml:space="preserve">Description </t>
    </r>
    <r>
      <rPr>
        <b/>
        <sz val="10"/>
        <rFont val="돋움"/>
        <family val="3"/>
        <charset val="129"/>
      </rPr>
      <t>품명</t>
    </r>
    <r>
      <rPr>
        <b/>
        <sz val="10"/>
        <rFont val="Arial"/>
        <family val="2"/>
      </rPr>
      <t xml:space="preserve"> :J/H BGA 65X65 3.59T TR3544-01 BAKEABLE TRAY-LCP</t>
    </r>
    <phoneticPr fontId="7" type="noConversion"/>
  </si>
  <si>
    <t xml:space="preserve">SAMPLE SIZE : 5 PCS  </t>
    <phoneticPr fontId="7" type="noConversion"/>
  </si>
  <si>
    <t xml:space="preserve">MEASURING APPARATUS : DIGITAL FORCE GAUGE   </t>
    <phoneticPr fontId="7" type="noConversion"/>
  </si>
  <si>
    <t>MEASURING LOCATION :</t>
    <phoneticPr fontId="7" type="noConversion"/>
  </si>
  <si>
    <t>UNIT : KG</t>
  </si>
  <si>
    <t xml:space="preserve">    CHECK ITEMS   </t>
  </si>
  <si>
    <t xml:space="preserve"> SPEC  </t>
  </si>
  <si>
    <t xml:space="preserve">  MAX</t>
  </si>
  <si>
    <t xml:space="preserve">  MIN</t>
  </si>
  <si>
    <r>
      <t xml:space="preserve"> STRENGTH </t>
    </r>
    <r>
      <rPr>
        <b/>
        <sz val="10"/>
        <color indexed="8"/>
        <rFont val="바탕체"/>
        <family val="1"/>
        <charset val="129"/>
      </rPr>
      <t>①</t>
    </r>
  </si>
  <si>
    <r>
      <t xml:space="preserve">X </t>
    </r>
    <r>
      <rPr>
        <b/>
        <sz val="10"/>
        <color indexed="8"/>
        <rFont val="바탕체"/>
        <family val="1"/>
        <charset val="129"/>
      </rPr>
      <t>≥</t>
    </r>
    <r>
      <rPr>
        <b/>
        <sz val="10"/>
        <color indexed="8"/>
        <rFont val="Arial"/>
        <family val="2"/>
      </rPr>
      <t xml:space="preserve"> 35.0</t>
    </r>
  </si>
  <si>
    <t>(SLIDE CORE)</t>
    <phoneticPr fontId="7" type="noConversion"/>
  </si>
  <si>
    <r>
      <t xml:space="preserve"> STRENGTH </t>
    </r>
    <r>
      <rPr>
        <b/>
        <sz val="10"/>
        <color indexed="8"/>
        <rFont val="바탕체"/>
        <family val="1"/>
        <charset val="129"/>
      </rPr>
      <t>②</t>
    </r>
  </si>
  <si>
    <t xml:space="preserve"> (SIDEWALL WITH RIB)</t>
  </si>
  <si>
    <r>
      <t xml:space="preserve"> STRENGTH </t>
    </r>
    <r>
      <rPr>
        <b/>
        <sz val="10"/>
        <color indexed="8"/>
        <rFont val="바탕체"/>
        <family val="1"/>
        <charset val="129"/>
      </rPr>
      <t>③</t>
    </r>
  </si>
  <si>
    <t xml:space="preserve"> (SCALLOP)</t>
  </si>
  <si>
    <r>
      <t xml:space="preserve"> STRENGTH </t>
    </r>
    <r>
      <rPr>
        <b/>
        <sz val="10"/>
        <color indexed="8"/>
        <rFont val="바탕체"/>
        <family val="1"/>
        <charset val="129"/>
      </rPr>
      <t>④</t>
    </r>
  </si>
  <si>
    <t>(SIDEWALL WITHOUT RIB)</t>
    <phoneticPr fontId="7" type="noConversion"/>
  </si>
  <si>
    <r>
      <t xml:space="preserve"> STRENGTH </t>
    </r>
    <r>
      <rPr>
        <b/>
        <sz val="10"/>
        <color indexed="8"/>
        <rFont val="바탕체"/>
        <family val="1"/>
        <charset val="129"/>
      </rPr>
      <t>⑤</t>
    </r>
  </si>
  <si>
    <t xml:space="preserve"> (BESIDE NOTCH)</t>
  </si>
  <si>
    <r>
      <t xml:space="preserve"> STRENGTH </t>
    </r>
    <r>
      <rPr>
        <b/>
        <sz val="10"/>
        <color indexed="8"/>
        <rFont val="바탕체"/>
        <family val="1"/>
        <charset val="129"/>
      </rPr>
      <t>⑥</t>
    </r>
  </si>
  <si>
    <t xml:space="preserve"> (END TAP – CHAMFER)</t>
  </si>
  <si>
    <r>
      <t xml:space="preserve"> STRENGTH </t>
    </r>
    <r>
      <rPr>
        <b/>
        <sz val="10"/>
        <color indexed="8"/>
        <rFont val="바탕체"/>
        <family val="1"/>
        <charset val="129"/>
      </rPr>
      <t>⑦</t>
    </r>
  </si>
  <si>
    <r>
      <t xml:space="preserve">X </t>
    </r>
    <r>
      <rPr>
        <b/>
        <sz val="10"/>
        <color indexed="8"/>
        <rFont val="바탕체"/>
        <family val="1"/>
        <charset val="129"/>
      </rPr>
      <t>≥</t>
    </r>
    <r>
      <rPr>
        <b/>
        <sz val="10"/>
        <color indexed="8"/>
        <rFont val="Arial"/>
        <family val="2"/>
      </rPr>
      <t xml:space="preserve"> 35.0</t>
    </r>
    <phoneticPr fontId="7" type="noConversion"/>
  </si>
  <si>
    <t xml:space="preserve"> (END TAP – OPPOSITE)</t>
  </si>
  <si>
    <t xml:space="preserve">                       TRAY STACK HEIGHT TEST RESULT</t>
    <phoneticPr fontId="7" type="noConversion"/>
  </si>
  <si>
    <r>
      <t xml:space="preserve">                                                      </t>
    </r>
    <r>
      <rPr>
        <b/>
        <sz val="11"/>
        <rFont val="돋움"/>
        <family val="3"/>
        <charset val="129"/>
      </rPr>
      <t>스택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하이트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시험결과</t>
    </r>
    <phoneticPr fontId="7" type="noConversion"/>
  </si>
  <si>
    <t xml:space="preserve">SAMPLE SIZE : 39 PCS  </t>
    <phoneticPr fontId="7" type="noConversion"/>
  </si>
  <si>
    <t xml:space="preserve">MEASURING APPARATUS : Height gauge </t>
    <phoneticPr fontId="7" type="noConversion"/>
  </si>
  <si>
    <t>UNIT : mm</t>
    <phoneticPr fontId="7" type="noConversion"/>
  </si>
  <si>
    <t>Stack Height</t>
    <phoneticPr fontId="7" type="noConversion"/>
  </si>
  <si>
    <t>SPEC</t>
    <phoneticPr fontId="7" type="noConversion"/>
  </si>
  <si>
    <t>point1</t>
    <phoneticPr fontId="7" type="noConversion"/>
  </si>
  <si>
    <t>point2</t>
  </si>
  <si>
    <t>point3</t>
  </si>
  <si>
    <t>point4</t>
  </si>
  <si>
    <t>DATA</t>
    <phoneticPr fontId="7" type="noConversion"/>
  </si>
  <si>
    <r>
      <t xml:space="preserve">X </t>
    </r>
    <r>
      <rPr>
        <b/>
        <sz val="12"/>
        <rFont val="돋움"/>
        <family val="3"/>
        <charset val="129"/>
      </rPr>
      <t>≤</t>
    </r>
    <r>
      <rPr>
        <b/>
        <sz val="12"/>
        <rFont val="Arial"/>
        <family val="2"/>
      </rPr>
      <t xml:space="preserve">  2.00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</si>
</sst>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_ "/>
    <numFmt numFmtId="166" formatCode="mm&quot;월&quot;\ dd&quot;일&quot;"/>
    <numFmt numFmtId="167" formatCode="0.000_ "/>
    <numFmt numFmtId="168" formatCode="0.0_ "/>
    <numFmt numFmtId="169" formatCode="0_ "/>
    <numFmt numFmtId="170" formatCode="0.000_);[Red]\(0.000\)"/>
    <numFmt numFmtId="171" formatCode="0.000000000000000_ "/>
  </numFmts>
  <fonts count="36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b/>
      <sz val="11"/>
      <name val="돋움"/>
      <family val="3"/>
      <charset val="129"/>
    </font>
    <font>
      <b/>
      <sz val="16"/>
      <name val="돋움"/>
      <family val="3"/>
      <charset val="129"/>
    </font>
    <font>
      <b/>
      <sz val="10"/>
      <color indexed="8"/>
      <name val="바탕체"/>
      <family val="1"/>
      <charset val="129"/>
    </font>
    <font>
      <b/>
      <sz val="8"/>
      <name val="Arial"/>
      <family val="2"/>
    </font>
    <font>
      <sz val="8"/>
      <name val="바탕"/>
      <family val="1"/>
      <charset val="129"/>
    </font>
    <font>
      <b/>
      <sz val="11"/>
      <name val="Arial"/>
      <family val="2"/>
    </font>
    <font>
      <b/>
      <sz val="18"/>
      <name val="Arial"/>
      <family val="2"/>
    </font>
    <font>
      <b/>
      <sz val="17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돋움"/>
      <family val="3"/>
      <charset val="129"/>
    </font>
    <font>
      <b/>
      <sz val="10"/>
      <name val="돋움"/>
      <family val="3"/>
      <charset val="129"/>
    </font>
    <font>
      <b/>
      <sz val="8"/>
      <name val="돋움"/>
      <family val="3"/>
      <charset val="129"/>
    </font>
    <font>
      <b/>
      <vertAlign val="superscript"/>
      <sz val="8"/>
      <name val="Arial"/>
      <family val="2"/>
    </font>
    <font>
      <b/>
      <sz val="11"/>
      <color indexed="10"/>
      <name val="돋움"/>
      <family val="3"/>
      <charset val="129"/>
    </font>
    <font>
      <b/>
      <sz val="10"/>
      <color indexed="8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7.5"/>
      <name val="Arial"/>
      <family val="2"/>
    </font>
    <font>
      <b/>
      <vertAlign val="superscript"/>
      <sz val="9"/>
      <name val="Arial"/>
      <family val="2"/>
    </font>
    <font>
      <b/>
      <sz val="12"/>
      <name val="돋움"/>
      <family val="3"/>
      <charset val="129"/>
    </font>
    <font>
      <b/>
      <u/>
      <sz val="18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mediumGray">
        <fgColor indexed="9"/>
      </patternFill>
    </fill>
    <fill>
      <patternFill patternType="solid">
        <fgColor indexed="8"/>
        <bgColor indexed="64"/>
      </patternFill>
    </fill>
    <fill>
      <patternFill patternType="lightGray">
        <bgColor indexed="8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</borders>
  <cellStyleXfs count="10">
    <xf numFmtId="0" fontId="0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>
      <alignment vertical="center"/>
    </xf>
    <xf numFmtId="0" fontId="8" fillId="0" borderId="0"/>
    <xf numFmtId="0" fontId="5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8">
    <xf numFmtId="0" fontId="0" fillId="0" borderId="0" xfId="0"/>
    <xf numFmtId="0" fontId="12" fillId="0" borderId="0" xfId="0" applyFont="1" applyAlignment="1">
      <alignment horizontal="left" vertical="center"/>
    </xf>
    <xf numFmtId="0" fontId="14" fillId="0" borderId="1" xfId="0" applyFont="1" applyBorder="1"/>
    <xf numFmtId="0" fontId="14" fillId="0" borderId="0" xfId="0" applyFont="1"/>
    <xf numFmtId="164" fontId="18" fillId="0" borderId="2" xfId="0" applyNumberFormat="1" applyFont="1" applyBorder="1" applyAlignment="1">
      <alignment horizontal="center"/>
    </xf>
    <xf numFmtId="164" fontId="18" fillId="0" borderId="3" xfId="0" applyNumberFormat="1" applyFont="1" applyBorder="1" applyAlignment="1">
      <alignment horizontal="center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/>
      <protection hidden="1"/>
    </xf>
    <xf numFmtId="0" fontId="18" fillId="0" borderId="0" xfId="0" applyFont="1" applyAlignment="1">
      <alignment horizontal="center"/>
    </xf>
    <xf numFmtId="0" fontId="18" fillId="0" borderId="4" xfId="0" applyFont="1" applyBorder="1" applyAlignment="1">
      <alignment horizontal="left"/>
    </xf>
    <xf numFmtId="164" fontId="12" fillId="0" borderId="5" xfId="0" applyNumberFormat="1" applyFont="1" applyBorder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0" fontId="18" fillId="0" borderId="7" xfId="0" applyFont="1" applyBorder="1" applyAlignment="1">
      <alignment horizontal="left"/>
    </xf>
    <xf numFmtId="164" fontId="12" fillId="0" borderId="8" xfId="0" applyNumberFormat="1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164" fontId="12" fillId="0" borderId="10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8" fillId="0" borderId="12" xfId="0" applyFont="1" applyBorder="1"/>
    <xf numFmtId="0" fontId="18" fillId="0" borderId="13" xfId="0" applyFont="1" applyBorder="1"/>
    <xf numFmtId="0" fontId="18" fillId="0" borderId="0" xfId="0" applyFont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4" fillId="0" borderId="14" xfId="0" applyFont="1" applyBorder="1"/>
    <xf numFmtId="49" fontId="14" fillId="0" borderId="0" xfId="0" applyNumberFormat="1" applyFont="1"/>
    <xf numFmtId="0" fontId="14" fillId="0" borderId="15" xfId="0" applyFont="1" applyBorder="1"/>
    <xf numFmtId="0" fontId="23" fillId="0" borderId="14" xfId="0" applyFont="1" applyBorder="1"/>
    <xf numFmtId="0" fontId="23" fillId="0" borderId="0" xfId="0" applyFont="1"/>
    <xf numFmtId="0" fontId="14" fillId="0" borderId="17" xfId="0" applyFont="1" applyBorder="1"/>
    <xf numFmtId="0" fontId="14" fillId="0" borderId="18" xfId="0" applyFont="1" applyBorder="1"/>
    <xf numFmtId="49" fontId="14" fillId="0" borderId="18" xfId="0" applyNumberFormat="1" applyFont="1" applyBorder="1" applyAlignment="1">
      <alignment horizontal="left"/>
    </xf>
    <xf numFmtId="0" fontId="23" fillId="0" borderId="15" xfId="0" applyFont="1" applyBorder="1"/>
    <xf numFmtId="0" fontId="14" fillId="0" borderId="0" xfId="0" applyFont="1" applyAlignment="1">
      <alignment vertical="top" wrapText="1"/>
    </xf>
    <xf numFmtId="0" fontId="23" fillId="0" borderId="14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15" xfId="0" applyFont="1" applyBorder="1" applyAlignment="1">
      <alignment vertical="center"/>
    </xf>
    <xf numFmtId="0" fontId="19" fillId="0" borderId="0" xfId="0" applyFont="1"/>
    <xf numFmtId="0" fontId="12" fillId="0" borderId="0" xfId="0" applyFont="1"/>
    <xf numFmtId="0" fontId="18" fillId="0" borderId="19" xfId="0" applyFont="1" applyBorder="1"/>
    <xf numFmtId="0" fontId="18" fillId="0" borderId="20" xfId="0" applyFont="1" applyBorder="1"/>
    <xf numFmtId="0" fontId="14" fillId="0" borderId="3" xfId="0" applyFont="1" applyBorder="1"/>
    <xf numFmtId="0" fontId="14" fillId="0" borderId="21" xfId="0" applyFont="1" applyBorder="1"/>
    <xf numFmtId="0" fontId="14" fillId="0" borderId="22" xfId="0" applyFont="1" applyBorder="1"/>
    <xf numFmtId="0" fontId="14" fillId="0" borderId="23" xfId="0" applyFont="1" applyBorder="1"/>
    <xf numFmtId="0" fontId="14" fillId="0" borderId="24" xfId="0" applyFont="1" applyBorder="1"/>
    <xf numFmtId="0" fontId="14" fillId="0" borderId="2" xfId="0" applyFont="1" applyBorder="1"/>
    <xf numFmtId="0" fontId="14" fillId="0" borderId="25" xfId="0" applyFont="1" applyBorder="1"/>
    <xf numFmtId="0" fontId="14" fillId="0" borderId="5" xfId="0" applyFont="1" applyBorder="1"/>
    <xf numFmtId="0" fontId="19" fillId="0" borderId="5" xfId="0" applyFont="1" applyBorder="1"/>
    <xf numFmtId="0" fontId="19" fillId="0" borderId="24" xfId="0" applyFont="1" applyBorder="1"/>
    <xf numFmtId="0" fontId="19" fillId="0" borderId="18" xfId="0" applyFont="1" applyBorder="1"/>
    <xf numFmtId="0" fontId="19" fillId="0" borderId="2" xfId="0" applyFont="1" applyBorder="1"/>
    <xf numFmtId="0" fontId="24" fillId="0" borderId="18" xfId="0" applyFont="1" applyBorder="1"/>
    <xf numFmtId="0" fontId="19" fillId="0" borderId="18" xfId="0" applyFont="1" applyBorder="1" applyAlignment="1">
      <alignment horizontal="center"/>
    </xf>
    <xf numFmtId="0" fontId="19" fillId="0" borderId="18" xfId="0" quotePrefix="1" applyFont="1" applyBorder="1"/>
    <xf numFmtId="0" fontId="14" fillId="0" borderId="24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8" fillId="0" borderId="5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19" fillId="2" borderId="26" xfId="0" applyFont="1" applyFill="1" applyBorder="1" applyAlignment="1">
      <alignment horizontal="center"/>
    </xf>
    <xf numFmtId="0" fontId="19" fillId="2" borderId="26" xfId="0" applyFont="1" applyFill="1" applyBorder="1"/>
    <xf numFmtId="164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/>
    </xf>
    <xf numFmtId="0" fontId="19" fillId="2" borderId="24" xfId="0" applyFont="1" applyFill="1" applyBorder="1" applyAlignment="1">
      <alignment horizontal="center"/>
    </xf>
    <xf numFmtId="0" fontId="19" fillId="2" borderId="24" xfId="0" applyFont="1" applyFill="1" applyBorder="1"/>
    <xf numFmtId="0" fontId="19" fillId="2" borderId="5" xfId="0" applyFont="1" applyFill="1" applyBorder="1" applyAlignment="1">
      <alignment horizontal="center"/>
    </xf>
    <xf numFmtId="0" fontId="18" fillId="0" borderId="21" xfId="0" applyFont="1" applyBorder="1"/>
    <xf numFmtId="0" fontId="18" fillId="0" borderId="24" xfId="0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8" fillId="0" borderId="18" xfId="0" applyFont="1" applyBorder="1"/>
    <xf numFmtId="0" fontId="12" fillId="0" borderId="24" xfId="0" applyFont="1" applyBorder="1"/>
    <xf numFmtId="0" fontId="12" fillId="0" borderId="18" xfId="0" applyFont="1" applyBorder="1"/>
    <xf numFmtId="0" fontId="12" fillId="0" borderId="2" xfId="0" applyFont="1" applyBorder="1"/>
    <xf numFmtId="0" fontId="18" fillId="0" borderId="5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7" xfId="0" applyFont="1" applyBorder="1" applyAlignment="1">
      <alignment horizontal="left"/>
    </xf>
    <xf numFmtId="0" fontId="19" fillId="2" borderId="8" xfId="0" applyFont="1" applyFill="1" applyBorder="1" applyAlignment="1">
      <alignment horizontal="center"/>
    </xf>
    <xf numFmtId="11" fontId="19" fillId="0" borderId="28" xfId="0" applyNumberFormat="1" applyFont="1" applyBorder="1" applyAlignment="1">
      <alignment horizontal="left"/>
    </xf>
    <xf numFmtId="49" fontId="12" fillId="0" borderId="8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18" fillId="0" borderId="30" xfId="0" applyFont="1" applyBorder="1" applyAlignment="1">
      <alignment horizontal="left"/>
    </xf>
    <xf numFmtId="0" fontId="18" fillId="0" borderId="30" xfId="0" applyFont="1" applyBorder="1"/>
    <xf numFmtId="0" fontId="18" fillId="0" borderId="23" xfId="0" applyFont="1" applyBorder="1"/>
    <xf numFmtId="0" fontId="18" fillId="0" borderId="3" xfId="0" applyFont="1" applyBorder="1"/>
    <xf numFmtId="0" fontId="18" fillId="0" borderId="25" xfId="0" applyFont="1" applyBorder="1"/>
    <xf numFmtId="0" fontId="14" fillId="0" borderId="26" xfId="0" applyFont="1" applyBorder="1"/>
    <xf numFmtId="0" fontId="14" fillId="0" borderId="31" xfId="0" applyFont="1" applyBorder="1"/>
    <xf numFmtId="0" fontId="19" fillId="0" borderId="0" xfId="0" applyFont="1" applyAlignment="1">
      <alignment horizontal="left"/>
    </xf>
    <xf numFmtId="0" fontId="26" fillId="0" borderId="0" xfId="0" applyFont="1"/>
    <xf numFmtId="0" fontId="9" fillId="0" borderId="0" xfId="0" applyFont="1"/>
    <xf numFmtId="164" fontId="9" fillId="0" borderId="0" xfId="0" applyNumberFormat="1" applyFont="1"/>
    <xf numFmtId="164" fontId="26" fillId="0" borderId="0" xfId="0" applyNumberFormat="1" applyFont="1"/>
    <xf numFmtId="1" fontId="9" fillId="0" borderId="0" xfId="0" applyNumberFormat="1" applyFont="1"/>
    <xf numFmtId="1" fontId="28" fillId="0" borderId="22" xfId="0" applyNumberFormat="1" applyFont="1" applyBorder="1" applyAlignment="1">
      <alignment horizontal="center" vertical="center" shrinkToFit="1"/>
    </xf>
    <xf numFmtId="1" fontId="9" fillId="0" borderId="23" xfId="0" applyNumberFormat="1" applyFont="1" applyBorder="1" applyAlignment="1">
      <alignment horizontal="center" vertical="center" shrinkToFit="1"/>
    </xf>
    <xf numFmtId="1" fontId="28" fillId="0" borderId="23" xfId="0" applyNumberFormat="1" applyFont="1" applyBorder="1" applyAlignment="1">
      <alignment horizontal="center" vertical="center" shrinkToFit="1"/>
    </xf>
    <xf numFmtId="1" fontId="28" fillId="0" borderId="3" xfId="0" applyNumberFormat="1" applyFont="1" applyBorder="1" applyAlignment="1">
      <alignment horizontal="center" vertical="center" shrinkToFit="1"/>
    </xf>
    <xf numFmtId="1" fontId="28" fillId="0" borderId="25" xfId="0" applyNumberFormat="1" applyFont="1" applyBorder="1" applyAlignment="1">
      <alignment horizontal="center" vertical="center" shrinkToFit="1"/>
    </xf>
    <xf numFmtId="1" fontId="9" fillId="0" borderId="0" xfId="0" applyNumberFormat="1" applyFont="1" applyAlignment="1">
      <alignment horizontal="center" vertical="center" shrinkToFit="1"/>
    </xf>
    <xf numFmtId="1" fontId="28" fillId="0" borderId="0" xfId="0" applyNumberFormat="1" applyFont="1" applyAlignment="1">
      <alignment horizontal="center" vertical="center" shrinkToFit="1"/>
    </xf>
    <xf numFmtId="1" fontId="28" fillId="0" borderId="21" xfId="0" applyNumberFormat="1" applyFont="1" applyBorder="1" applyAlignment="1">
      <alignment horizontal="center" vertical="center" shrinkToFit="1"/>
    </xf>
    <xf numFmtId="0" fontId="28" fillId="0" borderId="2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14" fillId="0" borderId="0" xfId="4" applyFont="1"/>
    <xf numFmtId="0" fontId="18" fillId="0" borderId="0" xfId="4" applyFont="1"/>
    <xf numFmtId="0" fontId="18" fillId="0" borderId="0" xfId="4" applyFont="1" applyAlignment="1">
      <alignment horizontal="centerContinuous"/>
    </xf>
    <xf numFmtId="166" fontId="18" fillId="0" borderId="0" xfId="4" applyNumberFormat="1" applyFont="1" applyAlignment="1">
      <alignment horizontal="centerContinuous"/>
    </xf>
    <xf numFmtId="0" fontId="14" fillId="0" borderId="0" xfId="4" applyFont="1" applyAlignment="1">
      <alignment horizontal="center"/>
    </xf>
    <xf numFmtId="0" fontId="18" fillId="0" borderId="0" xfId="0" applyFont="1" applyProtection="1">
      <protection hidden="1"/>
    </xf>
    <xf numFmtId="0" fontId="22" fillId="0" borderId="32" xfId="0" applyFont="1" applyBorder="1" applyProtection="1">
      <protection hidden="1"/>
    </xf>
    <xf numFmtId="0" fontId="14" fillId="0" borderId="32" xfId="0" applyFont="1" applyBorder="1" applyProtection="1">
      <protection hidden="1"/>
    </xf>
    <xf numFmtId="0" fontId="14" fillId="0" borderId="0" xfId="0" applyFont="1" applyAlignment="1" applyProtection="1">
      <alignment horizontal="center" shrinkToFit="1"/>
      <protection hidden="1"/>
    </xf>
    <xf numFmtId="0" fontId="12" fillId="0" borderId="0" xfId="0" applyFont="1" applyProtection="1">
      <protection hidden="1"/>
    </xf>
    <xf numFmtId="49" fontId="14" fillId="0" borderId="0" xfId="0" applyNumberFormat="1" applyFont="1" applyAlignment="1" applyProtection="1">
      <alignment horizontal="center"/>
      <protection hidden="1"/>
    </xf>
    <xf numFmtId="49" fontId="14" fillId="0" borderId="0" xfId="0" applyNumberFormat="1" applyFont="1" applyAlignment="1" applyProtection="1">
      <alignment horizontal="left"/>
      <protection hidden="1"/>
    </xf>
    <xf numFmtId="0" fontId="14" fillId="0" borderId="0" xfId="0" applyFont="1" applyAlignment="1" applyProtection="1">
      <alignment horizontal="center"/>
      <protection hidden="1"/>
    </xf>
    <xf numFmtId="0" fontId="29" fillId="0" borderId="33" xfId="0" applyFont="1" applyBorder="1" applyAlignment="1" applyProtection="1">
      <alignment horizontal="justify" vertical="center" wrapText="1"/>
      <protection hidden="1"/>
    </xf>
    <xf numFmtId="0" fontId="29" fillId="0" borderId="34" xfId="0" applyFont="1" applyBorder="1" applyAlignment="1" applyProtection="1">
      <alignment horizontal="center" vertical="center" wrapText="1"/>
      <protection hidden="1"/>
    </xf>
    <xf numFmtId="0" fontId="29" fillId="0" borderId="34" xfId="0" applyFont="1" applyBorder="1" applyAlignment="1" applyProtection="1">
      <alignment horizontal="justify" vertical="center" wrapText="1"/>
      <protection hidden="1"/>
    </xf>
    <xf numFmtId="0" fontId="29" fillId="0" borderId="35" xfId="0" applyFont="1" applyBorder="1" applyAlignment="1" applyProtection="1">
      <alignment horizontal="justify" vertical="center" wrapText="1"/>
      <protection hidden="1"/>
    </xf>
    <xf numFmtId="0" fontId="29" fillId="0" borderId="36" xfId="0" applyFont="1" applyBorder="1" applyAlignment="1" applyProtection="1">
      <alignment horizontal="justify" vertical="center" wrapText="1"/>
      <protection hidden="1"/>
    </xf>
    <xf numFmtId="0" fontId="15" fillId="0" borderId="16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37" xfId="0" applyFont="1" applyBorder="1" applyAlignment="1">
      <alignment horizontal="left"/>
    </xf>
    <xf numFmtId="0" fontId="19" fillId="0" borderId="24" xfId="0" quotePrefix="1" applyFont="1" applyBorder="1" applyAlignment="1">
      <alignment horizontal="right"/>
    </xf>
    <xf numFmtId="0" fontId="14" fillId="0" borderId="5" xfId="5" applyFont="1" applyBorder="1" applyAlignment="1">
      <alignment horizontal="center"/>
    </xf>
    <xf numFmtId="0" fontId="18" fillId="0" borderId="5" xfId="5" applyFont="1" applyBorder="1" applyAlignment="1">
      <alignment horizontal="center"/>
    </xf>
    <xf numFmtId="164" fontId="12" fillId="0" borderId="38" xfId="0" applyNumberFormat="1" applyFont="1" applyBorder="1" applyAlignment="1">
      <alignment horizontal="center"/>
    </xf>
    <xf numFmtId="164" fontId="12" fillId="0" borderId="39" xfId="0" applyNumberFormat="1" applyFont="1" applyBorder="1" applyAlignment="1">
      <alignment horizontal="center"/>
    </xf>
    <xf numFmtId="0" fontId="19" fillId="0" borderId="0" xfId="4" applyFont="1"/>
    <xf numFmtId="0" fontId="14" fillId="0" borderId="40" xfId="4" applyFont="1" applyBorder="1"/>
    <xf numFmtId="0" fontId="14" fillId="0" borderId="32" xfId="4" applyFont="1" applyBorder="1"/>
    <xf numFmtId="0" fontId="18" fillId="0" borderId="42" xfId="4" applyFont="1" applyBorder="1" applyAlignment="1">
      <alignment horizontal="center"/>
    </xf>
    <xf numFmtId="0" fontId="18" fillId="0" borderId="43" xfId="4" applyFont="1" applyBorder="1" applyAlignment="1">
      <alignment horizontal="center"/>
    </xf>
    <xf numFmtId="0" fontId="18" fillId="0" borderId="44" xfId="4" applyFont="1" applyBorder="1" applyAlignment="1">
      <alignment horizontal="center"/>
    </xf>
    <xf numFmtId="0" fontId="18" fillId="0" borderId="45" xfId="4" applyFont="1" applyBorder="1" applyAlignment="1">
      <alignment horizontal="center"/>
    </xf>
    <xf numFmtId="0" fontId="18" fillId="0" borderId="46" xfId="4" applyFont="1" applyBorder="1" applyAlignment="1">
      <alignment horizontal="center"/>
    </xf>
    <xf numFmtId="0" fontId="17" fillId="0" borderId="0" xfId="3" applyFont="1">
      <alignment vertical="center"/>
    </xf>
    <xf numFmtId="0" fontId="14" fillId="0" borderId="0" xfId="3" applyFont="1">
      <alignment vertical="center"/>
    </xf>
    <xf numFmtId="167" fontId="18" fillId="0" borderId="6" xfId="3" applyNumberFormat="1" applyFont="1" applyBorder="1" applyAlignment="1">
      <alignment horizontal="center" vertical="center"/>
    </xf>
    <xf numFmtId="167" fontId="18" fillId="0" borderId="48" xfId="3" applyNumberFormat="1" applyFont="1" applyBorder="1" applyAlignment="1">
      <alignment horizontal="center" vertical="center"/>
    </xf>
    <xf numFmtId="0" fontId="19" fillId="0" borderId="49" xfId="3" applyFont="1" applyBorder="1" applyAlignment="1">
      <alignment horizontal="center" vertical="center"/>
    </xf>
    <xf numFmtId="0" fontId="18" fillId="0" borderId="50" xfId="3" applyFont="1" applyBorder="1">
      <alignment vertical="center"/>
    </xf>
    <xf numFmtId="0" fontId="21" fillId="3" borderId="51" xfId="3" applyFont="1" applyFill="1" applyBorder="1" applyAlignment="1">
      <alignment horizontal="center" vertical="center"/>
    </xf>
    <xf numFmtId="0" fontId="21" fillId="3" borderId="52" xfId="3" applyFont="1" applyFill="1" applyBorder="1" applyAlignment="1">
      <alignment horizontal="center" vertical="center"/>
    </xf>
    <xf numFmtId="0" fontId="19" fillId="0" borderId="53" xfId="3" applyFont="1" applyBorder="1" applyAlignment="1">
      <alignment horizontal="center" vertical="center"/>
    </xf>
    <xf numFmtId="0" fontId="19" fillId="0" borderId="55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0" fillId="3" borderId="0" xfId="5" applyFont="1" applyFill="1" applyAlignment="1">
      <alignment horizontal="left"/>
    </xf>
    <xf numFmtId="0" fontId="20" fillId="3" borderId="0" xfId="0" applyFont="1" applyFill="1"/>
    <xf numFmtId="0" fontId="21" fillId="4" borderId="56" xfId="0" applyFont="1" applyFill="1" applyBorder="1" applyAlignment="1">
      <alignment horizontal="left"/>
    </xf>
    <xf numFmtId="0" fontId="21" fillId="4" borderId="57" xfId="0" applyFont="1" applyFill="1" applyBorder="1" applyAlignment="1">
      <alignment horizontal="center"/>
    </xf>
    <xf numFmtId="0" fontId="21" fillId="4" borderId="58" xfId="0" applyFont="1" applyFill="1" applyBorder="1" applyAlignment="1">
      <alignment horizontal="center"/>
    </xf>
    <xf numFmtId="0" fontId="21" fillId="4" borderId="59" xfId="0" applyFont="1" applyFill="1" applyBorder="1" applyAlignment="1">
      <alignment horizontal="center"/>
    </xf>
    <xf numFmtId="164" fontId="12" fillId="0" borderId="60" xfId="0" applyNumberFormat="1" applyFont="1" applyBorder="1" applyAlignment="1">
      <alignment horizontal="center"/>
    </xf>
    <xf numFmtId="0" fontId="21" fillId="4" borderId="40" xfId="4" applyFont="1" applyFill="1" applyBorder="1" applyAlignment="1">
      <alignment horizontal="centerContinuous"/>
    </xf>
    <xf numFmtId="0" fontId="21" fillId="4" borderId="32" xfId="4" applyFont="1" applyFill="1" applyBorder="1" applyAlignment="1">
      <alignment horizontal="centerContinuous"/>
    </xf>
    <xf numFmtId="0" fontId="21" fillId="4" borderId="41" xfId="4" applyFont="1" applyFill="1" applyBorder="1" applyAlignment="1">
      <alignment horizontal="centerContinuous"/>
    </xf>
    <xf numFmtId="167" fontId="31" fillId="0" borderId="0" xfId="0" applyNumberFormat="1" applyFont="1"/>
    <xf numFmtId="167" fontId="19" fillId="0" borderId="0" xfId="0" applyNumberFormat="1" applyFont="1"/>
    <xf numFmtId="0" fontId="12" fillId="0" borderId="14" xfId="0" applyFont="1" applyBorder="1"/>
    <xf numFmtId="0" fontId="19" fillId="0" borderId="0" xfId="3" applyFont="1" applyAlignment="1">
      <alignment horizontal="center" vertical="center"/>
    </xf>
    <xf numFmtId="0" fontId="21" fillId="3" borderId="62" xfId="3" applyFont="1" applyFill="1" applyBorder="1" applyAlignment="1">
      <alignment horizontal="center" vertical="center"/>
    </xf>
    <xf numFmtId="0" fontId="19" fillId="0" borderId="63" xfId="0" applyFont="1" applyBorder="1" applyAlignment="1">
      <alignment horizontal="center"/>
    </xf>
    <xf numFmtId="0" fontId="19" fillId="2" borderId="62" xfId="0" applyFont="1" applyFill="1" applyBorder="1" applyAlignment="1">
      <alignment horizontal="center"/>
    </xf>
    <xf numFmtId="11" fontId="19" fillId="0" borderId="64" xfId="0" applyNumberFormat="1" applyFont="1" applyBorder="1" applyAlignment="1">
      <alignment horizontal="center"/>
    </xf>
    <xf numFmtId="164" fontId="19" fillId="0" borderId="65" xfId="4" applyNumberFormat="1" applyFont="1" applyBorder="1" applyAlignment="1">
      <alignment horizontal="center"/>
    </xf>
    <xf numFmtId="164" fontId="19" fillId="0" borderId="66" xfId="4" applyNumberFormat="1" applyFont="1" applyBorder="1" applyAlignment="1">
      <alignment horizontal="center"/>
    </xf>
    <xf numFmtId="0" fontId="19" fillId="0" borderId="66" xfId="0" applyFont="1" applyBorder="1" applyAlignment="1">
      <alignment horizontal="center"/>
    </xf>
    <xf numFmtId="167" fontId="19" fillId="0" borderId="66" xfId="0" applyNumberFormat="1" applyFont="1" applyBorder="1" applyAlignment="1">
      <alignment horizontal="center"/>
    </xf>
    <xf numFmtId="165" fontId="19" fillId="0" borderId="66" xfId="0" applyNumberFormat="1" applyFont="1" applyBorder="1" applyAlignment="1">
      <alignment horizontal="center"/>
    </xf>
    <xf numFmtId="0" fontId="18" fillId="0" borderId="68" xfId="4" applyFont="1" applyBorder="1" applyAlignment="1">
      <alignment horizontal="center"/>
    </xf>
    <xf numFmtId="167" fontId="19" fillId="0" borderId="0" xfId="0" applyNumberFormat="1" applyFont="1" applyAlignment="1">
      <alignment horizontal="center"/>
    </xf>
    <xf numFmtId="0" fontId="21" fillId="3" borderId="75" xfId="3" applyFont="1" applyFill="1" applyBorder="1" applyAlignment="1">
      <alignment horizontal="center" vertical="center"/>
    </xf>
    <xf numFmtId="0" fontId="20" fillId="3" borderId="56" xfId="3" applyFont="1" applyFill="1" applyBorder="1">
      <alignment vertical="center"/>
    </xf>
    <xf numFmtId="0" fontId="20" fillId="3" borderId="58" xfId="3" applyFont="1" applyFill="1" applyBorder="1" applyAlignment="1">
      <alignment horizontal="center" vertical="center"/>
    </xf>
    <xf numFmtId="0" fontId="20" fillId="3" borderId="59" xfId="3" applyFont="1" applyFill="1" applyBorder="1" applyAlignment="1">
      <alignment horizontal="center" vertical="center"/>
    </xf>
    <xf numFmtId="0" fontId="18" fillId="0" borderId="4" xfId="3" applyFont="1" applyBorder="1">
      <alignment vertical="center"/>
    </xf>
    <xf numFmtId="0" fontId="18" fillId="0" borderId="76" xfId="3" applyFont="1" applyBorder="1">
      <alignment vertical="center"/>
    </xf>
    <xf numFmtId="0" fontId="19" fillId="0" borderId="80" xfId="3" applyFont="1" applyBorder="1" applyAlignment="1">
      <alignment horizontal="center" vertical="center"/>
    </xf>
    <xf numFmtId="164" fontId="12" fillId="0" borderId="61" xfId="0" applyNumberFormat="1" applyFont="1" applyBorder="1" applyAlignment="1">
      <alignment horizontal="center"/>
    </xf>
    <xf numFmtId="0" fontId="21" fillId="3" borderId="83" xfId="3" applyFont="1" applyFill="1" applyBorder="1" applyAlignment="1">
      <alignment horizontal="center" vertical="center"/>
    </xf>
    <xf numFmtId="164" fontId="19" fillId="0" borderId="78" xfId="3" applyNumberFormat="1" applyFont="1" applyBorder="1" applyAlignment="1">
      <alignment horizontal="center" vertical="center"/>
    </xf>
    <xf numFmtId="164" fontId="19" fillId="0" borderId="77" xfId="3" applyNumberFormat="1" applyFont="1" applyBorder="1" applyAlignment="1">
      <alignment horizontal="center" vertical="center"/>
    </xf>
    <xf numFmtId="164" fontId="19" fillId="0" borderId="79" xfId="3" applyNumberFormat="1" applyFont="1" applyBorder="1" applyAlignment="1">
      <alignment horizontal="center" vertical="center"/>
    </xf>
    <xf numFmtId="164" fontId="19" fillId="0" borderId="0" xfId="3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32" fillId="0" borderId="18" xfId="0" applyFont="1" applyBorder="1"/>
    <xf numFmtId="164" fontId="19" fillId="0" borderId="84" xfId="3" applyNumberFormat="1" applyFont="1" applyBorder="1" applyAlignment="1">
      <alignment horizontal="center" vertical="center"/>
    </xf>
    <xf numFmtId="0" fontId="29" fillId="0" borderId="74" xfId="0" applyFont="1" applyBorder="1" applyAlignment="1" applyProtection="1">
      <alignment horizontal="center" vertical="center" wrapText="1"/>
      <protection hidden="1"/>
    </xf>
    <xf numFmtId="0" fontId="14" fillId="0" borderId="36" xfId="0" applyFont="1" applyBorder="1" applyAlignment="1" applyProtection="1">
      <alignment horizontal="center" vertical="center" wrapText="1"/>
      <protection hidden="1"/>
    </xf>
    <xf numFmtId="11" fontId="19" fillId="0" borderId="85" xfId="0" applyNumberFormat="1" applyFont="1" applyBorder="1" applyAlignment="1">
      <alignment horizontal="center"/>
    </xf>
    <xf numFmtId="0" fontId="14" fillId="0" borderId="88" xfId="0" applyFont="1" applyBorder="1" applyAlignment="1" applyProtection="1">
      <alignment horizontal="center"/>
      <protection hidden="1"/>
    </xf>
    <xf numFmtId="0" fontId="14" fillId="0" borderId="62" xfId="0" applyFont="1" applyBorder="1" applyAlignment="1" applyProtection="1">
      <alignment horizontal="center"/>
      <protection hidden="1"/>
    </xf>
    <xf numFmtId="0" fontId="14" fillId="0" borderId="64" xfId="0" applyFont="1" applyBorder="1" applyAlignment="1" applyProtection="1">
      <alignment horizontal="center"/>
      <protection hidden="1"/>
    </xf>
    <xf numFmtId="11" fontId="19" fillId="0" borderId="0" xfId="0" applyNumberFormat="1" applyFont="1" applyAlignment="1">
      <alignment horizontal="left"/>
    </xf>
    <xf numFmtId="11" fontId="19" fillId="0" borderId="5" xfId="0" applyNumberFormat="1" applyFont="1" applyBorder="1" applyAlignment="1">
      <alignment horizontal="left"/>
    </xf>
    <xf numFmtId="49" fontId="12" fillId="0" borderId="5" xfId="0" applyNumberFormat="1" applyFont="1" applyBorder="1" applyAlignment="1">
      <alignment horizontal="center" vertical="center"/>
    </xf>
    <xf numFmtId="164" fontId="19" fillId="0" borderId="5" xfId="0" quotePrefix="1" applyNumberFormat="1" applyFont="1" applyBorder="1" applyAlignment="1">
      <alignment horizontal="center"/>
    </xf>
    <xf numFmtId="2" fontId="19" fillId="0" borderId="5" xfId="0" quotePrefix="1" applyNumberFormat="1" applyFont="1" applyBorder="1" applyAlignment="1">
      <alignment horizontal="center"/>
    </xf>
    <xf numFmtId="164" fontId="19" fillId="0" borderId="60" xfId="0" applyNumberFormat="1" applyFont="1" applyBorder="1" applyAlignment="1">
      <alignment horizontal="center"/>
    </xf>
    <xf numFmtId="0" fontId="23" fillId="0" borderId="85" xfId="0" applyFont="1" applyBorder="1" applyAlignment="1">
      <alignment horizontal="center" vertical="center"/>
    </xf>
    <xf numFmtId="0" fontId="14" fillId="0" borderId="85" xfId="0" applyFont="1" applyBorder="1" applyAlignment="1" applyProtection="1">
      <alignment horizontal="center"/>
      <protection hidden="1"/>
    </xf>
    <xf numFmtId="49" fontId="12" fillId="0" borderId="90" xfId="0" applyNumberFormat="1" applyFont="1" applyBorder="1" applyAlignment="1">
      <alignment horizontal="center" vertical="center"/>
    </xf>
    <xf numFmtId="49" fontId="12" fillId="0" borderId="26" xfId="0" applyNumberFormat="1" applyFont="1" applyBorder="1" applyAlignment="1">
      <alignment horizontal="center" vertical="center"/>
    </xf>
    <xf numFmtId="49" fontId="12" fillId="0" borderId="25" xfId="0" applyNumberFormat="1" applyFont="1" applyBorder="1" applyAlignment="1">
      <alignment horizontal="center" vertical="center"/>
    </xf>
    <xf numFmtId="0" fontId="19" fillId="0" borderId="65" xfId="0" applyFont="1" applyBorder="1" applyAlignment="1">
      <alignment horizontal="center"/>
    </xf>
    <xf numFmtId="49" fontId="12" fillId="0" borderId="65" xfId="0" applyNumberFormat="1" applyFont="1" applyBorder="1" applyAlignment="1">
      <alignment horizontal="center" vertical="center"/>
    </xf>
    <xf numFmtId="49" fontId="12" fillId="0" borderId="67" xfId="0" applyNumberFormat="1" applyFont="1" applyBorder="1" applyAlignment="1">
      <alignment horizontal="center" vertical="center"/>
    </xf>
    <xf numFmtId="164" fontId="19" fillId="0" borderId="67" xfId="4" applyNumberFormat="1" applyFont="1" applyBorder="1" applyAlignment="1">
      <alignment horizontal="center"/>
    </xf>
    <xf numFmtId="164" fontId="19" fillId="0" borderId="66" xfId="4" quotePrefix="1" applyNumberFormat="1" applyFont="1" applyBorder="1" applyAlignment="1">
      <alignment horizontal="center"/>
    </xf>
    <xf numFmtId="49" fontId="12" fillId="0" borderId="59" xfId="0" applyNumberFormat="1" applyFont="1" applyBorder="1" applyAlignment="1">
      <alignment horizontal="center" vertical="center"/>
    </xf>
    <xf numFmtId="49" fontId="12" fillId="0" borderId="91" xfId="0" applyNumberFormat="1" applyFont="1" applyBorder="1" applyAlignment="1">
      <alignment horizontal="center" vertical="center"/>
    </xf>
    <xf numFmtId="49" fontId="12" fillId="0" borderId="92" xfId="0" applyNumberFormat="1" applyFont="1" applyBorder="1" applyAlignment="1">
      <alignment horizontal="center" vertical="center"/>
    </xf>
    <xf numFmtId="0" fontId="32" fillId="0" borderId="23" xfId="0" applyFont="1" applyBorder="1"/>
    <xf numFmtId="164" fontId="19" fillId="0" borderId="0" xfId="0" applyNumberFormat="1" applyFont="1"/>
    <xf numFmtId="167" fontId="12" fillId="0" borderId="47" xfId="4" applyNumberFormat="1" applyFont="1" applyBorder="1" applyAlignment="1">
      <alignment horizontal="center"/>
    </xf>
    <xf numFmtId="167" fontId="12" fillId="0" borderId="26" xfId="0" applyNumberFormat="1" applyFont="1" applyBorder="1" applyAlignment="1">
      <alignment horizontal="center"/>
    </xf>
    <xf numFmtId="167" fontId="12" fillId="0" borderId="4" xfId="4" applyNumberFormat="1" applyFont="1" applyBorder="1" applyAlignment="1">
      <alignment horizontal="center"/>
    </xf>
    <xf numFmtId="167" fontId="12" fillId="0" borderId="24" xfId="0" applyNumberFormat="1" applyFont="1" applyBorder="1" applyAlignment="1">
      <alignment horizontal="center"/>
    </xf>
    <xf numFmtId="167" fontId="12" fillId="0" borderId="9" xfId="4" applyNumberFormat="1" applyFont="1" applyBorder="1" applyAlignment="1">
      <alignment horizontal="center"/>
    </xf>
    <xf numFmtId="167" fontId="12" fillId="0" borderId="87" xfId="0" applyNumberFormat="1" applyFont="1" applyBorder="1" applyAlignment="1">
      <alignment horizontal="center"/>
    </xf>
    <xf numFmtId="167" fontId="19" fillId="0" borderId="69" xfId="0" applyNumberFormat="1" applyFont="1" applyBorder="1" applyAlignment="1">
      <alignment horizontal="center"/>
    </xf>
    <xf numFmtId="167" fontId="19" fillId="0" borderId="70" xfId="0" applyNumberFormat="1" applyFont="1" applyBorder="1" applyAlignment="1">
      <alignment horizontal="center"/>
    </xf>
    <xf numFmtId="167" fontId="19" fillId="0" borderId="81" xfId="0" applyNumberFormat="1" applyFont="1" applyBorder="1" applyAlignment="1">
      <alignment horizontal="center"/>
    </xf>
    <xf numFmtId="167" fontId="19" fillId="0" borderId="82" xfId="0" applyNumberFormat="1" applyFont="1" applyBorder="1" applyAlignment="1">
      <alignment horizontal="center"/>
    </xf>
    <xf numFmtId="167" fontId="19" fillId="0" borderId="82" xfId="3" applyNumberFormat="1" applyFont="1" applyBorder="1" applyAlignment="1">
      <alignment horizontal="center" vertical="center"/>
    </xf>
    <xf numFmtId="0" fontId="12" fillId="0" borderId="75" xfId="4" applyFont="1" applyBorder="1" applyAlignment="1">
      <alignment horizontal="center"/>
    </xf>
    <xf numFmtId="0" fontId="12" fillId="0" borderId="6" xfId="4" applyFont="1" applyBorder="1" applyAlignment="1">
      <alignment horizontal="center"/>
    </xf>
    <xf numFmtId="0" fontId="12" fillId="0" borderId="11" xfId="4" applyFont="1" applyBorder="1" applyAlignment="1">
      <alignment horizontal="center"/>
    </xf>
    <xf numFmtId="167" fontId="19" fillId="0" borderId="54" xfId="0" applyNumberFormat="1" applyFont="1" applyBorder="1" applyAlignment="1">
      <alignment horizontal="center"/>
    </xf>
    <xf numFmtId="167" fontId="19" fillId="0" borderId="54" xfId="3" applyNumberFormat="1" applyFont="1" applyBorder="1" applyAlignment="1">
      <alignment horizontal="center" vertical="center"/>
    </xf>
    <xf numFmtId="167" fontId="12" fillId="0" borderId="56" xfId="4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164" fontId="12" fillId="0" borderId="0" xfId="0" applyNumberFormat="1" applyFont="1" applyAlignment="1">
      <alignment horizontal="center"/>
    </xf>
    <xf numFmtId="164" fontId="12" fillId="0" borderId="26" xfId="0" applyNumberFormat="1" applyFont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164" fontId="12" fillId="0" borderId="87" xfId="0" applyNumberFormat="1" applyFont="1" applyBorder="1" applyAlignment="1">
      <alignment horizontal="center"/>
    </xf>
    <xf numFmtId="167" fontId="21" fillId="3" borderId="52" xfId="3" applyNumberFormat="1" applyFont="1" applyFill="1" applyBorder="1" applyAlignment="1">
      <alignment horizontal="center" vertical="center"/>
    </xf>
    <xf numFmtId="164" fontId="14" fillId="0" borderId="0" xfId="4" applyNumberFormat="1" applyFont="1"/>
    <xf numFmtId="0" fontId="14" fillId="0" borderId="88" xfId="0" applyFont="1" applyBorder="1" applyAlignment="1" applyProtection="1">
      <alignment horizontal="center" vertical="center"/>
      <protection hidden="1"/>
    </xf>
    <xf numFmtId="165" fontId="14" fillId="0" borderId="62" xfId="0" applyNumberFormat="1" applyFont="1" applyBorder="1" applyAlignment="1" applyProtection="1">
      <alignment horizontal="center" vertical="center"/>
      <protection hidden="1"/>
    </xf>
    <xf numFmtId="165" fontId="14" fillId="0" borderId="64" xfId="0" applyNumberFormat="1" applyFont="1" applyBorder="1" applyAlignment="1" applyProtection="1">
      <alignment horizontal="center" vertical="center"/>
      <protection hidden="1"/>
    </xf>
    <xf numFmtId="165" fontId="14" fillId="0" borderId="89" xfId="0" applyNumberFormat="1" applyFont="1" applyBorder="1" applyAlignment="1" applyProtection="1">
      <alignment horizontal="center" vertical="center"/>
      <protection hidden="1"/>
    </xf>
    <xf numFmtId="0" fontId="35" fillId="0" borderId="0" xfId="0" applyFont="1"/>
    <xf numFmtId="0" fontId="1" fillId="0" borderId="0" xfId="9">
      <alignment vertical="center"/>
    </xf>
    <xf numFmtId="2" fontId="19" fillId="0" borderId="60" xfId="0" applyNumberFormat="1" applyFont="1" applyBorder="1" applyAlignment="1">
      <alignment horizontal="center"/>
    </xf>
    <xf numFmtId="11" fontId="19" fillId="0" borderId="60" xfId="0" applyNumberFormat="1" applyFont="1" applyBorder="1" applyAlignment="1">
      <alignment horizontal="left"/>
    </xf>
    <xf numFmtId="2" fontId="19" fillId="0" borderId="8" xfId="0" quotePrefix="1" applyNumberFormat="1" applyFont="1" applyBorder="1" applyAlignment="1">
      <alignment horizontal="center"/>
    </xf>
    <xf numFmtId="164" fontId="19" fillId="0" borderId="8" xfId="0" quotePrefix="1" applyNumberFormat="1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164" fontId="12" fillId="0" borderId="71" xfId="0" applyNumberFormat="1" applyFont="1" applyBorder="1" applyAlignment="1">
      <alignment horizontal="center"/>
    </xf>
    <xf numFmtId="164" fontId="12" fillId="0" borderId="29" xfId="0" applyNumberFormat="1" applyFont="1" applyBorder="1" applyAlignment="1">
      <alignment horizontal="center"/>
    </xf>
    <xf numFmtId="165" fontId="14" fillId="0" borderId="0" xfId="4" applyNumberFormat="1" applyFont="1"/>
    <xf numFmtId="169" fontId="19" fillId="0" borderId="66" xfId="0" applyNumberFormat="1" applyFont="1" applyBorder="1" applyAlignment="1">
      <alignment horizontal="center"/>
    </xf>
    <xf numFmtId="169" fontId="12" fillId="0" borderId="9" xfId="4" applyNumberFormat="1" applyFont="1" applyBorder="1" applyAlignment="1">
      <alignment horizontal="center"/>
    </xf>
    <xf numFmtId="169" fontId="12" fillId="0" borderId="4" xfId="4" applyNumberFormat="1" applyFont="1" applyBorder="1" applyAlignment="1">
      <alignment horizontal="center"/>
    </xf>
    <xf numFmtId="169" fontId="12" fillId="0" borderId="47" xfId="4" applyNumberFormat="1" applyFont="1" applyBorder="1" applyAlignment="1">
      <alignment horizontal="center"/>
    </xf>
    <xf numFmtId="11" fontId="19" fillId="0" borderId="40" xfId="0" applyNumberFormat="1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1" fillId="4" borderId="90" xfId="0" applyFont="1" applyFill="1" applyBorder="1" applyAlignment="1">
      <alignment horizontal="center"/>
    </xf>
    <xf numFmtId="0" fontId="19" fillId="2" borderId="71" xfId="0" applyFont="1" applyFill="1" applyBorder="1" applyAlignment="1">
      <alignment horizontal="center"/>
    </xf>
    <xf numFmtId="49" fontId="19" fillId="0" borderId="5" xfId="0" applyNumberFormat="1" applyFont="1" applyBorder="1" applyAlignment="1">
      <alignment horizontal="center" vertical="center"/>
    </xf>
    <xf numFmtId="1" fontId="19" fillId="0" borderId="8" xfId="0" applyNumberFormat="1" applyFont="1" applyBorder="1" applyAlignment="1">
      <alignment horizontal="center" vertical="center"/>
    </xf>
    <xf numFmtId="1" fontId="19" fillId="0" borderId="60" xfId="0" applyNumberFormat="1" applyFont="1" applyBorder="1" applyAlignment="1">
      <alignment horizontal="center" vertical="center"/>
    </xf>
    <xf numFmtId="164" fontId="14" fillId="0" borderId="0" xfId="0" applyNumberFormat="1" applyFont="1"/>
    <xf numFmtId="170" fontId="18" fillId="0" borderId="48" xfId="3" applyNumberFormat="1" applyFont="1" applyBorder="1" applyAlignment="1">
      <alignment horizontal="center" vertical="center"/>
    </xf>
    <xf numFmtId="164" fontId="19" fillId="0" borderId="93" xfId="3" applyNumberFormat="1" applyFont="1" applyBorder="1" applyAlignment="1">
      <alignment horizontal="center" vertical="center"/>
    </xf>
    <xf numFmtId="167" fontId="19" fillId="0" borderId="94" xfId="0" applyNumberFormat="1" applyFont="1" applyBorder="1" applyAlignment="1">
      <alignment horizontal="center"/>
    </xf>
    <xf numFmtId="0" fontId="23" fillId="0" borderId="0" xfId="0" applyFont="1" applyAlignment="1">
      <alignment vertical="top" wrapText="1"/>
    </xf>
    <xf numFmtId="167" fontId="19" fillId="0" borderId="95" xfId="0" applyNumberFormat="1" applyFont="1" applyBorder="1" applyAlignment="1">
      <alignment horizontal="center"/>
    </xf>
    <xf numFmtId="167" fontId="19" fillId="0" borderId="95" xfId="3" applyNumberFormat="1" applyFont="1" applyBorder="1" applyAlignment="1">
      <alignment horizontal="center" vertical="center"/>
    </xf>
    <xf numFmtId="167" fontId="19" fillId="0" borderId="96" xfId="0" applyNumberFormat="1" applyFont="1" applyBorder="1" applyAlignment="1">
      <alignment horizontal="center"/>
    </xf>
    <xf numFmtId="167" fontId="14" fillId="0" borderId="0" xfId="3" applyNumberFormat="1" applyFont="1">
      <alignment vertical="center"/>
    </xf>
    <xf numFmtId="171" fontId="14" fillId="0" borderId="0" xfId="3" applyNumberFormat="1" applyFont="1">
      <alignment vertical="center"/>
    </xf>
    <xf numFmtId="3" fontId="14" fillId="0" borderId="17" xfId="0" applyNumberFormat="1" applyFont="1" applyBorder="1"/>
    <xf numFmtId="49" fontId="23" fillId="0" borderId="18" xfId="0" applyNumberFormat="1" applyFont="1" applyBorder="1" applyAlignment="1">
      <alignment vertical="center"/>
    </xf>
    <xf numFmtId="0" fontId="14" fillId="0" borderId="0" xfId="0" applyFont="1" applyAlignment="1">
      <alignment horizontal="left"/>
    </xf>
    <xf numFmtId="49" fontId="14" fillId="0" borderId="18" xfId="0" applyNumberFormat="1" applyFont="1" applyBorder="1"/>
    <xf numFmtId="0" fontId="23" fillId="0" borderId="0" xfId="0" applyFont="1" applyAlignment="1">
      <alignment vertical="top" wrapText="1"/>
    </xf>
    <xf numFmtId="164" fontId="19" fillId="0" borderId="24" xfId="0" applyNumberFormat="1" applyFont="1" applyBorder="1" applyAlignment="1">
      <alignment horizontal="center"/>
    </xf>
    <xf numFmtId="164" fontId="19" fillId="0" borderId="2" xfId="0" applyNumberFormat="1" applyFont="1" applyBorder="1" applyAlignment="1">
      <alignment horizontal="center"/>
    </xf>
    <xf numFmtId="49" fontId="19" fillId="0" borderId="60" xfId="0" applyNumberFormat="1" applyFont="1" applyBorder="1" applyAlignment="1">
      <alignment horizontal="center" vertical="center"/>
    </xf>
    <xf numFmtId="1" fontId="19" fillId="0" borderId="71" xfId="0" applyNumberFormat="1" applyFont="1" applyBorder="1" applyAlignment="1">
      <alignment horizontal="center" vertical="center"/>
    </xf>
    <xf numFmtId="1" fontId="19" fillId="0" borderId="72" xfId="0" applyNumberFormat="1" applyFont="1" applyBorder="1" applyAlignment="1">
      <alignment horizontal="center" vertical="center"/>
    </xf>
    <xf numFmtId="164" fontId="19" fillId="0" borderId="5" xfId="0" applyNumberFormat="1" applyFont="1" applyBorder="1" applyAlignment="1">
      <alignment horizontal="center"/>
    </xf>
    <xf numFmtId="49" fontId="12" fillId="0" borderId="22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2" fillId="0" borderId="24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2" fontId="19" fillId="0" borderId="24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73" xfId="0" applyFont="1" applyBorder="1" applyAlignment="1">
      <alignment horizontal="center"/>
    </xf>
    <xf numFmtId="49" fontId="19" fillId="0" borderId="8" xfId="0" applyNumberFormat="1" applyFont="1" applyBorder="1" applyAlignment="1">
      <alignment horizontal="center" vertical="center"/>
    </xf>
    <xf numFmtId="1" fontId="19" fillId="0" borderId="22" xfId="0" applyNumberFormat="1" applyFont="1" applyBorder="1" applyAlignment="1">
      <alignment horizontal="center" vertical="center"/>
    </xf>
    <xf numFmtId="1" fontId="19" fillId="0" borderId="3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left"/>
    </xf>
    <xf numFmtId="0" fontId="18" fillId="0" borderId="18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49" fontId="19" fillId="0" borderId="24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0" fontId="14" fillId="0" borderId="40" xfId="4" applyFont="1" applyBorder="1" applyAlignment="1">
      <alignment horizontal="center"/>
    </xf>
    <xf numFmtId="0" fontId="14" fillId="0" borderId="32" xfId="4" applyFont="1" applyBorder="1" applyAlignment="1">
      <alignment horizontal="center"/>
    </xf>
    <xf numFmtId="0" fontId="14" fillId="0" borderId="41" xfId="4" applyFont="1" applyBorder="1" applyAlignment="1">
      <alignment horizontal="center"/>
    </xf>
    <xf numFmtId="0" fontId="19" fillId="0" borderId="1" xfId="4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168" fontId="29" fillId="0" borderId="74" xfId="0" applyNumberFormat="1" applyFont="1" applyBorder="1" applyAlignment="1" applyProtection="1">
      <alignment horizontal="center" vertical="center" wrapText="1"/>
      <protection hidden="1"/>
    </xf>
    <xf numFmtId="168" fontId="29" fillId="0" borderId="36" xfId="0" applyNumberFormat="1" applyFont="1" applyBorder="1" applyAlignment="1" applyProtection="1">
      <alignment horizontal="center" vertical="center" wrapText="1"/>
      <protection hidden="1"/>
    </xf>
    <xf numFmtId="168" fontId="14" fillId="0" borderId="36" xfId="0" applyNumberFormat="1" applyFont="1" applyBorder="1" applyAlignment="1" applyProtection="1">
      <alignment horizontal="center" vertical="center" wrapText="1"/>
      <protection hidden="1"/>
    </xf>
    <xf numFmtId="0" fontId="23" fillId="0" borderId="86" xfId="0" applyFont="1" applyBorder="1" applyAlignment="1">
      <alignment horizontal="center" vertical="center"/>
    </xf>
    <xf numFmtId="0" fontId="23" fillId="0" borderId="89" xfId="0" applyFont="1" applyBorder="1" applyAlignment="1">
      <alignment horizontal="center" vertical="center"/>
    </xf>
  </cellXfs>
  <cellStyles count="10">
    <cellStyle name="Normal" xfId="0" builtinId="0"/>
    <cellStyle name="콤마 [0]_119_02JE" xfId="1" xr:uid="{00000000-0005-0000-0000-000000000000}"/>
    <cellStyle name="콤마_119_02JE" xfId="2" xr:uid="{00000000-0005-0000-0000-000001000000}"/>
    <cellStyle name="표준 2" xfId="6" xr:uid="{00000000-0005-0000-0000-000003000000}"/>
    <cellStyle name="표준 3" xfId="7" xr:uid="{00000000-0005-0000-0000-000004000000}"/>
    <cellStyle name="표준 4" xfId="8" xr:uid="{00000000-0005-0000-0000-000005000000}"/>
    <cellStyle name="표준 5" xfId="9" xr:uid="{00000000-0005-0000-0000-000006000000}"/>
    <cellStyle name="표준_45401(Top&amp;Btmpk)ABS-2_78701(MPPO_1_INTEL)" xfId="3" xr:uid="{00000000-0005-0000-0000-000007000000}"/>
    <cellStyle name="표준_FAIwarpage" xfId="4" xr:uid="{00000000-0005-0000-0000-000008000000}"/>
    <cellStyle name="표준_RESULT   (2)_45001(critical_dim)mppo_OLGA-2 42.5X42.5(ABSBLUE_1_INTEL)" xfId="5" xr:uid="{00000000-0005-0000-0000-000009000000}"/>
  </cellStyles>
  <dxfs count="15"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4F81BD"/>
      <color rgb="FF4F74BD"/>
      <color rgb="FF4F5A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40</xdr:row>
      <xdr:rowOff>0</xdr:rowOff>
    </xdr:from>
    <xdr:to>
      <xdr:col>7</xdr:col>
      <xdr:colOff>361950</xdr:colOff>
      <xdr:row>40</xdr:row>
      <xdr:rowOff>0</xdr:rowOff>
    </xdr:to>
    <xdr:sp macro="" textlink="">
      <xdr:nvSpPr>
        <xdr:cNvPr id="17409" name="Text Box 1">
          <a:extLst>
            <a:ext uri="{FF2B5EF4-FFF2-40B4-BE49-F238E27FC236}">
              <a16:creationId xmlns:a16="http://schemas.microsoft.com/office/drawing/2014/main" id="{00000000-0008-0000-0000-000001440000}"/>
            </a:ext>
          </a:extLst>
        </xdr:cNvPr>
        <xdr:cNvSpPr txBox="1">
          <a:spLocks noChangeArrowheads="1"/>
        </xdr:cNvSpPr>
      </xdr:nvSpPr>
      <xdr:spPr bwMode="auto">
        <a:xfrm>
          <a:off x="4238625" y="942975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8</xdr:col>
      <xdr:colOff>142875</xdr:colOff>
      <xdr:row>40</xdr:row>
      <xdr:rowOff>0</xdr:rowOff>
    </xdr:from>
    <xdr:to>
      <xdr:col>8</xdr:col>
      <xdr:colOff>361950</xdr:colOff>
      <xdr:row>40</xdr:row>
      <xdr:rowOff>0</xdr:rowOff>
    </xdr:to>
    <xdr:sp macro="" textlink="">
      <xdr:nvSpPr>
        <xdr:cNvPr id="17410" name="Text Box 2">
          <a:extLst>
            <a:ext uri="{FF2B5EF4-FFF2-40B4-BE49-F238E27FC236}">
              <a16:creationId xmlns:a16="http://schemas.microsoft.com/office/drawing/2014/main" id="{00000000-0008-0000-0000-000002440000}"/>
            </a:ext>
          </a:extLst>
        </xdr:cNvPr>
        <xdr:cNvSpPr txBox="1">
          <a:spLocks noChangeArrowheads="1"/>
        </xdr:cNvSpPr>
      </xdr:nvSpPr>
      <xdr:spPr bwMode="auto">
        <a:xfrm>
          <a:off x="4800600" y="942975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9</xdr:col>
      <xdr:colOff>142875</xdr:colOff>
      <xdr:row>40</xdr:row>
      <xdr:rowOff>0</xdr:rowOff>
    </xdr:from>
    <xdr:to>
      <xdr:col>9</xdr:col>
      <xdr:colOff>361950</xdr:colOff>
      <xdr:row>40</xdr:row>
      <xdr:rowOff>0</xdr:rowOff>
    </xdr:to>
    <xdr:sp macro="" textlink="">
      <xdr:nvSpPr>
        <xdr:cNvPr id="17411" name="Text Box 3">
          <a:extLst>
            <a:ext uri="{FF2B5EF4-FFF2-40B4-BE49-F238E27FC236}">
              <a16:creationId xmlns:a16="http://schemas.microsoft.com/office/drawing/2014/main" id="{00000000-0008-0000-0000-000003440000}"/>
            </a:ext>
          </a:extLst>
        </xdr:cNvPr>
        <xdr:cNvSpPr txBox="1">
          <a:spLocks noChangeArrowheads="1"/>
        </xdr:cNvSpPr>
      </xdr:nvSpPr>
      <xdr:spPr bwMode="auto">
        <a:xfrm>
          <a:off x="5362575" y="942975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10</xdr:col>
      <xdr:colOff>142875</xdr:colOff>
      <xdr:row>40</xdr:row>
      <xdr:rowOff>0</xdr:rowOff>
    </xdr:from>
    <xdr:to>
      <xdr:col>10</xdr:col>
      <xdr:colOff>352425</xdr:colOff>
      <xdr:row>40</xdr:row>
      <xdr:rowOff>0</xdr:rowOff>
    </xdr:to>
    <xdr:sp macro="" textlink="">
      <xdr:nvSpPr>
        <xdr:cNvPr id="17412" name="Text Box 4">
          <a:extLst>
            <a:ext uri="{FF2B5EF4-FFF2-40B4-BE49-F238E27FC236}">
              <a16:creationId xmlns:a16="http://schemas.microsoft.com/office/drawing/2014/main" id="{00000000-0008-0000-0000-000004440000}"/>
            </a:ext>
          </a:extLst>
        </xdr:cNvPr>
        <xdr:cNvSpPr txBox="1">
          <a:spLocks noChangeArrowheads="1"/>
        </xdr:cNvSpPr>
      </xdr:nvSpPr>
      <xdr:spPr bwMode="auto">
        <a:xfrm>
          <a:off x="5924550" y="9429750"/>
          <a:ext cx="209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12</xdr:col>
      <xdr:colOff>171450</xdr:colOff>
      <xdr:row>40</xdr:row>
      <xdr:rowOff>0</xdr:rowOff>
    </xdr:from>
    <xdr:to>
      <xdr:col>12</xdr:col>
      <xdr:colOff>390525</xdr:colOff>
      <xdr:row>40</xdr:row>
      <xdr:rowOff>0</xdr:rowOff>
    </xdr:to>
    <xdr:sp macro="" textlink="">
      <xdr:nvSpPr>
        <xdr:cNvPr id="17413" name="Text Box 5">
          <a:extLst>
            <a:ext uri="{FF2B5EF4-FFF2-40B4-BE49-F238E27FC236}">
              <a16:creationId xmlns:a16="http://schemas.microsoft.com/office/drawing/2014/main" id="{00000000-0008-0000-0000-000005440000}"/>
            </a:ext>
          </a:extLst>
        </xdr:cNvPr>
        <xdr:cNvSpPr txBox="1">
          <a:spLocks noChangeArrowheads="1"/>
        </xdr:cNvSpPr>
      </xdr:nvSpPr>
      <xdr:spPr bwMode="auto">
        <a:xfrm>
          <a:off x="6753225" y="942975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0</xdr:col>
      <xdr:colOff>419100</xdr:colOff>
      <xdr:row>40</xdr:row>
      <xdr:rowOff>0</xdr:rowOff>
    </xdr:from>
    <xdr:to>
      <xdr:col>1</xdr:col>
      <xdr:colOff>323850</xdr:colOff>
      <xdr:row>40</xdr:row>
      <xdr:rowOff>0</xdr:rowOff>
    </xdr:to>
    <xdr:sp macro="" textlink="">
      <xdr:nvSpPr>
        <xdr:cNvPr id="17414" name="Text Box 6">
          <a:extLst>
            <a:ext uri="{FF2B5EF4-FFF2-40B4-BE49-F238E27FC236}">
              <a16:creationId xmlns:a16="http://schemas.microsoft.com/office/drawing/2014/main" id="{00000000-0008-0000-0000-000006440000}"/>
            </a:ext>
          </a:extLst>
        </xdr:cNvPr>
        <xdr:cNvSpPr txBox="1">
          <a:spLocks noChangeArrowheads="1"/>
        </xdr:cNvSpPr>
      </xdr:nvSpPr>
      <xdr:spPr bwMode="auto">
        <a:xfrm>
          <a:off x="419100" y="9429750"/>
          <a:ext cx="342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Max</a:t>
          </a:r>
        </a:p>
      </xdr:txBody>
    </xdr:sp>
    <xdr:clientData/>
  </xdr:twoCellAnchor>
  <xdr:twoCellAnchor editAs="oneCell">
    <xdr:from>
      <xdr:col>0</xdr:col>
      <xdr:colOff>47626</xdr:colOff>
      <xdr:row>0</xdr:row>
      <xdr:rowOff>200025</xdr:rowOff>
    </xdr:from>
    <xdr:to>
      <xdr:col>2</xdr:col>
      <xdr:colOff>269692</xdr:colOff>
      <xdr:row>2</xdr:row>
      <xdr:rowOff>13178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200025"/>
          <a:ext cx="1098366" cy="489428"/>
        </a:xfrm>
        <a:prstGeom prst="rect">
          <a:avLst/>
        </a:prstGeom>
        <a:noFill/>
        <a:ln w="88900" algn="ctr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251460</xdr:colOff>
      <xdr:row>32</xdr:row>
      <xdr:rowOff>0</xdr:rowOff>
    </xdr:from>
    <xdr:to>
      <xdr:col>8</xdr:col>
      <xdr:colOff>297180</xdr:colOff>
      <xdr:row>34</xdr:row>
      <xdr:rowOff>53340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61160" y="7399020"/>
          <a:ext cx="2773680" cy="998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142875</xdr:colOff>
      <xdr:row>40</xdr:row>
      <xdr:rowOff>0</xdr:rowOff>
    </xdr:from>
    <xdr:to>
      <xdr:col>7</xdr:col>
      <xdr:colOff>361950</xdr:colOff>
      <xdr:row>40</xdr:row>
      <xdr:rowOff>0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238625" y="9667875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8</xdr:col>
      <xdr:colOff>142875</xdr:colOff>
      <xdr:row>40</xdr:row>
      <xdr:rowOff>0</xdr:rowOff>
    </xdr:from>
    <xdr:to>
      <xdr:col>8</xdr:col>
      <xdr:colOff>361950</xdr:colOff>
      <xdr:row>40</xdr:row>
      <xdr:rowOff>0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800600" y="9667875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9</xdr:col>
      <xdr:colOff>142875</xdr:colOff>
      <xdr:row>40</xdr:row>
      <xdr:rowOff>0</xdr:rowOff>
    </xdr:from>
    <xdr:to>
      <xdr:col>9</xdr:col>
      <xdr:colOff>361950</xdr:colOff>
      <xdr:row>40</xdr:row>
      <xdr:rowOff>0</xdr:rowOff>
    </xdr:to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5362575" y="9667875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10</xdr:col>
      <xdr:colOff>142875</xdr:colOff>
      <xdr:row>40</xdr:row>
      <xdr:rowOff>0</xdr:rowOff>
    </xdr:from>
    <xdr:to>
      <xdr:col>10</xdr:col>
      <xdr:colOff>352425</xdr:colOff>
      <xdr:row>40</xdr:row>
      <xdr:rowOff>0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5924550" y="9667875"/>
          <a:ext cx="209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12</xdr:col>
      <xdr:colOff>171450</xdr:colOff>
      <xdr:row>40</xdr:row>
      <xdr:rowOff>0</xdr:rowOff>
    </xdr:from>
    <xdr:to>
      <xdr:col>12</xdr:col>
      <xdr:colOff>390525</xdr:colOff>
      <xdr:row>40</xdr:row>
      <xdr:rowOff>0</xdr:rowOff>
    </xdr:to>
    <xdr:sp macro="" textlink="">
      <xdr:nvSpPr>
        <xdr:cNvPr id="16" name="Text Box 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6753225" y="9667875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0</xdr:col>
      <xdr:colOff>419100</xdr:colOff>
      <xdr:row>40</xdr:row>
      <xdr:rowOff>0</xdr:rowOff>
    </xdr:from>
    <xdr:to>
      <xdr:col>1</xdr:col>
      <xdr:colOff>323850</xdr:colOff>
      <xdr:row>40</xdr:row>
      <xdr:rowOff>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19100" y="9667875"/>
          <a:ext cx="342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Max</a:t>
          </a:r>
        </a:p>
      </xdr:txBody>
    </xdr:sp>
    <xdr:clientData/>
  </xdr:twoCellAnchor>
  <xdr:twoCellAnchor editAs="oneCell">
    <xdr:from>
      <xdr:col>0</xdr:col>
      <xdr:colOff>47626</xdr:colOff>
      <xdr:row>0</xdr:row>
      <xdr:rowOff>200025</xdr:rowOff>
    </xdr:from>
    <xdr:to>
      <xdr:col>2</xdr:col>
      <xdr:colOff>269692</xdr:colOff>
      <xdr:row>2</xdr:row>
      <xdr:rowOff>13178</xdr:rowOff>
    </xdr:to>
    <xdr:pic>
      <xdr:nvPicPr>
        <xdr:cNvPr id="18" name="Picture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200025"/>
          <a:ext cx="1098366" cy="489428"/>
        </a:xfrm>
        <a:prstGeom prst="rect">
          <a:avLst/>
        </a:prstGeom>
        <a:noFill/>
        <a:ln w="88900" algn="ctr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251460</xdr:colOff>
      <xdr:row>32</xdr:row>
      <xdr:rowOff>0</xdr:rowOff>
    </xdr:from>
    <xdr:to>
      <xdr:col>8</xdr:col>
      <xdr:colOff>297180</xdr:colOff>
      <xdr:row>34</xdr:row>
      <xdr:rowOff>53340</xdr:rowOff>
    </xdr:to>
    <xdr:pic>
      <xdr:nvPicPr>
        <xdr:cNvPr id="19" name="Pictur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42135" y="7515225"/>
          <a:ext cx="3112770" cy="1005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58</xdr:row>
      <xdr:rowOff>19050</xdr:rowOff>
    </xdr:from>
    <xdr:to>
      <xdr:col>3</xdr:col>
      <xdr:colOff>219075</xdr:colOff>
      <xdr:row>58</xdr:row>
      <xdr:rowOff>161925</xdr:rowOff>
    </xdr:to>
    <xdr:sp macro="" textlink="">
      <xdr:nvSpPr>
        <xdr:cNvPr id="25202" name="Line 1">
          <a:extLst>
            <a:ext uri="{FF2B5EF4-FFF2-40B4-BE49-F238E27FC236}">
              <a16:creationId xmlns:a16="http://schemas.microsoft.com/office/drawing/2014/main" id="{00000000-0008-0000-0100-000072620000}"/>
            </a:ext>
          </a:extLst>
        </xdr:cNvPr>
        <xdr:cNvSpPr>
          <a:spLocks noChangeShapeType="1"/>
        </xdr:cNvSpPr>
      </xdr:nvSpPr>
      <xdr:spPr bwMode="auto">
        <a:xfrm>
          <a:off x="2667000" y="743902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219075</xdr:colOff>
      <xdr:row>65</xdr:row>
      <xdr:rowOff>19050</xdr:rowOff>
    </xdr:from>
    <xdr:to>
      <xdr:col>3</xdr:col>
      <xdr:colOff>219075</xdr:colOff>
      <xdr:row>65</xdr:row>
      <xdr:rowOff>161925</xdr:rowOff>
    </xdr:to>
    <xdr:sp macro="" textlink="">
      <xdr:nvSpPr>
        <xdr:cNvPr id="25203" name="Line 2">
          <a:extLst>
            <a:ext uri="{FF2B5EF4-FFF2-40B4-BE49-F238E27FC236}">
              <a16:creationId xmlns:a16="http://schemas.microsoft.com/office/drawing/2014/main" id="{00000000-0008-0000-0100-000073620000}"/>
            </a:ext>
          </a:extLst>
        </xdr:cNvPr>
        <xdr:cNvSpPr>
          <a:spLocks noChangeShapeType="1"/>
        </xdr:cNvSpPr>
      </xdr:nvSpPr>
      <xdr:spPr bwMode="auto">
        <a:xfrm>
          <a:off x="2667000" y="829627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219075</xdr:colOff>
      <xdr:row>70</xdr:row>
      <xdr:rowOff>19050</xdr:rowOff>
    </xdr:from>
    <xdr:to>
      <xdr:col>3</xdr:col>
      <xdr:colOff>219075</xdr:colOff>
      <xdr:row>70</xdr:row>
      <xdr:rowOff>161925</xdr:rowOff>
    </xdr:to>
    <xdr:sp macro="" textlink="">
      <xdr:nvSpPr>
        <xdr:cNvPr id="25204" name="Line 3">
          <a:extLst>
            <a:ext uri="{FF2B5EF4-FFF2-40B4-BE49-F238E27FC236}">
              <a16:creationId xmlns:a16="http://schemas.microsoft.com/office/drawing/2014/main" id="{00000000-0008-0000-0100-000074620000}"/>
            </a:ext>
          </a:extLst>
        </xdr:cNvPr>
        <xdr:cNvSpPr>
          <a:spLocks noChangeShapeType="1"/>
        </xdr:cNvSpPr>
      </xdr:nvSpPr>
      <xdr:spPr bwMode="auto">
        <a:xfrm>
          <a:off x="2667000" y="915352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219075</xdr:colOff>
      <xdr:row>65</xdr:row>
      <xdr:rowOff>19050</xdr:rowOff>
    </xdr:from>
    <xdr:to>
      <xdr:col>3</xdr:col>
      <xdr:colOff>219075</xdr:colOff>
      <xdr:row>65</xdr:row>
      <xdr:rowOff>161925</xdr:rowOff>
    </xdr:to>
    <xdr:sp macro="" textlink="">
      <xdr:nvSpPr>
        <xdr:cNvPr id="25205" name="Line 4">
          <a:extLst>
            <a:ext uri="{FF2B5EF4-FFF2-40B4-BE49-F238E27FC236}">
              <a16:creationId xmlns:a16="http://schemas.microsoft.com/office/drawing/2014/main" id="{00000000-0008-0000-0100-000075620000}"/>
            </a:ext>
          </a:extLst>
        </xdr:cNvPr>
        <xdr:cNvSpPr>
          <a:spLocks noChangeShapeType="1"/>
        </xdr:cNvSpPr>
      </xdr:nvSpPr>
      <xdr:spPr bwMode="auto">
        <a:xfrm>
          <a:off x="2667000" y="829627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219075</xdr:colOff>
      <xdr:row>70</xdr:row>
      <xdr:rowOff>19050</xdr:rowOff>
    </xdr:from>
    <xdr:to>
      <xdr:col>3</xdr:col>
      <xdr:colOff>219075</xdr:colOff>
      <xdr:row>70</xdr:row>
      <xdr:rowOff>161925</xdr:rowOff>
    </xdr:to>
    <xdr:sp macro="" textlink="">
      <xdr:nvSpPr>
        <xdr:cNvPr id="25206" name="Line 5">
          <a:extLst>
            <a:ext uri="{FF2B5EF4-FFF2-40B4-BE49-F238E27FC236}">
              <a16:creationId xmlns:a16="http://schemas.microsoft.com/office/drawing/2014/main" id="{00000000-0008-0000-0100-000076620000}"/>
            </a:ext>
          </a:extLst>
        </xdr:cNvPr>
        <xdr:cNvSpPr>
          <a:spLocks noChangeShapeType="1"/>
        </xdr:cNvSpPr>
      </xdr:nvSpPr>
      <xdr:spPr bwMode="auto">
        <a:xfrm>
          <a:off x="2667000" y="915352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219075</xdr:colOff>
      <xdr:row>75</xdr:row>
      <xdr:rowOff>19050</xdr:rowOff>
    </xdr:from>
    <xdr:to>
      <xdr:col>3</xdr:col>
      <xdr:colOff>219075</xdr:colOff>
      <xdr:row>75</xdr:row>
      <xdr:rowOff>161925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2667000" y="1035367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219075</xdr:colOff>
      <xdr:row>75</xdr:row>
      <xdr:rowOff>19050</xdr:rowOff>
    </xdr:from>
    <xdr:to>
      <xdr:col>3</xdr:col>
      <xdr:colOff>219075</xdr:colOff>
      <xdr:row>75</xdr:row>
      <xdr:rowOff>161925</xdr:rowOff>
    </xdr:to>
    <xdr:sp macro="" textlink="">
      <xdr:nvSpPr>
        <xdr:cNvPr id="8" name="Line 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2667000" y="1035367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1047750</xdr:colOff>
      <xdr:row>44</xdr:row>
      <xdr:rowOff>238125</xdr:rowOff>
    </xdr:from>
    <xdr:to>
      <xdr:col>23</xdr:col>
      <xdr:colOff>0</xdr:colOff>
      <xdr:row>46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169390" y="7720965"/>
          <a:ext cx="19050" cy="695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0</xdr:colOff>
      <xdr:row>44</xdr:row>
      <xdr:rowOff>247650</xdr:rowOff>
    </xdr:from>
    <xdr:to>
      <xdr:col>22</xdr:col>
      <xdr:colOff>133350</xdr:colOff>
      <xdr:row>46</xdr:row>
      <xdr:rowOff>142875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3121640" y="7730490"/>
          <a:ext cx="133350" cy="733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46</xdr:row>
      <xdr:rowOff>285750</xdr:rowOff>
    </xdr:from>
    <xdr:to>
      <xdr:col>17</xdr:col>
      <xdr:colOff>190500</xdr:colOff>
      <xdr:row>47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8016240" y="8606790"/>
          <a:ext cx="190500" cy="11049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762000</xdr:colOff>
      <xdr:row>44</xdr:row>
      <xdr:rowOff>9525</xdr:rowOff>
    </xdr:from>
    <xdr:to>
      <xdr:col>19</xdr:col>
      <xdr:colOff>923925</xdr:colOff>
      <xdr:row>46</xdr:row>
      <xdr:rowOff>381000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/>
        </xdr:cNvSpPr>
      </xdr:nvSpPr>
      <xdr:spPr bwMode="auto">
        <a:xfrm>
          <a:off x="10820400" y="7492365"/>
          <a:ext cx="161925" cy="1209675"/>
        </a:xfrm>
        <a:custGeom>
          <a:avLst/>
          <a:gdLst>
            <a:gd name="T0" fmla="*/ 2147483647 w 17"/>
            <a:gd name="T1" fmla="*/ 0 h 127"/>
            <a:gd name="T2" fmla="*/ 2147483647 w 17"/>
            <a:gd name="T3" fmla="*/ 2147483647 h 127"/>
            <a:gd name="T4" fmla="*/ 2147483647 w 17"/>
            <a:gd name="T5" fmla="*/ 2147483647 h 127"/>
            <a:gd name="T6" fmla="*/ 2147483647 w 17"/>
            <a:gd name="T7" fmla="*/ 2147483647 h 127"/>
            <a:gd name="T8" fmla="*/ 0 w 17"/>
            <a:gd name="T9" fmla="*/ 2147483647 h 127"/>
            <a:gd name="T10" fmla="*/ 2147483647 w 17"/>
            <a:gd name="T11" fmla="*/ 2147483647 h 127"/>
            <a:gd name="T12" fmla="*/ 2147483647 w 17"/>
            <a:gd name="T13" fmla="*/ 2147483647 h 127"/>
            <a:gd name="T14" fmla="*/ 2147483647 w 17"/>
            <a:gd name="T15" fmla="*/ 2147483647 h 127"/>
            <a:gd name="T16" fmla="*/ 2147483647 w 17"/>
            <a:gd name="T17" fmla="*/ 2147483647 h 127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7"/>
            <a:gd name="T28" fmla="*/ 0 h 127"/>
            <a:gd name="T29" fmla="*/ 17 w 17"/>
            <a:gd name="T30" fmla="*/ 127 h 127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7" h="127">
              <a:moveTo>
                <a:pt x="2" y="0"/>
              </a:moveTo>
              <a:cubicBezTo>
                <a:pt x="6" y="5"/>
                <a:pt x="11" y="10"/>
                <a:pt x="11" y="15"/>
              </a:cubicBezTo>
              <a:cubicBezTo>
                <a:pt x="11" y="20"/>
                <a:pt x="1" y="26"/>
                <a:pt x="1" y="31"/>
              </a:cubicBezTo>
              <a:cubicBezTo>
                <a:pt x="1" y="36"/>
                <a:pt x="11" y="41"/>
                <a:pt x="11" y="47"/>
              </a:cubicBezTo>
              <a:cubicBezTo>
                <a:pt x="11" y="53"/>
                <a:pt x="0" y="63"/>
                <a:pt x="0" y="69"/>
              </a:cubicBezTo>
              <a:cubicBezTo>
                <a:pt x="0" y="75"/>
                <a:pt x="6" y="80"/>
                <a:pt x="9" y="83"/>
              </a:cubicBezTo>
              <a:cubicBezTo>
                <a:pt x="12" y="86"/>
                <a:pt x="17" y="84"/>
                <a:pt x="17" y="88"/>
              </a:cubicBezTo>
              <a:cubicBezTo>
                <a:pt x="17" y="92"/>
                <a:pt x="7" y="102"/>
                <a:pt x="7" y="108"/>
              </a:cubicBezTo>
              <a:cubicBezTo>
                <a:pt x="7" y="114"/>
                <a:pt x="14" y="124"/>
                <a:pt x="16" y="127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685800</xdr:colOff>
      <xdr:row>44</xdr:row>
      <xdr:rowOff>19050</xdr:rowOff>
    </xdr:from>
    <xdr:to>
      <xdr:col>19</xdr:col>
      <xdr:colOff>847725</xdr:colOff>
      <xdr:row>46</xdr:row>
      <xdr:rowOff>390525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/>
        </xdr:cNvSpPr>
      </xdr:nvSpPr>
      <xdr:spPr bwMode="auto">
        <a:xfrm>
          <a:off x="10744200" y="7501890"/>
          <a:ext cx="161925" cy="1209675"/>
        </a:xfrm>
        <a:custGeom>
          <a:avLst/>
          <a:gdLst>
            <a:gd name="T0" fmla="*/ 2147483647 w 17"/>
            <a:gd name="T1" fmla="*/ 0 h 127"/>
            <a:gd name="T2" fmla="*/ 2147483647 w 17"/>
            <a:gd name="T3" fmla="*/ 2147483647 h 127"/>
            <a:gd name="T4" fmla="*/ 2147483647 w 17"/>
            <a:gd name="T5" fmla="*/ 2147483647 h 127"/>
            <a:gd name="T6" fmla="*/ 2147483647 w 17"/>
            <a:gd name="T7" fmla="*/ 2147483647 h 127"/>
            <a:gd name="T8" fmla="*/ 0 w 17"/>
            <a:gd name="T9" fmla="*/ 2147483647 h 127"/>
            <a:gd name="T10" fmla="*/ 2147483647 w 17"/>
            <a:gd name="T11" fmla="*/ 2147483647 h 127"/>
            <a:gd name="T12" fmla="*/ 2147483647 w 17"/>
            <a:gd name="T13" fmla="*/ 2147483647 h 127"/>
            <a:gd name="T14" fmla="*/ 2147483647 w 17"/>
            <a:gd name="T15" fmla="*/ 2147483647 h 127"/>
            <a:gd name="T16" fmla="*/ 2147483647 w 17"/>
            <a:gd name="T17" fmla="*/ 2147483647 h 127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7"/>
            <a:gd name="T28" fmla="*/ 0 h 127"/>
            <a:gd name="T29" fmla="*/ 17 w 17"/>
            <a:gd name="T30" fmla="*/ 127 h 127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7" h="127">
              <a:moveTo>
                <a:pt x="2" y="0"/>
              </a:moveTo>
              <a:cubicBezTo>
                <a:pt x="6" y="5"/>
                <a:pt x="11" y="10"/>
                <a:pt x="11" y="15"/>
              </a:cubicBezTo>
              <a:cubicBezTo>
                <a:pt x="11" y="20"/>
                <a:pt x="1" y="26"/>
                <a:pt x="1" y="31"/>
              </a:cubicBezTo>
              <a:cubicBezTo>
                <a:pt x="1" y="36"/>
                <a:pt x="11" y="41"/>
                <a:pt x="11" y="47"/>
              </a:cubicBezTo>
              <a:cubicBezTo>
                <a:pt x="11" y="53"/>
                <a:pt x="0" y="63"/>
                <a:pt x="0" y="69"/>
              </a:cubicBezTo>
              <a:cubicBezTo>
                <a:pt x="0" y="75"/>
                <a:pt x="6" y="80"/>
                <a:pt x="9" y="83"/>
              </a:cubicBezTo>
              <a:cubicBezTo>
                <a:pt x="12" y="86"/>
                <a:pt x="17" y="84"/>
                <a:pt x="17" y="88"/>
              </a:cubicBezTo>
              <a:cubicBezTo>
                <a:pt x="17" y="92"/>
                <a:pt x="7" y="102"/>
                <a:pt x="7" y="108"/>
              </a:cubicBezTo>
              <a:cubicBezTo>
                <a:pt x="7" y="114"/>
                <a:pt x="14" y="124"/>
                <a:pt x="16" y="127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1076325</xdr:colOff>
      <xdr:row>46</xdr:row>
      <xdr:rowOff>209550</xdr:rowOff>
    </xdr:from>
    <xdr:to>
      <xdr:col>27</xdr:col>
      <xdr:colOff>1228725</xdr:colOff>
      <xdr:row>46</xdr:row>
      <xdr:rowOff>390525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 flipV="1">
          <a:off x="19531965" y="8530590"/>
          <a:ext cx="1524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762000</xdr:colOff>
      <xdr:row>44</xdr:row>
      <xdr:rowOff>9525</xdr:rowOff>
    </xdr:from>
    <xdr:to>
      <xdr:col>25</xdr:col>
      <xdr:colOff>923925</xdr:colOff>
      <xdr:row>46</xdr:row>
      <xdr:rowOff>381000</xdr:rowOff>
    </xdr:to>
    <xdr:sp macro="" textlink="">
      <xdr:nvSpPr>
        <xdr:cNvPr id="8" name="Freefor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/>
        </xdr:cNvSpPr>
      </xdr:nvSpPr>
      <xdr:spPr bwMode="auto">
        <a:xfrm>
          <a:off x="17084040" y="7492365"/>
          <a:ext cx="161925" cy="1209675"/>
        </a:xfrm>
        <a:custGeom>
          <a:avLst/>
          <a:gdLst>
            <a:gd name="T0" fmla="*/ 2147483647 w 17"/>
            <a:gd name="T1" fmla="*/ 0 h 127"/>
            <a:gd name="T2" fmla="*/ 2147483647 w 17"/>
            <a:gd name="T3" fmla="*/ 2147483647 h 127"/>
            <a:gd name="T4" fmla="*/ 2147483647 w 17"/>
            <a:gd name="T5" fmla="*/ 2147483647 h 127"/>
            <a:gd name="T6" fmla="*/ 2147483647 w 17"/>
            <a:gd name="T7" fmla="*/ 2147483647 h 127"/>
            <a:gd name="T8" fmla="*/ 0 w 17"/>
            <a:gd name="T9" fmla="*/ 2147483647 h 127"/>
            <a:gd name="T10" fmla="*/ 2147483647 w 17"/>
            <a:gd name="T11" fmla="*/ 2147483647 h 127"/>
            <a:gd name="T12" fmla="*/ 2147483647 w 17"/>
            <a:gd name="T13" fmla="*/ 2147483647 h 127"/>
            <a:gd name="T14" fmla="*/ 2147483647 w 17"/>
            <a:gd name="T15" fmla="*/ 2147483647 h 127"/>
            <a:gd name="T16" fmla="*/ 2147483647 w 17"/>
            <a:gd name="T17" fmla="*/ 2147483647 h 127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7"/>
            <a:gd name="T28" fmla="*/ 0 h 127"/>
            <a:gd name="T29" fmla="*/ 17 w 17"/>
            <a:gd name="T30" fmla="*/ 127 h 127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7" h="127">
              <a:moveTo>
                <a:pt x="2" y="0"/>
              </a:moveTo>
              <a:cubicBezTo>
                <a:pt x="6" y="5"/>
                <a:pt x="11" y="10"/>
                <a:pt x="11" y="15"/>
              </a:cubicBezTo>
              <a:cubicBezTo>
                <a:pt x="11" y="20"/>
                <a:pt x="1" y="26"/>
                <a:pt x="1" y="31"/>
              </a:cubicBezTo>
              <a:cubicBezTo>
                <a:pt x="1" y="36"/>
                <a:pt x="11" y="41"/>
                <a:pt x="11" y="47"/>
              </a:cubicBezTo>
              <a:cubicBezTo>
                <a:pt x="11" y="53"/>
                <a:pt x="0" y="63"/>
                <a:pt x="0" y="69"/>
              </a:cubicBezTo>
              <a:cubicBezTo>
                <a:pt x="0" y="75"/>
                <a:pt x="6" y="80"/>
                <a:pt x="9" y="83"/>
              </a:cubicBezTo>
              <a:cubicBezTo>
                <a:pt x="12" y="86"/>
                <a:pt x="17" y="84"/>
                <a:pt x="17" y="88"/>
              </a:cubicBezTo>
              <a:cubicBezTo>
                <a:pt x="17" y="92"/>
                <a:pt x="7" y="102"/>
                <a:pt x="7" y="108"/>
              </a:cubicBezTo>
              <a:cubicBezTo>
                <a:pt x="7" y="114"/>
                <a:pt x="14" y="124"/>
                <a:pt x="16" y="127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685800</xdr:colOff>
      <xdr:row>44</xdr:row>
      <xdr:rowOff>19050</xdr:rowOff>
    </xdr:from>
    <xdr:to>
      <xdr:col>25</xdr:col>
      <xdr:colOff>847725</xdr:colOff>
      <xdr:row>46</xdr:row>
      <xdr:rowOff>390525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/>
        </xdr:cNvSpPr>
      </xdr:nvSpPr>
      <xdr:spPr bwMode="auto">
        <a:xfrm>
          <a:off x="17007840" y="7501890"/>
          <a:ext cx="161925" cy="1209675"/>
        </a:xfrm>
        <a:custGeom>
          <a:avLst/>
          <a:gdLst>
            <a:gd name="T0" fmla="*/ 2147483647 w 17"/>
            <a:gd name="T1" fmla="*/ 0 h 127"/>
            <a:gd name="T2" fmla="*/ 2147483647 w 17"/>
            <a:gd name="T3" fmla="*/ 2147483647 h 127"/>
            <a:gd name="T4" fmla="*/ 2147483647 w 17"/>
            <a:gd name="T5" fmla="*/ 2147483647 h 127"/>
            <a:gd name="T6" fmla="*/ 2147483647 w 17"/>
            <a:gd name="T7" fmla="*/ 2147483647 h 127"/>
            <a:gd name="T8" fmla="*/ 0 w 17"/>
            <a:gd name="T9" fmla="*/ 2147483647 h 127"/>
            <a:gd name="T10" fmla="*/ 2147483647 w 17"/>
            <a:gd name="T11" fmla="*/ 2147483647 h 127"/>
            <a:gd name="T12" fmla="*/ 2147483647 w 17"/>
            <a:gd name="T13" fmla="*/ 2147483647 h 127"/>
            <a:gd name="T14" fmla="*/ 2147483647 w 17"/>
            <a:gd name="T15" fmla="*/ 2147483647 h 127"/>
            <a:gd name="T16" fmla="*/ 2147483647 w 17"/>
            <a:gd name="T17" fmla="*/ 2147483647 h 127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7"/>
            <a:gd name="T28" fmla="*/ 0 h 127"/>
            <a:gd name="T29" fmla="*/ 17 w 17"/>
            <a:gd name="T30" fmla="*/ 127 h 127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7" h="127">
              <a:moveTo>
                <a:pt x="2" y="0"/>
              </a:moveTo>
              <a:cubicBezTo>
                <a:pt x="6" y="5"/>
                <a:pt x="11" y="10"/>
                <a:pt x="11" y="15"/>
              </a:cubicBezTo>
              <a:cubicBezTo>
                <a:pt x="11" y="20"/>
                <a:pt x="1" y="26"/>
                <a:pt x="1" y="31"/>
              </a:cubicBezTo>
              <a:cubicBezTo>
                <a:pt x="1" y="36"/>
                <a:pt x="11" y="41"/>
                <a:pt x="11" y="47"/>
              </a:cubicBezTo>
              <a:cubicBezTo>
                <a:pt x="11" y="53"/>
                <a:pt x="0" y="63"/>
                <a:pt x="0" y="69"/>
              </a:cubicBezTo>
              <a:cubicBezTo>
                <a:pt x="0" y="75"/>
                <a:pt x="6" y="80"/>
                <a:pt x="9" y="83"/>
              </a:cubicBezTo>
              <a:cubicBezTo>
                <a:pt x="12" y="86"/>
                <a:pt x="17" y="84"/>
                <a:pt x="17" y="88"/>
              </a:cubicBezTo>
              <a:cubicBezTo>
                <a:pt x="17" y="92"/>
                <a:pt x="7" y="102"/>
                <a:pt x="7" y="108"/>
              </a:cubicBezTo>
              <a:cubicBezTo>
                <a:pt x="7" y="114"/>
                <a:pt x="14" y="124"/>
                <a:pt x="16" y="127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0</xdr:colOff>
      <xdr:row>44</xdr:row>
      <xdr:rowOff>238125</xdr:rowOff>
    </xdr:from>
    <xdr:to>
      <xdr:col>28</xdr:col>
      <xdr:colOff>0</xdr:colOff>
      <xdr:row>46</xdr:row>
      <xdr:rowOff>133350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19545300" y="7720965"/>
          <a:ext cx="0" cy="733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1009650</xdr:colOff>
      <xdr:row>44</xdr:row>
      <xdr:rowOff>276225</xdr:rowOff>
    </xdr:from>
    <xdr:to>
      <xdr:col>17</xdr:col>
      <xdr:colOff>9525</xdr:colOff>
      <xdr:row>46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004810" y="7759065"/>
          <a:ext cx="20955" cy="695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809625</xdr:colOff>
      <xdr:row>42</xdr:row>
      <xdr:rowOff>38100</xdr:rowOff>
    </xdr:from>
    <xdr:to>
      <xdr:col>14</xdr:col>
      <xdr:colOff>323850</xdr:colOff>
      <xdr:row>50</xdr:row>
      <xdr:rowOff>19050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9625" y="7155180"/>
          <a:ext cx="5686425" cy="219837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1457325</xdr:colOff>
      <xdr:row>44</xdr:row>
      <xdr:rowOff>0</xdr:rowOff>
    </xdr:from>
    <xdr:to>
      <xdr:col>0</xdr:col>
      <xdr:colOff>1457325</xdr:colOff>
      <xdr:row>44</xdr:row>
      <xdr:rowOff>0</xdr:rowOff>
    </xdr:to>
    <xdr:sp macro="" textlink="">
      <xdr:nvSpPr>
        <xdr:cNvPr id="34211" name="Line 15">
          <a:extLst>
            <a:ext uri="{FF2B5EF4-FFF2-40B4-BE49-F238E27FC236}">
              <a16:creationId xmlns:a16="http://schemas.microsoft.com/office/drawing/2014/main" id="{00000000-0008-0000-0600-0000A3850000}"/>
            </a:ext>
          </a:extLst>
        </xdr:cNvPr>
        <xdr:cNvSpPr>
          <a:spLocks noChangeShapeType="1"/>
        </xdr:cNvSpPr>
      </xdr:nvSpPr>
      <xdr:spPr bwMode="auto">
        <a:xfrm>
          <a:off x="1457325" y="952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1733550</xdr:colOff>
      <xdr:row>44</xdr:row>
      <xdr:rowOff>0</xdr:rowOff>
    </xdr:from>
    <xdr:to>
      <xdr:col>0</xdr:col>
      <xdr:colOff>1638300</xdr:colOff>
      <xdr:row>44</xdr:row>
      <xdr:rowOff>0</xdr:rowOff>
    </xdr:to>
    <xdr:sp macro="" textlink="">
      <xdr:nvSpPr>
        <xdr:cNvPr id="34212" name="Line 16">
          <a:extLst>
            <a:ext uri="{FF2B5EF4-FFF2-40B4-BE49-F238E27FC236}">
              <a16:creationId xmlns:a16="http://schemas.microsoft.com/office/drawing/2014/main" id="{00000000-0008-0000-0600-0000A4850000}"/>
            </a:ext>
          </a:extLst>
        </xdr:cNvPr>
        <xdr:cNvSpPr>
          <a:spLocks noChangeShapeType="1"/>
        </xdr:cNvSpPr>
      </xdr:nvSpPr>
      <xdr:spPr bwMode="auto">
        <a:xfrm flipV="1">
          <a:off x="1638300" y="952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66675</xdr:colOff>
      <xdr:row>44</xdr:row>
      <xdr:rowOff>0</xdr:rowOff>
    </xdr:from>
    <xdr:to>
      <xdr:col>8</xdr:col>
      <xdr:colOff>76200</xdr:colOff>
      <xdr:row>44</xdr:row>
      <xdr:rowOff>0</xdr:rowOff>
    </xdr:to>
    <xdr:sp macro="" textlink="">
      <xdr:nvSpPr>
        <xdr:cNvPr id="34213" name="Line 17">
          <a:extLst>
            <a:ext uri="{FF2B5EF4-FFF2-40B4-BE49-F238E27FC236}">
              <a16:creationId xmlns:a16="http://schemas.microsoft.com/office/drawing/2014/main" id="{00000000-0008-0000-0600-0000A5850000}"/>
            </a:ext>
          </a:extLst>
        </xdr:cNvPr>
        <xdr:cNvSpPr>
          <a:spLocks noChangeShapeType="1"/>
        </xdr:cNvSpPr>
      </xdr:nvSpPr>
      <xdr:spPr bwMode="auto">
        <a:xfrm>
          <a:off x="5867400" y="9525000"/>
          <a:ext cx="9525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9525</xdr:rowOff>
    </xdr:from>
    <xdr:to>
      <xdr:col>9</xdr:col>
      <xdr:colOff>0</xdr:colOff>
      <xdr:row>4</xdr:row>
      <xdr:rowOff>9525</xdr:rowOff>
    </xdr:to>
    <xdr:sp macro="" textlink="">
      <xdr:nvSpPr>
        <xdr:cNvPr id="34214" name="Line 18">
          <a:extLst>
            <a:ext uri="{FF2B5EF4-FFF2-40B4-BE49-F238E27FC236}">
              <a16:creationId xmlns:a16="http://schemas.microsoft.com/office/drawing/2014/main" id="{00000000-0008-0000-0600-0000A6850000}"/>
            </a:ext>
          </a:extLst>
        </xdr:cNvPr>
        <xdr:cNvSpPr>
          <a:spLocks noChangeShapeType="1"/>
        </xdr:cNvSpPr>
      </xdr:nvSpPr>
      <xdr:spPr bwMode="auto">
        <a:xfrm>
          <a:off x="7115175" y="828675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</xdr:row>
      <xdr:rowOff>9525</xdr:rowOff>
    </xdr:from>
    <xdr:to>
      <xdr:col>9</xdr:col>
      <xdr:colOff>0</xdr:colOff>
      <xdr:row>2</xdr:row>
      <xdr:rowOff>9525</xdr:rowOff>
    </xdr:to>
    <xdr:sp macro="" textlink="">
      <xdr:nvSpPr>
        <xdr:cNvPr id="34215" name="Line 19">
          <a:extLst>
            <a:ext uri="{FF2B5EF4-FFF2-40B4-BE49-F238E27FC236}">
              <a16:creationId xmlns:a16="http://schemas.microsoft.com/office/drawing/2014/main" id="{00000000-0008-0000-0600-0000A785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</xdr:row>
      <xdr:rowOff>9525</xdr:rowOff>
    </xdr:from>
    <xdr:to>
      <xdr:col>9</xdr:col>
      <xdr:colOff>0</xdr:colOff>
      <xdr:row>2</xdr:row>
      <xdr:rowOff>9525</xdr:rowOff>
    </xdr:to>
    <xdr:sp macro="" textlink="">
      <xdr:nvSpPr>
        <xdr:cNvPr id="34216" name="Line 20">
          <a:extLst>
            <a:ext uri="{FF2B5EF4-FFF2-40B4-BE49-F238E27FC236}">
              <a16:creationId xmlns:a16="http://schemas.microsoft.com/office/drawing/2014/main" id="{00000000-0008-0000-0600-0000A885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</xdr:row>
      <xdr:rowOff>200025</xdr:rowOff>
    </xdr:from>
    <xdr:to>
      <xdr:col>9</xdr:col>
      <xdr:colOff>0</xdr:colOff>
      <xdr:row>26</xdr:row>
      <xdr:rowOff>238125</xdr:rowOff>
    </xdr:to>
    <xdr:sp macro="" textlink="">
      <xdr:nvSpPr>
        <xdr:cNvPr id="34217" name="Oval 21">
          <a:extLst>
            <a:ext uri="{FF2B5EF4-FFF2-40B4-BE49-F238E27FC236}">
              <a16:creationId xmlns:a16="http://schemas.microsoft.com/office/drawing/2014/main" id="{00000000-0008-0000-0600-0000A9850000}"/>
            </a:ext>
          </a:extLst>
        </xdr:cNvPr>
        <xdr:cNvSpPr>
          <a:spLocks noChangeArrowheads="1"/>
        </xdr:cNvSpPr>
      </xdr:nvSpPr>
      <xdr:spPr bwMode="auto">
        <a:xfrm>
          <a:off x="7115175" y="5057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</xdr:row>
      <xdr:rowOff>200025</xdr:rowOff>
    </xdr:from>
    <xdr:to>
      <xdr:col>9</xdr:col>
      <xdr:colOff>0</xdr:colOff>
      <xdr:row>26</xdr:row>
      <xdr:rowOff>238125</xdr:rowOff>
    </xdr:to>
    <xdr:sp macro="" textlink="">
      <xdr:nvSpPr>
        <xdr:cNvPr id="34218" name="Oval 22">
          <a:extLst>
            <a:ext uri="{FF2B5EF4-FFF2-40B4-BE49-F238E27FC236}">
              <a16:creationId xmlns:a16="http://schemas.microsoft.com/office/drawing/2014/main" id="{00000000-0008-0000-0600-0000AA850000}"/>
            </a:ext>
          </a:extLst>
        </xdr:cNvPr>
        <xdr:cNvSpPr>
          <a:spLocks noChangeArrowheads="1"/>
        </xdr:cNvSpPr>
      </xdr:nvSpPr>
      <xdr:spPr bwMode="auto">
        <a:xfrm>
          <a:off x="7115175" y="5057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</xdr:row>
      <xdr:rowOff>180975</xdr:rowOff>
    </xdr:from>
    <xdr:to>
      <xdr:col>9</xdr:col>
      <xdr:colOff>0</xdr:colOff>
      <xdr:row>26</xdr:row>
      <xdr:rowOff>219075</xdr:rowOff>
    </xdr:to>
    <xdr:sp macro="" textlink="">
      <xdr:nvSpPr>
        <xdr:cNvPr id="34219" name="Oval 23">
          <a:extLst>
            <a:ext uri="{FF2B5EF4-FFF2-40B4-BE49-F238E27FC236}">
              <a16:creationId xmlns:a16="http://schemas.microsoft.com/office/drawing/2014/main" id="{00000000-0008-0000-0600-0000AB850000}"/>
            </a:ext>
          </a:extLst>
        </xdr:cNvPr>
        <xdr:cNvSpPr>
          <a:spLocks noChangeArrowheads="1"/>
        </xdr:cNvSpPr>
      </xdr:nvSpPr>
      <xdr:spPr bwMode="auto">
        <a:xfrm>
          <a:off x="7115175" y="5048250"/>
          <a:ext cx="0" cy="95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</xdr:row>
      <xdr:rowOff>190500</xdr:rowOff>
    </xdr:from>
    <xdr:to>
      <xdr:col>9</xdr:col>
      <xdr:colOff>0</xdr:colOff>
      <xdr:row>26</xdr:row>
      <xdr:rowOff>228600</xdr:rowOff>
    </xdr:to>
    <xdr:sp macro="" textlink="">
      <xdr:nvSpPr>
        <xdr:cNvPr id="34220" name="Oval 24">
          <a:extLst>
            <a:ext uri="{FF2B5EF4-FFF2-40B4-BE49-F238E27FC236}">
              <a16:creationId xmlns:a16="http://schemas.microsoft.com/office/drawing/2014/main" id="{00000000-0008-0000-0600-0000AC850000}"/>
            </a:ext>
          </a:extLst>
        </xdr:cNvPr>
        <xdr:cNvSpPr>
          <a:spLocks noChangeArrowheads="1"/>
        </xdr:cNvSpPr>
      </xdr:nvSpPr>
      <xdr:spPr bwMode="auto">
        <a:xfrm>
          <a:off x="7115175" y="5057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695325</xdr:colOff>
      <xdr:row>48</xdr:row>
      <xdr:rowOff>0</xdr:rowOff>
    </xdr:from>
    <xdr:to>
      <xdr:col>8</xdr:col>
      <xdr:colOff>657225</xdr:colOff>
      <xdr:row>48</xdr:row>
      <xdr:rowOff>0</xdr:rowOff>
    </xdr:to>
    <xdr:sp macro="" textlink="">
      <xdr:nvSpPr>
        <xdr:cNvPr id="34230" name="Oval 34">
          <a:extLst>
            <a:ext uri="{FF2B5EF4-FFF2-40B4-BE49-F238E27FC236}">
              <a16:creationId xmlns:a16="http://schemas.microsoft.com/office/drawing/2014/main" id="{00000000-0008-0000-0600-0000B6850000}"/>
            </a:ext>
          </a:extLst>
        </xdr:cNvPr>
        <xdr:cNvSpPr>
          <a:spLocks noChangeArrowheads="1"/>
        </xdr:cNvSpPr>
      </xdr:nvSpPr>
      <xdr:spPr bwMode="auto">
        <a:xfrm>
          <a:off x="6457950" y="197262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</xdr:row>
      <xdr:rowOff>9525</xdr:rowOff>
    </xdr:from>
    <xdr:to>
      <xdr:col>9</xdr:col>
      <xdr:colOff>0</xdr:colOff>
      <xdr:row>2</xdr:row>
      <xdr:rowOff>9525</xdr:rowOff>
    </xdr:to>
    <xdr:sp macro="" textlink="">
      <xdr:nvSpPr>
        <xdr:cNvPr id="34231" name="Line 35">
          <a:extLst>
            <a:ext uri="{FF2B5EF4-FFF2-40B4-BE49-F238E27FC236}">
              <a16:creationId xmlns:a16="http://schemas.microsoft.com/office/drawing/2014/main" id="{00000000-0008-0000-0600-0000B785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</xdr:row>
      <xdr:rowOff>9525</xdr:rowOff>
    </xdr:from>
    <xdr:to>
      <xdr:col>9</xdr:col>
      <xdr:colOff>0</xdr:colOff>
      <xdr:row>2</xdr:row>
      <xdr:rowOff>9525</xdr:rowOff>
    </xdr:to>
    <xdr:sp macro="" textlink="">
      <xdr:nvSpPr>
        <xdr:cNvPr id="34232" name="Line 36">
          <a:extLst>
            <a:ext uri="{FF2B5EF4-FFF2-40B4-BE49-F238E27FC236}">
              <a16:creationId xmlns:a16="http://schemas.microsoft.com/office/drawing/2014/main" id="{00000000-0008-0000-0600-0000B885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9525</xdr:rowOff>
    </xdr:from>
    <xdr:to>
      <xdr:col>9</xdr:col>
      <xdr:colOff>0</xdr:colOff>
      <xdr:row>49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ShapeType="1"/>
        </xdr:cNvSpPr>
      </xdr:nvSpPr>
      <xdr:spPr bwMode="auto">
        <a:xfrm>
          <a:off x="7115175" y="828675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47</xdr:row>
      <xdr:rowOff>9525</xdr:rowOff>
    </xdr:from>
    <xdr:to>
      <xdr:col>9</xdr:col>
      <xdr:colOff>0</xdr:colOff>
      <xdr:row>47</xdr:row>
      <xdr:rowOff>9525</xdr:rowOff>
    </xdr:to>
    <xdr:sp macro="" textlink="">
      <xdr:nvSpPr>
        <xdr:cNvPr id="30" name="Line 1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47</xdr:row>
      <xdr:rowOff>9525</xdr:rowOff>
    </xdr:from>
    <xdr:to>
      <xdr:col>9</xdr:col>
      <xdr:colOff>0</xdr:colOff>
      <xdr:row>47</xdr:row>
      <xdr:rowOff>9525</xdr:rowOff>
    </xdr:to>
    <xdr:sp macro="" textlink="">
      <xdr:nvSpPr>
        <xdr:cNvPr id="31" name="Line 2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47</xdr:row>
      <xdr:rowOff>9525</xdr:rowOff>
    </xdr:from>
    <xdr:to>
      <xdr:col>9</xdr:col>
      <xdr:colOff>0</xdr:colOff>
      <xdr:row>47</xdr:row>
      <xdr:rowOff>9525</xdr:rowOff>
    </xdr:to>
    <xdr:sp macro="" textlink="">
      <xdr:nvSpPr>
        <xdr:cNvPr id="32" name="Line 35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47</xdr:row>
      <xdr:rowOff>9525</xdr:rowOff>
    </xdr:from>
    <xdr:to>
      <xdr:col>9</xdr:col>
      <xdr:colOff>0</xdr:colOff>
      <xdr:row>47</xdr:row>
      <xdr:rowOff>9525</xdr:rowOff>
    </xdr:to>
    <xdr:sp macro="" textlink="">
      <xdr:nvSpPr>
        <xdr:cNvPr id="33" name="Line 36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447675</xdr:colOff>
      <xdr:row>14</xdr:row>
      <xdr:rowOff>76200</xdr:rowOff>
    </xdr:from>
    <xdr:to>
      <xdr:col>3</xdr:col>
      <xdr:colOff>666750</xdr:colOff>
      <xdr:row>25</xdr:row>
      <xdr:rowOff>1905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657475"/>
          <a:ext cx="3962400" cy="200977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101600</xdr:colOff>
          <xdr:row>65</xdr:row>
          <xdr:rowOff>158750</xdr:rowOff>
        </xdr:from>
        <xdr:to>
          <xdr:col>9</xdr:col>
          <xdr:colOff>0</xdr:colOff>
          <xdr:row>83</xdr:row>
          <xdr:rowOff>6350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showGridLines="0" topLeftCell="A13" zoomScaleNormal="100" workbookViewId="0">
      <selection activeCell="O15" sqref="O15"/>
    </sheetView>
  </sheetViews>
  <sheetFormatPr defaultColWidth="8.9140625" defaultRowHeight="13"/>
  <cols>
    <col min="1" max="2" width="5.08203125" style="19" customWidth="1"/>
    <col min="3" max="3" width="8.33203125" style="19" customWidth="1"/>
    <col min="4" max="4" width="6.58203125" style="19" customWidth="1"/>
    <col min="5" max="5" width="5.33203125" style="19" customWidth="1"/>
    <col min="6" max="6" width="7.33203125" style="19" customWidth="1"/>
    <col min="7" max="7" width="10" style="19" customWidth="1"/>
    <col min="8" max="10" width="6.58203125" style="19" customWidth="1"/>
    <col min="11" max="11" width="4.08203125" style="19" customWidth="1"/>
    <col min="12" max="12" width="5.25" style="19" customWidth="1"/>
    <col min="13" max="13" width="9.58203125" style="19" customWidth="1"/>
    <col min="14" max="14" width="0.75" style="19" customWidth="1"/>
    <col min="15" max="16384" width="8.9140625" style="19"/>
  </cols>
  <sheetData>
    <row r="1" spans="1:14" ht="17.25" customHeight="1">
      <c r="A1" s="2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4" ht="36" customHeight="1">
      <c r="A2" s="20"/>
      <c r="C2" s="250" t="s">
        <v>1</v>
      </c>
      <c r="M2" s="21"/>
    </row>
    <row r="3" spans="1:14" ht="15" customHeight="1">
      <c r="A3" s="20"/>
      <c r="H3" s="3"/>
      <c r="M3" s="21"/>
    </row>
    <row r="4" spans="1:14" ht="9.75" customHeight="1">
      <c r="A4" s="20"/>
      <c r="M4" s="21"/>
    </row>
    <row r="5" spans="1:14" ht="13.5" customHeight="1">
      <c r="A5" s="20"/>
      <c r="M5" s="21"/>
    </row>
    <row r="6" spans="1:14" ht="21" customHeight="1" thickBot="1">
      <c r="A6" s="20"/>
      <c r="C6" s="126" t="s">
        <v>2</v>
      </c>
      <c r="D6" s="22"/>
      <c r="E6" s="22"/>
      <c r="F6" s="22"/>
      <c r="G6" s="22"/>
      <c r="H6" s="22"/>
      <c r="I6" s="22"/>
      <c r="J6" s="22"/>
      <c r="K6" s="22"/>
      <c r="L6" s="22"/>
      <c r="M6" s="21"/>
    </row>
    <row r="7" spans="1:14" ht="16.5" customHeight="1">
      <c r="A7" s="23"/>
      <c r="C7" s="24"/>
      <c r="D7" s="3"/>
      <c r="E7" s="3"/>
      <c r="F7" s="3"/>
      <c r="G7" s="3"/>
      <c r="H7" s="3"/>
      <c r="I7" s="3"/>
      <c r="J7" s="3"/>
      <c r="K7" s="3"/>
      <c r="M7" s="25"/>
    </row>
    <row r="8" spans="1:14" s="27" customFormat="1" ht="15" customHeight="1">
      <c r="A8" s="26"/>
      <c r="C8" s="28" t="s">
        <v>3</v>
      </c>
      <c r="D8" s="28"/>
      <c r="E8" s="28"/>
      <c r="F8" s="28"/>
      <c r="G8" s="282" t="s">
        <v>4</v>
      </c>
      <c r="H8" s="28"/>
      <c r="I8" s="28"/>
      <c r="J8" s="28"/>
      <c r="K8" s="28"/>
      <c r="L8" s="28"/>
      <c r="M8" s="25"/>
    </row>
    <row r="9" spans="1:14" s="27" customFormat="1" ht="20.25" customHeight="1">
      <c r="A9" s="26"/>
      <c r="C9" s="29" t="s">
        <v>5</v>
      </c>
      <c r="D9" s="29"/>
      <c r="E9" s="29"/>
      <c r="F9" s="29"/>
      <c r="G9" s="283" t="s">
        <v>6</v>
      </c>
      <c r="H9" s="29"/>
      <c r="I9" s="29"/>
      <c r="J9" s="29"/>
      <c r="K9" s="29"/>
      <c r="L9" s="29"/>
      <c r="M9" s="25"/>
    </row>
    <row r="10" spans="1:14" s="27" customFormat="1" ht="20.25" customHeight="1">
      <c r="A10" s="26"/>
      <c r="C10" s="29" t="s">
        <v>7</v>
      </c>
      <c r="D10" s="29"/>
      <c r="E10" s="29"/>
      <c r="F10" s="29"/>
      <c r="G10" s="3" t="s">
        <v>8</v>
      </c>
      <c r="H10" s="72"/>
      <c r="I10" s="72"/>
      <c r="J10" s="72"/>
      <c r="K10" s="72"/>
      <c r="L10" s="72"/>
      <c r="M10" s="21"/>
      <c r="N10" s="19"/>
    </row>
    <row r="11" spans="1:14" s="27" customFormat="1" ht="20.25" customHeight="1">
      <c r="A11" s="26"/>
      <c r="C11" s="29" t="s">
        <v>9</v>
      </c>
      <c r="D11" s="29"/>
      <c r="E11" s="29"/>
      <c r="F11" s="29"/>
      <c r="G11" s="29" t="s">
        <v>10</v>
      </c>
      <c r="H11" s="29"/>
      <c r="I11" s="29"/>
      <c r="J11" s="29"/>
      <c r="K11" s="29"/>
      <c r="L11" s="29"/>
      <c r="M11" s="25"/>
    </row>
    <row r="12" spans="1:14" s="27" customFormat="1" ht="20.25" customHeight="1">
      <c r="A12" s="26"/>
      <c r="C12" s="29" t="s">
        <v>11</v>
      </c>
      <c r="D12" s="29"/>
      <c r="E12" s="29"/>
      <c r="F12" s="29"/>
      <c r="G12" s="284">
        <v>500736549</v>
      </c>
      <c r="H12" s="29"/>
      <c r="I12" s="29"/>
      <c r="J12" s="29"/>
      <c r="K12" s="29"/>
      <c r="L12" s="29"/>
      <c r="M12" s="25"/>
    </row>
    <row r="13" spans="1:14" s="27" customFormat="1" ht="20.25" customHeight="1">
      <c r="A13" s="26"/>
      <c r="C13" s="29" t="s">
        <v>12</v>
      </c>
      <c r="D13" s="29"/>
      <c r="E13" s="29"/>
      <c r="F13" s="29"/>
      <c r="G13" s="285" t="s">
        <v>13</v>
      </c>
      <c r="H13" s="29"/>
      <c r="I13" s="29"/>
      <c r="J13" s="29"/>
      <c r="K13" s="29"/>
      <c r="L13" s="29"/>
      <c r="M13" s="25"/>
    </row>
    <row r="14" spans="1:14" s="27" customFormat="1" ht="20.25" customHeight="1">
      <c r="A14" s="26"/>
      <c r="C14" s="29" t="s">
        <v>14</v>
      </c>
      <c r="D14" s="29"/>
      <c r="E14" s="29"/>
      <c r="F14" s="29"/>
      <c r="G14" s="29" t="s">
        <v>15</v>
      </c>
      <c r="H14" s="29"/>
      <c r="I14" s="29"/>
      <c r="J14" s="29"/>
      <c r="K14" s="29"/>
      <c r="L14" s="29"/>
      <c r="M14" s="25"/>
    </row>
    <row r="15" spans="1:14" s="27" customFormat="1" ht="20.25" customHeight="1">
      <c r="A15" s="26"/>
      <c r="C15" s="29" t="s">
        <v>16</v>
      </c>
      <c r="D15" s="29"/>
      <c r="E15" s="29"/>
      <c r="F15" s="29"/>
      <c r="G15" s="285" t="s">
        <v>17</v>
      </c>
      <c r="H15" s="29"/>
      <c r="I15" s="29"/>
      <c r="J15" s="29"/>
      <c r="K15" s="29"/>
      <c r="L15" s="29"/>
      <c r="M15" s="25"/>
    </row>
    <row r="16" spans="1:14" s="27" customFormat="1" ht="20.25" customHeight="1">
      <c r="A16" s="26"/>
      <c r="C16" s="29" t="s">
        <v>18</v>
      </c>
      <c r="D16" s="29"/>
      <c r="E16" s="29"/>
      <c r="F16" s="29"/>
      <c r="G16" s="285" t="s">
        <v>19</v>
      </c>
      <c r="H16" s="29"/>
      <c r="I16" s="29"/>
      <c r="J16" s="29"/>
      <c r="K16" s="29"/>
      <c r="L16" s="29"/>
      <c r="M16" s="25"/>
    </row>
    <row r="17" spans="1:13" s="27" customFormat="1" ht="20.25" customHeight="1">
      <c r="A17" s="26"/>
      <c r="C17" s="29" t="s">
        <v>20</v>
      </c>
      <c r="D17" s="29"/>
      <c r="E17" s="29"/>
      <c r="F17" s="29"/>
      <c r="G17" s="3" t="s">
        <v>21</v>
      </c>
      <c r="H17" s="29"/>
      <c r="I17" s="29"/>
      <c r="J17" s="29"/>
      <c r="K17" s="29"/>
      <c r="L17" s="29"/>
      <c r="M17" s="25"/>
    </row>
    <row r="18" spans="1:13" s="27" customFormat="1" ht="20.25" customHeight="1">
      <c r="A18" s="26"/>
      <c r="C18" s="29" t="s">
        <v>22</v>
      </c>
      <c r="D18" s="29"/>
      <c r="E18" s="29"/>
      <c r="F18" s="29"/>
      <c r="G18" s="30" t="s">
        <v>23</v>
      </c>
      <c r="H18" s="29"/>
      <c r="I18" s="29"/>
      <c r="J18" s="29"/>
      <c r="K18" s="29"/>
      <c r="L18" s="29"/>
      <c r="M18" s="25"/>
    </row>
    <row r="19" spans="1:13" s="27" customFormat="1" ht="20.25" customHeight="1">
      <c r="A19" s="26"/>
      <c r="C19" s="29" t="s">
        <v>24</v>
      </c>
      <c r="D19" s="29"/>
      <c r="E19" s="29"/>
      <c r="F19" s="29"/>
      <c r="G19" s="30" t="s">
        <v>25</v>
      </c>
      <c r="H19" s="29"/>
      <c r="I19" s="29"/>
      <c r="J19" s="29"/>
      <c r="K19" s="29"/>
      <c r="L19" s="29"/>
      <c r="M19" s="25"/>
    </row>
    <row r="20" spans="1:13" s="27" customFormat="1" ht="17.25" customHeight="1">
      <c r="A20" s="26"/>
      <c r="M20" s="31"/>
    </row>
    <row r="21" spans="1:13" s="27" customFormat="1" ht="17.25" customHeight="1">
      <c r="A21" s="26"/>
      <c r="M21" s="31"/>
    </row>
    <row r="22" spans="1:13" s="27" customFormat="1" ht="17.25" customHeight="1">
      <c r="A22" s="26"/>
      <c r="C22" s="32" t="s">
        <v>26</v>
      </c>
      <c r="D22" s="3"/>
      <c r="E22" s="3" t="s">
        <v>27</v>
      </c>
      <c r="F22" s="3"/>
      <c r="G22" s="3"/>
      <c r="H22" s="3"/>
      <c r="I22" s="3"/>
      <c r="M22" s="31"/>
    </row>
    <row r="23" spans="1:13" s="27" customFormat="1" ht="18.75" customHeight="1">
      <c r="A23" s="26"/>
      <c r="B23" s="286"/>
      <c r="C23" s="3" t="s">
        <v>28</v>
      </c>
      <c r="D23" s="3"/>
      <c r="E23" s="3" t="s">
        <v>29</v>
      </c>
      <c r="F23" s="3"/>
      <c r="G23" s="3"/>
      <c r="H23" s="3"/>
      <c r="I23" s="3"/>
      <c r="M23" s="31"/>
    </row>
    <row r="24" spans="1:13" s="27" customFormat="1" ht="18.75" customHeight="1">
      <c r="A24" s="26"/>
      <c r="B24" s="286"/>
      <c r="C24" s="32"/>
      <c r="D24" s="3"/>
      <c r="E24" s="3" t="s">
        <v>30</v>
      </c>
      <c r="F24" s="3"/>
      <c r="G24" s="3"/>
      <c r="H24" s="3"/>
      <c r="I24" s="3"/>
      <c r="M24" s="31"/>
    </row>
    <row r="25" spans="1:13" s="27" customFormat="1" ht="18.75" customHeight="1">
      <c r="A25" s="26"/>
      <c r="B25" s="276"/>
      <c r="C25" s="32"/>
      <c r="D25" s="3"/>
      <c r="E25" s="3" t="s">
        <v>31</v>
      </c>
      <c r="F25" s="3"/>
      <c r="G25" s="3"/>
      <c r="H25" s="3"/>
      <c r="I25" s="3"/>
      <c r="M25" s="31"/>
    </row>
    <row r="26" spans="1:13" ht="18.75" customHeight="1">
      <c r="A26" s="20"/>
      <c r="B26" s="3"/>
      <c r="E26" s="3" t="s">
        <v>32</v>
      </c>
      <c r="F26" s="3"/>
      <c r="G26" s="3"/>
      <c r="H26" s="3"/>
      <c r="I26" s="3"/>
      <c r="M26" s="21"/>
    </row>
    <row r="27" spans="1:13" s="27" customFormat="1" ht="18.75" customHeight="1">
      <c r="A27" s="26"/>
      <c r="E27" s="3" t="s">
        <v>33</v>
      </c>
      <c r="F27" s="3"/>
      <c r="G27" s="3"/>
      <c r="H27" s="3"/>
      <c r="I27" s="3"/>
      <c r="M27" s="31"/>
    </row>
    <row r="28" spans="1:13" s="27" customFormat="1" ht="9" customHeight="1">
      <c r="A28" s="26"/>
      <c r="E28" s="3"/>
      <c r="F28" s="3"/>
      <c r="G28" s="3"/>
      <c r="H28" s="3"/>
      <c r="I28" s="3"/>
      <c r="M28" s="31"/>
    </row>
    <row r="29" spans="1:13" s="34" customFormat="1" ht="15.75" customHeight="1">
      <c r="A29" s="33"/>
      <c r="B29" s="1" t="s">
        <v>34</v>
      </c>
      <c r="C29" s="1"/>
      <c r="D29" s="1"/>
      <c r="E29" s="1"/>
      <c r="F29" s="1"/>
      <c r="G29" s="1"/>
      <c r="H29" s="1"/>
      <c r="I29" s="1"/>
      <c r="J29" s="1"/>
      <c r="K29" s="1"/>
      <c r="M29" s="35"/>
    </row>
    <row r="30" spans="1:13" s="34" customFormat="1" ht="15.5">
      <c r="A30" s="33"/>
      <c r="B30" s="1" t="s">
        <v>35</v>
      </c>
      <c r="C30" s="1"/>
      <c r="D30" s="1"/>
      <c r="E30" s="1"/>
      <c r="F30" s="1"/>
      <c r="G30" s="1"/>
      <c r="H30" s="1"/>
      <c r="I30" s="1"/>
      <c r="J30" s="1"/>
      <c r="K30" s="1"/>
      <c r="M30" s="35"/>
    </row>
    <row r="31" spans="1:13" ht="18.75" customHeight="1">
      <c r="A31" s="20"/>
      <c r="B31" s="1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34"/>
      <c r="M31" s="21"/>
    </row>
    <row r="32" spans="1:13" ht="20.25" customHeight="1">
      <c r="A32" s="20"/>
      <c r="M32" s="21"/>
    </row>
    <row r="33" spans="1:13" ht="37.5" customHeight="1">
      <c r="A33" s="20"/>
      <c r="B33" s="3"/>
      <c r="E33" s="34"/>
      <c r="M33" s="21"/>
    </row>
    <row r="34" spans="1:13" ht="37.5" customHeight="1">
      <c r="A34" s="20"/>
      <c r="E34" s="34"/>
      <c r="M34" s="21"/>
    </row>
    <row r="35" spans="1:13" ht="20.25" customHeight="1">
      <c r="A35" s="20"/>
      <c r="M35" s="21"/>
    </row>
    <row r="36" spans="1:13" ht="17.25" customHeight="1">
      <c r="A36" s="20"/>
      <c r="B36" s="36"/>
      <c r="C36" s="36"/>
      <c r="D36" s="37"/>
      <c r="E36" s="37"/>
      <c r="F36" s="37"/>
      <c r="G36" s="37"/>
      <c r="H36" s="3"/>
      <c r="I36" s="3"/>
      <c r="M36" s="21"/>
    </row>
    <row r="37" spans="1:13" ht="17.25" customHeight="1">
      <c r="A37" s="166" t="s">
        <v>37</v>
      </c>
      <c r="B37" s="37"/>
      <c r="D37" s="37"/>
      <c r="E37" s="37"/>
      <c r="G37" s="37"/>
      <c r="I37" s="3"/>
      <c r="M37" s="21"/>
    </row>
    <row r="38" spans="1:13" ht="17.25" customHeight="1">
      <c r="A38" s="20"/>
      <c r="B38" s="37" t="s">
        <v>38</v>
      </c>
      <c r="D38" s="37" t="s">
        <v>39</v>
      </c>
      <c r="F38" s="37"/>
      <c r="G38" s="37" t="s">
        <v>40</v>
      </c>
      <c r="H38" s="3"/>
      <c r="I38" s="3"/>
      <c r="M38" s="21"/>
    </row>
    <row r="39" spans="1:13" ht="9.75" customHeight="1">
      <c r="A39" s="20"/>
      <c r="B39" s="36" t="s">
        <v>41</v>
      </c>
      <c r="M39" s="21"/>
    </row>
    <row r="40" spans="1:13">
      <c r="A40" s="20"/>
      <c r="M40" s="21"/>
    </row>
    <row r="41" spans="1:13">
      <c r="A41" s="20"/>
      <c r="M41" s="21"/>
    </row>
    <row r="42" spans="1:13" ht="13.5" thickBot="1">
      <c r="A42" s="3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39"/>
    </row>
  </sheetData>
  <mergeCells count="1">
    <mergeCell ref="B23:B24"/>
  </mergeCells>
  <phoneticPr fontId="7" type="noConversion"/>
  <pageMargins left="0.27559055118110237" right="0.11811023622047245" top="0.47244094488188981" bottom="0.47244094488188981" header="7.874015748031496E-2" footer="0.4724409448818898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2"/>
  <sheetViews>
    <sheetView showGridLines="0" tabSelected="1" topLeftCell="A52" zoomScale="115" zoomScaleNormal="115" workbookViewId="0">
      <selection activeCell="I59" sqref="I59"/>
    </sheetView>
  </sheetViews>
  <sheetFormatPr defaultColWidth="8.9140625" defaultRowHeight="14"/>
  <cols>
    <col min="1" max="1" width="3.25" style="3" customWidth="1"/>
    <col min="2" max="2" width="19.25" style="3" customWidth="1"/>
    <col min="3" max="3" width="6.08203125" style="3" customWidth="1"/>
    <col min="4" max="4" width="4" style="3" customWidth="1"/>
    <col min="5" max="5" width="4.4140625" style="3" customWidth="1"/>
    <col min="6" max="6" width="5" style="3" customWidth="1"/>
    <col min="7" max="7" width="5.4140625" style="3" customWidth="1"/>
    <col min="8" max="8" width="3.75" style="3" customWidth="1"/>
    <col min="9" max="9" width="7.58203125" style="3" customWidth="1"/>
    <col min="10" max="10" width="4.25" style="3" customWidth="1"/>
    <col min="11" max="11" width="2.9140625" style="3" customWidth="1"/>
    <col min="12" max="12" width="6" style="3" customWidth="1"/>
    <col min="13" max="13" width="5.75" style="3" customWidth="1"/>
    <col min="14" max="14" width="5.33203125" style="3" customWidth="1"/>
    <col min="15" max="15" width="3.75" style="3" customWidth="1"/>
    <col min="16" max="16384" width="8.9140625" style="3"/>
  </cols>
  <sheetData>
    <row r="1" spans="1:15" ht="17.25" customHeight="1">
      <c r="A1" s="306" t="s">
        <v>42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28"/>
    </row>
    <row r="2" spans="1:15" ht="23.25" customHeight="1">
      <c r="A2" s="311" t="s">
        <v>43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40"/>
    </row>
    <row r="3" spans="1:15" ht="24" customHeight="1">
      <c r="A3" s="309" t="s">
        <v>44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41"/>
    </row>
    <row r="4" spans="1:15" ht="15" customHeight="1">
      <c r="A4" s="42" t="s">
        <v>45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0"/>
    </row>
    <row r="5" spans="1:15" ht="15" customHeight="1">
      <c r="A5" s="44" t="s">
        <v>46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45"/>
    </row>
    <row r="6" spans="1:15" ht="15" customHeight="1">
      <c r="A6" s="44" t="s">
        <v>47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45"/>
    </row>
    <row r="7" spans="1:15" ht="14.25" customHeight="1">
      <c r="A7" s="46"/>
      <c r="O7" s="41"/>
    </row>
    <row r="8" spans="1:15" ht="13.5" customHeight="1">
      <c r="A8" s="47"/>
      <c r="B8" s="48" t="s">
        <v>48</v>
      </c>
      <c r="C8" s="49" t="s">
        <v>49</v>
      </c>
      <c r="D8" s="50"/>
      <c r="E8" s="50"/>
      <c r="F8" s="51"/>
      <c r="G8" s="49" t="s">
        <v>50</v>
      </c>
      <c r="H8" s="50"/>
      <c r="I8" s="51"/>
      <c r="J8" s="49" t="s">
        <v>51</v>
      </c>
      <c r="K8" s="50"/>
      <c r="L8" s="50"/>
      <c r="M8" s="52" t="s">
        <v>52</v>
      </c>
      <c r="N8" s="50"/>
      <c r="O8" s="51"/>
    </row>
    <row r="9" spans="1:15" ht="13.5" customHeight="1">
      <c r="A9" s="47">
        <v>1</v>
      </c>
      <c r="B9" s="48" t="s">
        <v>53</v>
      </c>
      <c r="C9" s="49" t="s">
        <v>54</v>
      </c>
      <c r="D9" s="50"/>
      <c r="E9" s="50"/>
      <c r="F9" s="51"/>
      <c r="G9" s="49"/>
      <c r="H9" s="53">
        <v>0</v>
      </c>
      <c r="I9" s="51"/>
      <c r="J9" s="49"/>
      <c r="K9" s="50"/>
      <c r="L9" s="54" t="s">
        <v>55</v>
      </c>
      <c r="M9" s="50"/>
      <c r="N9" s="50"/>
      <c r="O9" s="51"/>
    </row>
    <row r="10" spans="1:15" ht="13.5" customHeight="1">
      <c r="A10" s="47">
        <v>2</v>
      </c>
      <c r="B10" s="48" t="s">
        <v>56</v>
      </c>
      <c r="C10" s="49" t="s">
        <v>54</v>
      </c>
      <c r="D10" s="50"/>
      <c r="E10" s="50"/>
      <c r="F10" s="51"/>
      <c r="G10" s="49"/>
      <c r="H10" s="53">
        <v>0</v>
      </c>
      <c r="I10" s="51"/>
      <c r="J10" s="49"/>
      <c r="K10" s="50"/>
      <c r="L10" s="54" t="s">
        <v>55</v>
      </c>
      <c r="M10" s="50"/>
      <c r="N10" s="50"/>
      <c r="O10" s="51"/>
    </row>
    <row r="11" spans="1:15" ht="13.5" customHeight="1">
      <c r="A11" s="47">
        <v>3</v>
      </c>
      <c r="B11" s="48" t="s">
        <v>57</v>
      </c>
      <c r="C11" s="49" t="s">
        <v>54</v>
      </c>
      <c r="D11" s="50"/>
      <c r="E11" s="50"/>
      <c r="F11" s="51"/>
      <c r="G11" s="49"/>
      <c r="H11" s="53">
        <v>0</v>
      </c>
      <c r="I11" s="51"/>
      <c r="J11" s="129"/>
      <c r="K11" s="50"/>
      <c r="L11" s="54" t="s">
        <v>55</v>
      </c>
      <c r="M11" s="50"/>
      <c r="N11" s="50"/>
      <c r="O11" s="51"/>
    </row>
    <row r="12" spans="1:15" ht="15" customHeight="1">
      <c r="A12" s="46"/>
      <c r="N12" s="28"/>
      <c r="O12" s="41"/>
    </row>
    <row r="13" spans="1:15" ht="13.5" customHeight="1">
      <c r="A13" s="55"/>
      <c r="B13" s="56"/>
      <c r="C13" s="29" t="s">
        <v>58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45"/>
    </row>
    <row r="14" spans="1:15" ht="13.5" customHeight="1">
      <c r="A14" s="49" t="s">
        <v>59</v>
      </c>
      <c r="B14" s="56"/>
      <c r="C14" s="50" t="s">
        <v>60</v>
      </c>
      <c r="D14" s="29"/>
      <c r="E14" s="29"/>
      <c r="F14" s="29"/>
      <c r="G14" s="29"/>
      <c r="H14" s="29"/>
      <c r="I14" s="29"/>
      <c r="J14" s="29"/>
      <c r="K14" s="51" t="s">
        <v>61</v>
      </c>
      <c r="L14" s="50"/>
      <c r="M14" s="29"/>
      <c r="N14" s="29"/>
      <c r="O14" s="45"/>
    </row>
    <row r="15" spans="1:15" s="61" customFormat="1" ht="13.5" customHeight="1">
      <c r="A15" s="130" t="s">
        <v>62</v>
      </c>
      <c r="B15" s="130" t="s">
        <v>63</v>
      </c>
      <c r="C15" s="300" t="s">
        <v>64</v>
      </c>
      <c r="D15" s="300"/>
      <c r="E15" s="300" t="s">
        <v>65</v>
      </c>
      <c r="F15" s="300"/>
      <c r="G15" s="300" t="s">
        <v>66</v>
      </c>
      <c r="H15" s="300"/>
      <c r="I15" s="57" t="s">
        <v>67</v>
      </c>
      <c r="J15" s="313" t="s">
        <v>68</v>
      </c>
      <c r="K15" s="313"/>
      <c r="L15" s="58" t="s">
        <v>69</v>
      </c>
      <c r="M15" s="59" t="s">
        <v>70</v>
      </c>
      <c r="N15" s="58" t="s">
        <v>71</v>
      </c>
      <c r="O15" s="60" t="s">
        <v>72</v>
      </c>
    </row>
    <row r="16" spans="1:15" ht="13.5" customHeight="1">
      <c r="A16" s="62">
        <v>1</v>
      </c>
      <c r="B16" s="63" t="s">
        <v>73</v>
      </c>
      <c r="C16" s="292">
        <v>322.60000000000002</v>
      </c>
      <c r="D16" s="292"/>
      <c r="E16" s="292">
        <v>322.35000000000002</v>
      </c>
      <c r="F16" s="292"/>
      <c r="G16" s="287">
        <v>322.85000000000002</v>
      </c>
      <c r="H16" s="288"/>
      <c r="I16" s="64">
        <f>MIN('Critical Dim'!B7:B36)</f>
        <v>322.59800000000001</v>
      </c>
      <c r="J16" s="287">
        <f>MAX('Critical Dim'!B7:B36)</f>
        <v>322.62700000000001</v>
      </c>
      <c r="K16" s="288"/>
      <c r="L16" s="64">
        <f>'Critical Dim'!B37</f>
        <v>322.61056666666667</v>
      </c>
      <c r="M16" s="64">
        <f>'Critical Dim'!B38</f>
        <v>8.139657424518781E-3</v>
      </c>
      <c r="N16" s="65">
        <f>'Critical Dim'!B39</f>
        <v>9.8052174616962837</v>
      </c>
      <c r="O16" s="64" t="s">
        <v>74</v>
      </c>
    </row>
    <row r="17" spans="1:15" ht="13.5" customHeight="1">
      <c r="A17" s="66">
        <v>2</v>
      </c>
      <c r="B17" s="67" t="s">
        <v>75</v>
      </c>
      <c r="C17" s="292">
        <v>315</v>
      </c>
      <c r="D17" s="292"/>
      <c r="E17" s="292">
        <v>314.75</v>
      </c>
      <c r="F17" s="292"/>
      <c r="G17" s="287">
        <v>315.25</v>
      </c>
      <c r="H17" s="288"/>
      <c r="I17" s="64">
        <f>MIN('Critical Dim'!C7:C36)</f>
        <v>314.983</v>
      </c>
      <c r="J17" s="292">
        <f>MAX('Critical Dim'!C7:C36)</f>
        <v>315.01299999999998</v>
      </c>
      <c r="K17" s="292"/>
      <c r="L17" s="64">
        <f>'Critical Dim'!C37</f>
        <v>315.00006666666678</v>
      </c>
      <c r="M17" s="64">
        <f>'Critical Dim'!C38</f>
        <v>8.889875424181664E-3</v>
      </c>
      <c r="N17" s="65">
        <f>'Critical Dim'!C39</f>
        <v>9.3714599064521185</v>
      </c>
      <c r="O17" s="64" t="s">
        <v>74</v>
      </c>
    </row>
    <row r="18" spans="1:15" ht="13.5" customHeight="1">
      <c r="A18" s="68">
        <v>3</v>
      </c>
      <c r="B18" s="67" t="s">
        <v>76</v>
      </c>
      <c r="C18" s="292">
        <v>135.9</v>
      </c>
      <c r="D18" s="292"/>
      <c r="E18" s="292">
        <v>135.65</v>
      </c>
      <c r="F18" s="292"/>
      <c r="G18" s="287">
        <v>136.15</v>
      </c>
      <c r="H18" s="288"/>
      <c r="I18" s="64">
        <f>MIN('Critical Dim'!D7:D36)</f>
        <v>135.89599999999999</v>
      </c>
      <c r="J18" s="292">
        <f>MAX('Critical Dim'!D7:D36)</f>
        <v>135.93</v>
      </c>
      <c r="K18" s="292"/>
      <c r="L18" s="64">
        <f>'Critical Dim'!D37</f>
        <v>135.9117</v>
      </c>
      <c r="M18" s="64">
        <f>'Critical Dim'!D38</f>
        <v>1.0511569980185195E-2</v>
      </c>
      <c r="N18" s="65">
        <f>'Critical Dim'!D39</f>
        <v>7.5567525577123185</v>
      </c>
      <c r="O18" s="64" t="s">
        <v>74</v>
      </c>
    </row>
    <row r="19" spans="1:15" ht="13.5" customHeight="1">
      <c r="A19" s="68">
        <v>4</v>
      </c>
      <c r="B19" s="67" t="s">
        <v>77</v>
      </c>
      <c r="C19" s="292">
        <v>135.9</v>
      </c>
      <c r="D19" s="292"/>
      <c r="E19" s="292">
        <v>135.65</v>
      </c>
      <c r="F19" s="292"/>
      <c r="G19" s="287">
        <v>136.15</v>
      </c>
      <c r="H19" s="288"/>
      <c r="I19" s="64">
        <f>MIN('Critical Dim'!E7:E36)</f>
        <v>135.90299999999999</v>
      </c>
      <c r="J19" s="287">
        <f>MAX('Critical Dim'!E7:E36)</f>
        <v>135.929</v>
      </c>
      <c r="K19" s="288"/>
      <c r="L19" s="64">
        <f>'Critical Dim'!E37</f>
        <v>135.9170666666667</v>
      </c>
      <c r="M19" s="64">
        <f>'Critical Dim'!E38</f>
        <v>8.6699374906620882E-3</v>
      </c>
      <c r="N19" s="65">
        <f>'Critical Dim'!E39</f>
        <v>8.955594492816374</v>
      </c>
      <c r="O19" s="64" t="s">
        <v>74</v>
      </c>
    </row>
    <row r="20" spans="1:15" ht="13.5" customHeight="1">
      <c r="A20" s="68">
        <v>5</v>
      </c>
      <c r="B20" s="67" t="s">
        <v>78</v>
      </c>
      <c r="C20" s="287">
        <v>311.14999999999998</v>
      </c>
      <c r="D20" s="288"/>
      <c r="E20" s="287">
        <v>311.02</v>
      </c>
      <c r="F20" s="288"/>
      <c r="G20" s="287">
        <v>311.39999999999998</v>
      </c>
      <c r="H20" s="288"/>
      <c r="I20" s="64">
        <f>MIN('Critical Dim'!F7:F36)</f>
        <v>311.18200000000002</v>
      </c>
      <c r="J20" s="292">
        <f>MAX('Critical Dim'!F7:F36)</f>
        <v>311.21199999999999</v>
      </c>
      <c r="K20" s="292"/>
      <c r="L20" s="64">
        <f>'Critical Dim'!F37</f>
        <v>311.19910000000004</v>
      </c>
      <c r="M20" s="64">
        <f>'Critical Dim'!F38</f>
        <v>9.0643294823991999E-3</v>
      </c>
      <c r="N20" s="65">
        <f>'Critical Dim'!F39</f>
        <v>6.5862566134587368</v>
      </c>
      <c r="O20" s="64" t="s">
        <v>74</v>
      </c>
    </row>
    <row r="21" spans="1:15" ht="13.5" customHeight="1">
      <c r="A21" s="68">
        <v>6</v>
      </c>
      <c r="B21" s="67" t="s">
        <v>79</v>
      </c>
      <c r="C21" s="292">
        <v>311.66000000000003</v>
      </c>
      <c r="D21" s="292"/>
      <c r="E21" s="292">
        <v>311.52999999999997</v>
      </c>
      <c r="F21" s="292"/>
      <c r="G21" s="292">
        <v>311.91000000000003</v>
      </c>
      <c r="H21" s="292"/>
      <c r="I21" s="64">
        <f>MIN('Critical Dim'!G7:G36)</f>
        <v>311.755</v>
      </c>
      <c r="J21" s="292">
        <f>MAX('Critical Dim'!G7:G36)</f>
        <v>311.78300000000002</v>
      </c>
      <c r="K21" s="292"/>
      <c r="L21" s="64">
        <f>'Critical Dim'!G37</f>
        <v>311.7677333333333</v>
      </c>
      <c r="M21" s="64">
        <f>'Critical Dim'!G38</f>
        <v>8.6739138576104376E-3</v>
      </c>
      <c r="N21" s="65">
        <f>'Critical Dim'!G39</f>
        <v>5.4672231014416637</v>
      </c>
      <c r="O21" s="64" t="s">
        <v>74</v>
      </c>
    </row>
    <row r="22" spans="1:15" ht="13.5" customHeight="1">
      <c r="A22" s="68">
        <v>7</v>
      </c>
      <c r="B22" s="67" t="s">
        <v>80</v>
      </c>
      <c r="C22" s="287">
        <v>132.08000000000001</v>
      </c>
      <c r="D22" s="288"/>
      <c r="E22" s="287">
        <v>131.94999999999999</v>
      </c>
      <c r="F22" s="288"/>
      <c r="G22" s="287">
        <v>132.33000000000001</v>
      </c>
      <c r="H22" s="288"/>
      <c r="I22" s="64">
        <f>MIN('Critical Dim'!H7:H36)</f>
        <v>132.197</v>
      </c>
      <c r="J22" s="292">
        <f>MAX('Critical Dim'!H7:H36)</f>
        <v>132.227</v>
      </c>
      <c r="K22" s="292"/>
      <c r="L22" s="64">
        <f>'Critical Dim'!H37</f>
        <v>132.2106</v>
      </c>
      <c r="M22" s="64">
        <f>'Critical Dim'!H38</f>
        <v>9.0994505328627646E-3</v>
      </c>
      <c r="N22" s="65">
        <f>'Critical Dim'!H39</f>
        <v>4.3738904735254307</v>
      </c>
      <c r="O22" s="64" t="s">
        <v>74</v>
      </c>
    </row>
    <row r="23" spans="1:15" ht="13.5" customHeight="1">
      <c r="A23" s="68">
        <v>8</v>
      </c>
      <c r="B23" s="67" t="s">
        <v>81</v>
      </c>
      <c r="C23" s="292">
        <v>132.59</v>
      </c>
      <c r="D23" s="292"/>
      <c r="E23" s="292">
        <v>132.46</v>
      </c>
      <c r="F23" s="292"/>
      <c r="G23" s="292">
        <v>132.84</v>
      </c>
      <c r="H23" s="292"/>
      <c r="I23" s="64">
        <f>MIN('Critical Dim'!I7:I36)</f>
        <v>132.71899999999999</v>
      </c>
      <c r="J23" s="292">
        <f>MAX('Critical Dim'!I7:I36)</f>
        <v>132.74600000000001</v>
      </c>
      <c r="K23" s="292"/>
      <c r="L23" s="64">
        <f>'Critical Dim'!I37</f>
        <v>132.73273333333333</v>
      </c>
      <c r="M23" s="64">
        <f>'Critical Dim'!I38</f>
        <v>8.1745329227892183E-3</v>
      </c>
      <c r="N23" s="65">
        <f>'Critical Dim'!I39</f>
        <v>4.3740181724484621</v>
      </c>
      <c r="O23" s="64" t="s">
        <v>74</v>
      </c>
    </row>
    <row r="24" spans="1:15" ht="13.5" customHeight="1">
      <c r="A24" s="68">
        <v>9</v>
      </c>
      <c r="B24" s="67" t="s">
        <v>82</v>
      </c>
      <c r="C24" s="292">
        <f>'Critical Dim'!J4</f>
        <v>12.19</v>
      </c>
      <c r="D24" s="292"/>
      <c r="E24" s="292">
        <f>'Critical Dim'!J5</f>
        <v>12.06</v>
      </c>
      <c r="F24" s="292"/>
      <c r="G24" s="292">
        <f>'Critical Dim'!J6</f>
        <v>12.32</v>
      </c>
      <c r="H24" s="292"/>
      <c r="I24" s="64">
        <f>MIN('Critical Dim'!J7:J36)</f>
        <v>12.085000000000001</v>
      </c>
      <c r="J24" s="287">
        <f>MAX('Critical Dim'!J7:J36)</f>
        <v>12.109</v>
      </c>
      <c r="K24" s="288"/>
      <c r="L24" s="64">
        <f>'Critical Dim'!J37</f>
        <v>12.096866666666669</v>
      </c>
      <c r="M24" s="64">
        <f>'Critical Dim'!J38</f>
        <v>8.0632556671621052E-3</v>
      </c>
      <c r="N24" s="65">
        <f>'Critical Dim'!J39</f>
        <v>1.5240604287095094</v>
      </c>
      <c r="O24" s="64" t="s">
        <v>74</v>
      </c>
    </row>
    <row r="25" spans="1:15" ht="13.5" customHeight="1">
      <c r="A25" s="68">
        <v>10</v>
      </c>
      <c r="B25" s="67" t="s">
        <v>83</v>
      </c>
      <c r="C25" s="292">
        <f>'Critical Dim'!K4</f>
        <v>10.16</v>
      </c>
      <c r="D25" s="292"/>
      <c r="E25" s="292">
        <f>'Critical Dim'!K5</f>
        <v>10.029999999999999</v>
      </c>
      <c r="F25" s="292"/>
      <c r="G25" s="292">
        <f>'Critical Dim'!K6</f>
        <v>10.29</v>
      </c>
      <c r="H25" s="292"/>
      <c r="I25" s="64">
        <f>MIN('Critical Dim'!K7:K36)</f>
        <v>10.186999999999999</v>
      </c>
      <c r="J25" s="292">
        <f>MAX('Critical Dim'!K7:K36)</f>
        <v>10.208</v>
      </c>
      <c r="K25" s="292"/>
      <c r="L25" s="64">
        <f>'Critical Dim'!K37</f>
        <v>10.196099999999999</v>
      </c>
      <c r="M25" s="64">
        <f>'Critical Dim'!K38</f>
        <v>5.9268529766560362E-3</v>
      </c>
      <c r="N25" s="65">
        <f>'Critical Dim'!K39</f>
        <v>5.2810488337201038</v>
      </c>
      <c r="O25" s="64" t="s">
        <v>74</v>
      </c>
    </row>
    <row r="26" spans="1:15" ht="13.5" customHeight="1">
      <c r="A26" s="68">
        <v>11</v>
      </c>
      <c r="B26" s="67" t="s">
        <v>84</v>
      </c>
      <c r="C26" s="292">
        <f>'Critical Dim'!L4</f>
        <v>10.16</v>
      </c>
      <c r="D26" s="292"/>
      <c r="E26" s="292">
        <f>'Critical Dim'!L5</f>
        <v>10.029999999999999</v>
      </c>
      <c r="F26" s="292"/>
      <c r="G26" s="292">
        <f>'Critical Dim'!L6</f>
        <v>10.29</v>
      </c>
      <c r="H26" s="292"/>
      <c r="I26" s="64">
        <f>MIN('Critical Dim'!L7:L36)</f>
        <v>10.066000000000001</v>
      </c>
      <c r="J26" s="292">
        <f>MAX('Critical Dim'!L7:L36)</f>
        <v>10.09</v>
      </c>
      <c r="K26" s="292"/>
      <c r="L26" s="64">
        <f>'Critical Dim'!L37</f>
        <v>10.077599999999999</v>
      </c>
      <c r="M26" s="64">
        <f>'Critical Dim'!L38</f>
        <v>7.6905674424068036E-3</v>
      </c>
      <c r="N26" s="65">
        <f>'Critical Dim'!L39</f>
        <v>2.0631334144702387</v>
      </c>
      <c r="O26" s="64" t="s">
        <v>74</v>
      </c>
    </row>
    <row r="27" spans="1:15" ht="13.5" customHeight="1">
      <c r="A27" s="68">
        <v>12</v>
      </c>
      <c r="B27" s="67" t="s">
        <v>85</v>
      </c>
      <c r="C27" s="292">
        <f>'Critical Dim'!M4</f>
        <v>10.16</v>
      </c>
      <c r="D27" s="292"/>
      <c r="E27" s="292">
        <f>'Critical Dim'!M5</f>
        <v>10.029999999999999</v>
      </c>
      <c r="F27" s="292"/>
      <c r="G27" s="292">
        <f>'Critical Dim'!M6</f>
        <v>10.29</v>
      </c>
      <c r="H27" s="292"/>
      <c r="I27" s="64">
        <f>MIN('Critical Dim'!M7:M36)</f>
        <v>10.201000000000001</v>
      </c>
      <c r="J27" s="292">
        <f>MAX('Critical Dim'!M7:M36)</f>
        <v>10.224</v>
      </c>
      <c r="K27" s="292"/>
      <c r="L27" s="64">
        <f>'Critical Dim'!M37</f>
        <v>10.214499999999999</v>
      </c>
      <c r="M27" s="64">
        <f>'Critical Dim'!M38</f>
        <v>7.4127104261576902E-3</v>
      </c>
      <c r="N27" s="65">
        <f>'Critical Dim'!M39</f>
        <v>3.3950694442156348</v>
      </c>
      <c r="O27" s="64" t="s">
        <v>74</v>
      </c>
    </row>
    <row r="28" spans="1:15" ht="13.5" customHeight="1">
      <c r="A28" s="68">
        <v>13</v>
      </c>
      <c r="B28" s="67" t="s">
        <v>86</v>
      </c>
      <c r="C28" s="292">
        <f>'Critical Dim'!N4</f>
        <v>10.16</v>
      </c>
      <c r="D28" s="292"/>
      <c r="E28" s="292">
        <f>'Critical Dim'!N5</f>
        <v>10.029999999999999</v>
      </c>
      <c r="F28" s="292"/>
      <c r="G28" s="292">
        <f>'Critical Dim'!N6</f>
        <v>10.29</v>
      </c>
      <c r="H28" s="292"/>
      <c r="I28" s="64">
        <f>MIN('Critical Dim'!N7:N36)</f>
        <v>10.138</v>
      </c>
      <c r="J28" s="292">
        <f>MAX('Critical Dim'!N7:N36)</f>
        <v>10.161</v>
      </c>
      <c r="K28" s="292"/>
      <c r="L28" s="64">
        <f>'Critical Dim'!N37</f>
        <v>10.147933333333334</v>
      </c>
      <c r="M28" s="64">
        <f>'Critical Dim'!N38</f>
        <v>6.3350874763756712E-3</v>
      </c>
      <c r="N28" s="65">
        <f>'Critical Dim'!N39</f>
        <v>6.2052988625188981</v>
      </c>
      <c r="O28" s="64" t="s">
        <v>74</v>
      </c>
    </row>
    <row r="29" spans="1:15" ht="13.5" customHeight="1">
      <c r="A29" s="68">
        <v>14</v>
      </c>
      <c r="B29" s="67" t="s">
        <v>87</v>
      </c>
      <c r="C29" s="292">
        <f>'Critical Dim'!O4</f>
        <v>10.16</v>
      </c>
      <c r="D29" s="292"/>
      <c r="E29" s="292">
        <f>'Critical Dim'!O5</f>
        <v>10.029999999999999</v>
      </c>
      <c r="F29" s="292"/>
      <c r="G29" s="292">
        <f>'Critical Dim'!O6</f>
        <v>10.29</v>
      </c>
      <c r="H29" s="292"/>
      <c r="I29" s="64">
        <f>MIN('Critical Dim'!O7:O36)</f>
        <v>10.048</v>
      </c>
      <c r="J29" s="292">
        <f>MAX('Critical Dim'!O7:O36)</f>
        <v>10.07</v>
      </c>
      <c r="K29" s="292"/>
      <c r="L29" s="64">
        <f>'Critical Dim'!O37</f>
        <v>10.0586</v>
      </c>
      <c r="M29" s="64">
        <f>'Critical Dim'!O38</f>
        <v>6.2455501400376012E-3</v>
      </c>
      <c r="N29" s="65">
        <f>'Critical Dim'!O39</f>
        <v>1.5264201102508834</v>
      </c>
      <c r="O29" s="64" t="s">
        <v>74</v>
      </c>
    </row>
    <row r="30" spans="1:15" ht="13.5" customHeight="1">
      <c r="A30" s="68">
        <v>15</v>
      </c>
      <c r="B30" s="67" t="s">
        <v>88</v>
      </c>
      <c r="C30" s="292">
        <f>'Critical Dim'!P4</f>
        <v>10.16</v>
      </c>
      <c r="D30" s="292"/>
      <c r="E30" s="292">
        <f>'Critical Dim'!P5</f>
        <v>10.029999999999999</v>
      </c>
      <c r="F30" s="292"/>
      <c r="G30" s="292">
        <f>'Critical Dim'!P6</f>
        <v>10.29</v>
      </c>
      <c r="H30" s="292"/>
      <c r="I30" s="64">
        <f>MIN('Critical Dim'!P7:P36)</f>
        <v>10.169</v>
      </c>
      <c r="J30" s="292">
        <f>MAX('Critical Dim'!P7:P36)</f>
        <v>10.192</v>
      </c>
      <c r="K30" s="292"/>
      <c r="L30" s="64">
        <f>'Critical Dim'!P37</f>
        <v>10.181333333333333</v>
      </c>
      <c r="M30" s="64">
        <f>'Critical Dim'!P38</f>
        <v>6.7687585238375963E-3</v>
      </c>
      <c r="N30" s="65">
        <f>'Critical Dim'!P39</f>
        <v>5.3513834323765526</v>
      </c>
      <c r="O30" s="64" t="s">
        <v>74</v>
      </c>
    </row>
    <row r="31" spans="1:15" ht="13.5" customHeight="1">
      <c r="A31" s="68">
        <v>16</v>
      </c>
      <c r="B31" s="48" t="s">
        <v>89</v>
      </c>
      <c r="C31" s="292">
        <f>'Critical Dim'!Q4</f>
        <v>65.260000000000005</v>
      </c>
      <c r="D31" s="292"/>
      <c r="E31" s="292">
        <f>'Critical Dim'!Q5</f>
        <v>65.09</v>
      </c>
      <c r="F31" s="288"/>
      <c r="G31" s="292">
        <f>'Critical Dim'!Q6</f>
        <v>65.430000000000007</v>
      </c>
      <c r="H31" s="288"/>
      <c r="I31" s="64">
        <f>MIN('Critical Dim'!Q7:Q36)</f>
        <v>65.293999999999997</v>
      </c>
      <c r="J31" s="292">
        <f>MAX('Critical Dim'!Q7:Q36)</f>
        <v>65.313999999999993</v>
      </c>
      <c r="K31" s="292"/>
      <c r="L31" s="64">
        <f>'Critical Dim'!Q37</f>
        <v>65.304299999999998</v>
      </c>
      <c r="M31" s="64">
        <f>'Critical Dim'!Q38</f>
        <v>5.7903010463098408E-3</v>
      </c>
      <c r="N31" s="65">
        <f>'Critical Dim'!Q39</f>
        <v>7.2362386108932775</v>
      </c>
      <c r="O31" s="64" t="s">
        <v>74</v>
      </c>
    </row>
    <row r="32" spans="1:15" ht="13.5" customHeight="1">
      <c r="A32" s="68">
        <v>17</v>
      </c>
      <c r="B32" s="48" t="s">
        <v>90</v>
      </c>
      <c r="C32" s="292">
        <f>'Critical Dim'!R4</f>
        <v>65.260000000000005</v>
      </c>
      <c r="D32" s="292"/>
      <c r="E32" s="292">
        <f>'Critical Dim'!R5</f>
        <v>65.09</v>
      </c>
      <c r="F32" s="292"/>
      <c r="G32" s="292">
        <f>'Critical Dim'!R6</f>
        <v>65.430000000000007</v>
      </c>
      <c r="H32" s="292"/>
      <c r="I32" s="64">
        <f>MIN('Critical Dim'!R7:R36)</f>
        <v>65.325999999999993</v>
      </c>
      <c r="J32" s="292">
        <f>MAX('Critical Dim'!R7:R36)</f>
        <v>65.346999999999994</v>
      </c>
      <c r="K32" s="292"/>
      <c r="L32" s="64">
        <f>'Critical Dim'!R37</f>
        <v>65.33623333333334</v>
      </c>
      <c r="M32" s="64">
        <f>'Critical Dim'!R38</f>
        <v>6.4577317109490587E-3</v>
      </c>
      <c r="N32" s="65">
        <f>'Critical Dim'!R39</f>
        <v>4.8400207618662865</v>
      </c>
      <c r="O32" s="64" t="s">
        <v>74</v>
      </c>
    </row>
    <row r="33" spans="1:15" ht="13.5" customHeight="1">
      <c r="A33" s="68">
        <v>18</v>
      </c>
      <c r="B33" s="48" t="s">
        <v>91</v>
      </c>
      <c r="C33" s="287">
        <f>'Critical Dim'!S4</f>
        <v>65.260000000000005</v>
      </c>
      <c r="D33" s="288"/>
      <c r="E33" s="287">
        <f>'Critical Dim'!S5</f>
        <v>65.09</v>
      </c>
      <c r="F33" s="288"/>
      <c r="G33" s="287">
        <f>'Critical Dim'!S6</f>
        <v>65.430000000000007</v>
      </c>
      <c r="H33" s="288"/>
      <c r="I33" s="64">
        <f>MIN('Critical Dim'!S7:S36)</f>
        <v>65.347999999999999</v>
      </c>
      <c r="J33" s="292">
        <f>MAX('Critical Dim'!S7:S36)</f>
        <v>65.369</v>
      </c>
      <c r="K33" s="292"/>
      <c r="L33" s="64">
        <f>'Critical Dim'!S37</f>
        <v>65.35929999999999</v>
      </c>
      <c r="M33" s="64">
        <f>'Critical Dim'!S38</f>
        <v>6.9587454279511898E-3</v>
      </c>
      <c r="N33" s="65">
        <f>'Critical Dim'!S39</f>
        <v>3.3866257805626745</v>
      </c>
      <c r="O33" s="64" t="s">
        <v>74</v>
      </c>
    </row>
    <row r="34" spans="1:15" ht="13.5" customHeight="1">
      <c r="A34" s="68">
        <v>19</v>
      </c>
      <c r="B34" s="48" t="s">
        <v>92</v>
      </c>
      <c r="C34" s="287">
        <f>'Critical Dim'!T4</f>
        <v>65.260000000000005</v>
      </c>
      <c r="D34" s="288"/>
      <c r="E34" s="287">
        <f>'Critical Dim'!T5</f>
        <v>65.09</v>
      </c>
      <c r="F34" s="288"/>
      <c r="G34" s="287">
        <f>'Critical Dim'!T6</f>
        <v>65.430000000000007</v>
      </c>
      <c r="H34" s="288"/>
      <c r="I34" s="64">
        <f>MIN('Critical Dim'!T7:T36)</f>
        <v>65.369</v>
      </c>
      <c r="J34" s="292">
        <f>MAX('Critical Dim'!T7:T36)</f>
        <v>65.388000000000005</v>
      </c>
      <c r="K34" s="292"/>
      <c r="L34" s="64">
        <f>'Critical Dim'!T37</f>
        <v>65.377566666666652</v>
      </c>
      <c r="M34" s="64">
        <f>'Critical Dim'!T38</f>
        <v>5.1840826231536932E-3</v>
      </c>
      <c r="N34" s="65">
        <f>'Critical Dim'!T39</f>
        <v>3.3714311766027274</v>
      </c>
      <c r="O34" s="64" t="s">
        <v>74</v>
      </c>
    </row>
    <row r="35" spans="1:15" ht="13.5" customHeight="1">
      <c r="A35" s="68">
        <v>20</v>
      </c>
      <c r="B35" s="48" t="s">
        <v>93</v>
      </c>
      <c r="C35" s="287">
        <f>'Critical Dim'!U4</f>
        <v>65.260000000000005</v>
      </c>
      <c r="D35" s="288"/>
      <c r="E35" s="287">
        <f>'Critical Dim'!U5</f>
        <v>65.09</v>
      </c>
      <c r="F35" s="288"/>
      <c r="G35" s="287">
        <f>'Critical Dim'!U6</f>
        <v>65.430000000000007</v>
      </c>
      <c r="H35" s="288"/>
      <c r="I35" s="64">
        <f>MIN('Critical Dim'!U7:U36)</f>
        <v>65.334999999999994</v>
      </c>
      <c r="J35" s="292">
        <f>MAX('Critical Dim'!U7:U36)</f>
        <v>65.350999999999999</v>
      </c>
      <c r="K35" s="292"/>
      <c r="L35" s="64">
        <f>'Critical Dim'!U37</f>
        <v>65.343099999999993</v>
      </c>
      <c r="M35" s="64">
        <f>'Critical Dim'!U38</f>
        <v>4.7731288083081034E-3</v>
      </c>
      <c r="N35" s="65">
        <f>'Critical Dim'!U39</f>
        <v>6.0686957821569871</v>
      </c>
      <c r="O35" s="64" t="s">
        <v>74</v>
      </c>
    </row>
    <row r="36" spans="1:15" ht="13.5" customHeight="1">
      <c r="A36" s="68">
        <v>21</v>
      </c>
      <c r="B36" s="48" t="s">
        <v>94</v>
      </c>
      <c r="C36" s="287">
        <f>'Critical Dim'!V4</f>
        <v>65.260000000000005</v>
      </c>
      <c r="D36" s="288"/>
      <c r="E36" s="287">
        <f>'Critical Dim'!V5</f>
        <v>65.09</v>
      </c>
      <c r="F36" s="288"/>
      <c r="G36" s="287">
        <f>'Critical Dim'!V6</f>
        <v>65.430000000000007</v>
      </c>
      <c r="H36" s="288"/>
      <c r="I36" s="64">
        <f>MIN('Critical Dim'!V7:V36)</f>
        <v>65.322999999999993</v>
      </c>
      <c r="J36" s="292">
        <f>MAX('Critical Dim'!V7:V36)</f>
        <v>65.343000000000004</v>
      </c>
      <c r="K36" s="292"/>
      <c r="L36" s="64">
        <f>'Critical Dim'!V37</f>
        <v>65.332266666666641</v>
      </c>
      <c r="M36" s="64">
        <f>'Critical Dim'!V38</f>
        <v>5.4388977923304797E-3</v>
      </c>
      <c r="N36" s="65">
        <f>'Critical Dim'!V39</f>
        <v>5.9897756901641737</v>
      </c>
      <c r="O36" s="64" t="s">
        <v>74</v>
      </c>
    </row>
    <row r="37" spans="1:15" ht="13.5" customHeight="1">
      <c r="A37" s="68">
        <v>22</v>
      </c>
      <c r="B37" s="48" t="s">
        <v>95</v>
      </c>
      <c r="C37" s="287">
        <f>'Critical Dim'!W4</f>
        <v>65.2</v>
      </c>
      <c r="D37" s="288"/>
      <c r="E37" s="287">
        <f>'Critical Dim'!W5</f>
        <v>65.03</v>
      </c>
      <c r="F37" s="288"/>
      <c r="G37" s="287">
        <f>'Critical Dim'!W6</f>
        <v>65.37</v>
      </c>
      <c r="H37" s="288"/>
      <c r="I37" s="64">
        <f>MIN('Critical Dim'!W7:W36)</f>
        <v>65.266999999999996</v>
      </c>
      <c r="J37" s="292">
        <f>MAX('Critical Dim'!W7:W36)</f>
        <v>65.286000000000001</v>
      </c>
      <c r="K37" s="292"/>
      <c r="L37" s="64">
        <f>'Critical Dim'!W37</f>
        <v>65.276866666666677</v>
      </c>
      <c r="M37" s="64">
        <f>'Critical Dim'!W38</f>
        <v>5.9407031589686276E-3</v>
      </c>
      <c r="N37" s="65">
        <f>'Critical Dim'!W39</f>
        <v>5.2257188440016282</v>
      </c>
      <c r="O37" s="64" t="s">
        <v>74</v>
      </c>
    </row>
    <row r="38" spans="1:15" ht="13.5" customHeight="1">
      <c r="A38" s="68">
        <v>23</v>
      </c>
      <c r="B38" s="48" t="s">
        <v>96</v>
      </c>
      <c r="C38" s="287">
        <f>'Critical Dim'!X4</f>
        <v>65.2</v>
      </c>
      <c r="D38" s="288"/>
      <c r="E38" s="287">
        <f>'Critical Dim'!X5</f>
        <v>65.03</v>
      </c>
      <c r="F38" s="288"/>
      <c r="G38" s="287">
        <f>'Critical Dim'!X6</f>
        <v>65.37</v>
      </c>
      <c r="H38" s="288"/>
      <c r="I38" s="64">
        <f>MIN('Critical Dim'!X7:X36)</f>
        <v>65.275000000000006</v>
      </c>
      <c r="J38" s="292">
        <f>MAX('Critical Dim'!X7:X36)</f>
        <v>65.295000000000002</v>
      </c>
      <c r="K38" s="292"/>
      <c r="L38" s="64">
        <f>'Critical Dim'!X37</f>
        <v>65.28243333333333</v>
      </c>
      <c r="M38" s="64">
        <f>'Critical Dim'!X38</f>
        <v>5.6549235997966664E-3</v>
      </c>
      <c r="N38" s="65">
        <f>'Critical Dim'!X39</f>
        <v>5.1616769658817434</v>
      </c>
      <c r="O38" s="64" t="s">
        <v>74</v>
      </c>
    </row>
    <row r="39" spans="1:15" ht="13.5" customHeight="1">
      <c r="A39" s="68">
        <v>24</v>
      </c>
      <c r="B39" s="48" t="s">
        <v>97</v>
      </c>
      <c r="C39" s="287">
        <f>'Critical Dim'!Y4</f>
        <v>65.2</v>
      </c>
      <c r="D39" s="288"/>
      <c r="E39" s="287">
        <f>'Critical Dim'!Y5</f>
        <v>65.03</v>
      </c>
      <c r="F39" s="288"/>
      <c r="G39" s="287">
        <f>'Critical Dim'!Y6</f>
        <v>65.37</v>
      </c>
      <c r="H39" s="288"/>
      <c r="I39" s="64">
        <f>MIN('Critical Dim'!Y7:Y36)</f>
        <v>65.263000000000005</v>
      </c>
      <c r="J39" s="292">
        <f>MAX('Critical Dim'!Y7:Y36)</f>
        <v>65.283000000000001</v>
      </c>
      <c r="K39" s="292"/>
      <c r="L39" s="64">
        <f>'Critical Dim'!Y37</f>
        <v>65.274033333333321</v>
      </c>
      <c r="M39" s="64">
        <f>'Critical Dim'!Y38</f>
        <v>5.0547576314435468E-3</v>
      </c>
      <c r="N39" s="65">
        <f>'Critical Dim'!Y39</f>
        <v>6.3284713573416234</v>
      </c>
      <c r="O39" s="64" t="s">
        <v>74</v>
      </c>
    </row>
    <row r="40" spans="1:15" ht="13.5" customHeight="1">
      <c r="A40" s="68">
        <v>25</v>
      </c>
      <c r="B40" s="48" t="s">
        <v>98</v>
      </c>
      <c r="C40" s="287">
        <f>'Critical Dim'!Z4</f>
        <v>65.2</v>
      </c>
      <c r="D40" s="288"/>
      <c r="E40" s="287">
        <f>'Critical Dim'!Z5</f>
        <v>65.03</v>
      </c>
      <c r="F40" s="288"/>
      <c r="G40" s="287">
        <f>'Critical Dim'!Z6</f>
        <v>65.37</v>
      </c>
      <c r="H40" s="288"/>
      <c r="I40" s="64">
        <f>MIN('Critical Dim'!Z7:Z36)</f>
        <v>65.245999999999995</v>
      </c>
      <c r="J40" s="292">
        <f>MAX('Critical Dim'!Z7:Z36)</f>
        <v>65.263999999999996</v>
      </c>
      <c r="K40" s="292"/>
      <c r="L40" s="64">
        <f>'Critical Dim'!Z37</f>
        <v>65.256299999999996</v>
      </c>
      <c r="M40" s="64">
        <f>'Critical Dim'!Z38</f>
        <v>5.2004641702656429E-3</v>
      </c>
      <c r="N40" s="65">
        <f>'Critical Dim'!Z39</f>
        <v>7.2878110028526368</v>
      </c>
      <c r="O40" s="64" t="s">
        <v>74</v>
      </c>
    </row>
    <row r="41" spans="1:15" ht="13.5" customHeight="1">
      <c r="A41" s="68">
        <v>26</v>
      </c>
      <c r="B41" s="48" t="s">
        <v>99</v>
      </c>
      <c r="C41" s="287">
        <f>'Critical Dim'!AA4</f>
        <v>65.2</v>
      </c>
      <c r="D41" s="288"/>
      <c r="E41" s="287">
        <f>'Critical Dim'!AA5</f>
        <v>65.03</v>
      </c>
      <c r="F41" s="288"/>
      <c r="G41" s="287">
        <f>'Critical Dim'!AA6</f>
        <v>65.37</v>
      </c>
      <c r="H41" s="288"/>
      <c r="I41" s="64">
        <f>MIN('Critical Dim'!AA7:AA36)</f>
        <v>65.287999999999997</v>
      </c>
      <c r="J41" s="292">
        <f>MAX('Critical Dim'!AA7:AA36)</f>
        <v>65.308000000000007</v>
      </c>
      <c r="K41" s="292"/>
      <c r="L41" s="64">
        <f>'Critical Dim'!AA37</f>
        <v>65.298666666666662</v>
      </c>
      <c r="M41" s="64">
        <f>'Critical Dim'!AA38</f>
        <v>5.3840974867779392E-3</v>
      </c>
      <c r="N41" s="65">
        <f>'Critical Dim'!AA39</f>
        <v>4.4162977799293825</v>
      </c>
      <c r="O41" s="64" t="s">
        <v>74</v>
      </c>
    </row>
    <row r="42" spans="1:15" ht="13.5" customHeight="1">
      <c r="A42" s="68">
        <v>27</v>
      </c>
      <c r="B42" s="48" t="s">
        <v>100</v>
      </c>
      <c r="C42" s="287">
        <f>'Critical Dim'!AB4</f>
        <v>65.2</v>
      </c>
      <c r="D42" s="288"/>
      <c r="E42" s="287">
        <f>'Critical Dim'!AB5</f>
        <v>65.03</v>
      </c>
      <c r="F42" s="288"/>
      <c r="G42" s="287">
        <f>'Critical Dim'!AB6</f>
        <v>65.37</v>
      </c>
      <c r="H42" s="288"/>
      <c r="I42" s="64">
        <f>MIN('Critical Dim'!AB7:AB36)</f>
        <v>65.239000000000004</v>
      </c>
      <c r="J42" s="292">
        <f>MAX('Critical Dim'!AB7:AB36)</f>
        <v>65.257999999999996</v>
      </c>
      <c r="K42" s="292"/>
      <c r="L42" s="64">
        <f>'Critical Dim'!AB37</f>
        <v>65.247000000000014</v>
      </c>
      <c r="M42" s="64">
        <f>'Critical Dim'!AB38</f>
        <v>5.5770465549306739E-3</v>
      </c>
      <c r="N42" s="65">
        <f>'Critical Dim'!AB39</f>
        <v>7.3515613678621099</v>
      </c>
      <c r="O42" s="64" t="s">
        <v>74</v>
      </c>
    </row>
    <row r="43" spans="1:15" ht="12" customHeight="1">
      <c r="A43" s="66">
        <v>28</v>
      </c>
      <c r="B43" s="48" t="s">
        <v>101</v>
      </c>
      <c r="C43" s="287">
        <f>'Critical Dim'!AC4</f>
        <v>308.39</v>
      </c>
      <c r="D43" s="288"/>
      <c r="E43" s="287">
        <f>'Critical Dim'!AC5</f>
        <v>308.14</v>
      </c>
      <c r="F43" s="288"/>
      <c r="G43" s="287">
        <f>'Critical Dim'!AC6</f>
        <v>308.64</v>
      </c>
      <c r="H43" s="288"/>
      <c r="I43" s="64">
        <f>MIN('Critical Dim'!AC7:AC36)</f>
        <v>308.54899999999998</v>
      </c>
      <c r="J43" s="287">
        <f>MAX('Critical Dim'!AC7:AC36)</f>
        <v>308.577</v>
      </c>
      <c r="K43" s="288"/>
      <c r="L43" s="64">
        <f>'Critical Dim'!AC37</f>
        <v>308.56513333333339</v>
      </c>
      <c r="M43" s="64">
        <f>'Critical Dim'!AC38</f>
        <v>7.600967875460979E-3</v>
      </c>
      <c r="N43" s="65">
        <f>'Critical Dim'!AC39</f>
        <v>3.2832076078229515</v>
      </c>
      <c r="O43" s="64" t="s">
        <v>74</v>
      </c>
    </row>
    <row r="44" spans="1:15" ht="12" customHeight="1">
      <c r="A44" s="68">
        <v>29</v>
      </c>
      <c r="B44" s="48" t="s">
        <v>102</v>
      </c>
      <c r="C44" s="287">
        <f>'Critical Dim'!AD4</f>
        <v>129.32</v>
      </c>
      <c r="D44" s="288"/>
      <c r="E44" s="287">
        <f>'Critical Dim'!AD5</f>
        <v>129.07</v>
      </c>
      <c r="F44" s="288"/>
      <c r="G44" s="287">
        <f>'Critical Dim'!AD6</f>
        <v>129.57</v>
      </c>
      <c r="H44" s="288"/>
      <c r="I44" s="64">
        <f>MIN('Critical Dim'!AD7:AD36)</f>
        <v>129.50700000000001</v>
      </c>
      <c r="J44" s="287">
        <f>MAX('Critical Dim'!AD7:AD36)</f>
        <v>129.53800000000001</v>
      </c>
      <c r="K44" s="288"/>
      <c r="L44" s="64">
        <f>'Critical Dim'!AD37</f>
        <v>129.52336666666665</v>
      </c>
      <c r="M44" s="64">
        <f>'Critical Dim'!AD38</f>
        <v>9.6041777308146052E-3</v>
      </c>
      <c r="N44" s="65">
        <f>'Critical Dim'!AD39</f>
        <v>1.6185086199076857</v>
      </c>
      <c r="O44" s="64" t="s">
        <v>74</v>
      </c>
    </row>
    <row r="45" spans="1:15" ht="12" customHeight="1">
      <c r="A45" s="66">
        <v>30</v>
      </c>
      <c r="B45" s="48" t="s">
        <v>103</v>
      </c>
      <c r="C45" s="287">
        <f>'Critical Dim'!AE4</f>
        <v>9</v>
      </c>
      <c r="D45" s="288"/>
      <c r="E45" s="287">
        <f>'Critical Dim'!AE5</f>
        <v>8.75</v>
      </c>
      <c r="F45" s="288"/>
      <c r="G45" s="287">
        <f>'Critical Dim'!AE6</f>
        <v>9.25</v>
      </c>
      <c r="H45" s="288"/>
      <c r="I45" s="64">
        <f>MIN('Critical Dim'!AE7:AE36)</f>
        <v>8.8870000000000005</v>
      </c>
      <c r="J45" s="287">
        <f>MAX('Critical Dim'!AE7:AE36)</f>
        <v>8.9120000000000008</v>
      </c>
      <c r="K45" s="288"/>
      <c r="L45" s="64">
        <f>'Critical Dim'!AE37</f>
        <v>8.9006333333333334</v>
      </c>
      <c r="M45" s="64">
        <f>'Critical Dim'!AE38</f>
        <v>7.4021587407316312E-3</v>
      </c>
      <c r="N45" s="65">
        <f>'Critical Dim'!AE39</f>
        <v>6.7833064474578197</v>
      </c>
      <c r="O45" s="64" t="s">
        <v>74</v>
      </c>
    </row>
    <row r="46" spans="1:15" ht="12" customHeight="1">
      <c r="A46" s="68">
        <v>31</v>
      </c>
      <c r="B46" s="48" t="s">
        <v>104</v>
      </c>
      <c r="C46" s="287">
        <f>'Critical Dim'!AF4</f>
        <v>153.5</v>
      </c>
      <c r="D46" s="288"/>
      <c r="E46" s="287">
        <f>'Critical Dim'!AF5</f>
        <v>153.25</v>
      </c>
      <c r="F46" s="288"/>
      <c r="G46" s="287">
        <f>'Critical Dim'!AF6</f>
        <v>153.75</v>
      </c>
      <c r="H46" s="288"/>
      <c r="I46" s="64">
        <f>MIN('Critical Dim'!AF7:AF36)</f>
        <v>153.566</v>
      </c>
      <c r="J46" s="287">
        <f>MAX('Critical Dim'!AF7:AF36)</f>
        <v>153.59200000000001</v>
      </c>
      <c r="K46" s="288"/>
      <c r="L46" s="64">
        <f>'Critical Dim'!AF37</f>
        <v>153.57929999999999</v>
      </c>
      <c r="M46" s="64">
        <f>'Critical Dim'!AF38</f>
        <v>7.9400773035416834E-3</v>
      </c>
      <c r="N46" s="65">
        <f>'Critical Dim'!AF39</f>
        <v>7.1661770817550154</v>
      </c>
      <c r="O46" s="64" t="s">
        <v>74</v>
      </c>
    </row>
    <row r="47" spans="1:15" ht="12" customHeight="1">
      <c r="A47" s="66">
        <v>32</v>
      </c>
      <c r="B47" s="48" t="s">
        <v>105</v>
      </c>
      <c r="C47" s="287">
        <f>'Critical Dim'!AG4</f>
        <v>143.5</v>
      </c>
      <c r="D47" s="288"/>
      <c r="E47" s="287">
        <f>'Critical Dim'!AG5</f>
        <v>143.25</v>
      </c>
      <c r="F47" s="288"/>
      <c r="G47" s="287">
        <f>'Critical Dim'!AG6</f>
        <v>143.75</v>
      </c>
      <c r="H47" s="288"/>
      <c r="I47" s="64">
        <f>MIN('Critical Dim'!AG7:AG36)</f>
        <v>143.53800000000001</v>
      </c>
      <c r="J47" s="287">
        <f>MAX('Critical Dim'!AG7:AG36)</f>
        <v>143.56200000000001</v>
      </c>
      <c r="K47" s="288"/>
      <c r="L47" s="64">
        <f>'Critical Dim'!AG37</f>
        <v>143.55216666666669</v>
      </c>
      <c r="M47" s="64">
        <f>'Critical Dim'!AG38</f>
        <v>7.3863029496759481E-3</v>
      </c>
      <c r="N47" s="65">
        <f>'Critical Dim'!AG39</f>
        <v>8.9279366001808445</v>
      </c>
      <c r="O47" s="64" t="s">
        <v>74</v>
      </c>
    </row>
    <row r="48" spans="1:15" ht="12" customHeight="1">
      <c r="A48" s="68">
        <v>33</v>
      </c>
      <c r="B48" s="48" t="s">
        <v>106</v>
      </c>
      <c r="C48" s="287">
        <f>'Critical Dim'!AH4</f>
        <v>28.5</v>
      </c>
      <c r="D48" s="288"/>
      <c r="E48" s="287">
        <f>'Critical Dim'!AH5</f>
        <v>28.25</v>
      </c>
      <c r="F48" s="288"/>
      <c r="G48" s="287">
        <f>'Critical Dim'!AH6</f>
        <v>28.75</v>
      </c>
      <c r="H48" s="288"/>
      <c r="I48" s="64">
        <f>MIN('Critical Dim'!AH7:AH36)</f>
        <v>28.376000000000001</v>
      </c>
      <c r="J48" s="287">
        <f>MAX('Critical Dim'!AH7:AH36)</f>
        <v>28.402000000000001</v>
      </c>
      <c r="K48" s="288"/>
      <c r="L48" s="64">
        <f>'Critical Dim'!AH37</f>
        <v>28.388599999999993</v>
      </c>
      <c r="M48" s="64">
        <f>'Critical Dim'!AH38</f>
        <v>7.6995297662059425E-3</v>
      </c>
      <c r="N48" s="65">
        <f>'Critical Dim'!AH39</f>
        <v>6.000366438321266</v>
      </c>
      <c r="O48" s="64" t="s">
        <v>74</v>
      </c>
    </row>
    <row r="49" spans="1:15" ht="12" customHeight="1">
      <c r="A49" s="66">
        <v>34</v>
      </c>
      <c r="B49" s="48" t="s">
        <v>107</v>
      </c>
      <c r="C49" s="287">
        <f>'Critical Dim'!AI4</f>
        <v>122</v>
      </c>
      <c r="D49" s="288"/>
      <c r="E49" s="287">
        <f>'Critical Dim'!AI5</f>
        <v>121.75</v>
      </c>
      <c r="F49" s="288"/>
      <c r="G49" s="287">
        <f>'Critical Dim'!AI6</f>
        <v>122.25</v>
      </c>
      <c r="H49" s="288"/>
      <c r="I49" s="64">
        <f>MIN('Critical Dim'!AI7:AI36)</f>
        <v>122.048</v>
      </c>
      <c r="J49" s="287">
        <f>MAX('Critical Dim'!AI7:AI36)</f>
        <v>122.075</v>
      </c>
      <c r="K49" s="288"/>
      <c r="L49" s="64">
        <f>'Critical Dim'!AI37</f>
        <v>122.06033333333335</v>
      </c>
      <c r="M49" s="64">
        <f>'Critical Dim'!AI38</f>
        <v>7.6534118302662444E-3</v>
      </c>
      <c r="N49" s="65">
        <f>'Critical Dim'!AI39</f>
        <v>8.2606585957126555</v>
      </c>
      <c r="O49" s="64" t="s">
        <v>74</v>
      </c>
    </row>
    <row r="50" spans="1:15" ht="12" customHeight="1">
      <c r="A50" s="68">
        <v>35</v>
      </c>
      <c r="B50" s="48" t="s">
        <v>108</v>
      </c>
      <c r="C50" s="287">
        <f>'Critical Dim'!AJ4</f>
        <v>136</v>
      </c>
      <c r="D50" s="288"/>
      <c r="E50" s="287">
        <f>'Critical Dim'!AJ5</f>
        <v>135.75</v>
      </c>
      <c r="F50" s="288"/>
      <c r="G50" s="287">
        <f>'Critical Dim'!AJ6</f>
        <v>136.25</v>
      </c>
      <c r="H50" s="288"/>
      <c r="I50" s="64">
        <f>MIN('Critical Dim'!AJ7:AJ36)</f>
        <v>135.995</v>
      </c>
      <c r="J50" s="287">
        <f>MAX('Critical Dim'!AJ7:AJ36)</f>
        <v>136.018</v>
      </c>
      <c r="K50" s="288"/>
      <c r="L50" s="64">
        <f>'Critical Dim'!AJ37</f>
        <v>136.00689999999997</v>
      </c>
      <c r="M50" s="64">
        <f>'Critical Dim'!AJ38</f>
        <v>7.1165179397053554E-3</v>
      </c>
      <c r="N50" s="65">
        <f>'Critical Dim'!AJ39</f>
        <v>11.386654824718571</v>
      </c>
      <c r="O50" s="64" t="s">
        <v>74</v>
      </c>
    </row>
    <row r="51" spans="1:15" ht="12" customHeight="1">
      <c r="A51" s="66">
        <v>36</v>
      </c>
      <c r="B51" s="48" t="s">
        <v>109</v>
      </c>
      <c r="C51" s="287">
        <f>'Critical Dim'!AK4</f>
        <v>1.07</v>
      </c>
      <c r="D51" s="288"/>
      <c r="E51" s="287">
        <f>'Critical Dim'!AK5</f>
        <v>0.97000000000000008</v>
      </c>
      <c r="F51" s="288"/>
      <c r="G51" s="287">
        <f>'Critical Dim'!AK6</f>
        <v>1.1700000000000002</v>
      </c>
      <c r="H51" s="288"/>
      <c r="I51" s="64">
        <f>MIN('Critical Dim'!AK7:AK36)</f>
        <v>1.075</v>
      </c>
      <c r="J51" s="287">
        <f>MAX('Critical Dim'!AK7:AK36)</f>
        <v>1.093</v>
      </c>
      <c r="K51" s="288"/>
      <c r="L51" s="64">
        <f>'Critical Dim'!AK37</f>
        <v>1.083433333333333</v>
      </c>
      <c r="M51" s="64">
        <f>'Critical Dim'!AK38</f>
        <v>5.2567417031211807E-3</v>
      </c>
      <c r="N51" s="65">
        <f>'Critical Dim'!AK39</f>
        <v>5.4892473675133733</v>
      </c>
      <c r="O51" s="64" t="s">
        <v>74</v>
      </c>
    </row>
    <row r="52" spans="1:15" ht="12" customHeight="1">
      <c r="A52" s="66">
        <v>37</v>
      </c>
      <c r="B52" s="48" t="s">
        <v>110</v>
      </c>
      <c r="C52" s="287">
        <f>'Critical Dim'!AL4</f>
        <v>1</v>
      </c>
      <c r="D52" s="288"/>
      <c r="E52" s="287">
        <f>'Critical Dim'!AL5</f>
        <v>0.9</v>
      </c>
      <c r="F52" s="288"/>
      <c r="G52" s="287">
        <f>'Critical Dim'!AL6</f>
        <v>1.1000000000000001</v>
      </c>
      <c r="H52" s="288"/>
      <c r="I52" s="64">
        <f>MIN('Critical Dim'!AL7:AL36)</f>
        <v>0.97699999999999998</v>
      </c>
      <c r="J52" s="287">
        <f>MAX('Critical Dim'!AL7:AL35)</f>
        <v>0.996</v>
      </c>
      <c r="K52" s="288"/>
      <c r="L52" s="64">
        <f>'Critical Dim'!AL37</f>
        <v>0.98650000000000004</v>
      </c>
      <c r="M52" s="64">
        <f>'Critical Dim'!AL38</f>
        <v>5.1108404059579532E-3</v>
      </c>
      <c r="N52" s="65">
        <f>'Critical Dim'!AL39</f>
        <v>5.6416031499870218</v>
      </c>
      <c r="O52" s="64" t="s">
        <v>74</v>
      </c>
    </row>
    <row r="53" spans="1:15" ht="13.5" customHeight="1">
      <c r="A53" s="46"/>
      <c r="N53" s="19"/>
      <c r="O53" s="69"/>
    </row>
    <row r="54" spans="1:15" s="19" customFormat="1" ht="13.5" customHeight="1">
      <c r="A54" s="70"/>
      <c r="B54" s="71"/>
      <c r="C54" s="72"/>
      <c r="D54" s="72" t="s">
        <v>111</v>
      </c>
      <c r="E54" s="72"/>
      <c r="F54" s="72"/>
      <c r="G54" s="72"/>
      <c r="H54" s="72"/>
      <c r="I54" s="72"/>
      <c r="J54" s="72"/>
      <c r="K54" s="72"/>
      <c r="L54" s="72"/>
      <c r="M54" s="72"/>
      <c r="N54" s="307"/>
      <c r="O54" s="308"/>
    </row>
    <row r="55" spans="1:15" ht="13.5" customHeight="1">
      <c r="A55" s="193" t="s">
        <v>112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45"/>
      <c r="O55" s="45"/>
    </row>
    <row r="56" spans="1:15" ht="13.5" customHeight="1">
      <c r="A56" s="193"/>
      <c r="B56" s="193"/>
      <c r="C56" s="220" t="s">
        <v>113</v>
      </c>
      <c r="D56" s="220"/>
      <c r="E56" s="220"/>
      <c r="F56" s="220"/>
      <c r="G56" s="220"/>
      <c r="H56" s="193"/>
      <c r="I56" s="193"/>
      <c r="J56" s="193"/>
      <c r="K56" s="193"/>
      <c r="L56" s="193"/>
      <c r="M56" s="193"/>
      <c r="N56" s="29"/>
      <c r="O56" s="45"/>
    </row>
    <row r="57" spans="1:15" ht="13.5" customHeight="1">
      <c r="A57" s="73"/>
      <c r="B57" s="74" t="s">
        <v>114</v>
      </c>
      <c r="C57" s="43"/>
      <c r="D57" s="43"/>
      <c r="E57" s="43"/>
      <c r="F57" s="43"/>
      <c r="G57" s="43"/>
      <c r="H57" s="29"/>
      <c r="I57" s="29"/>
      <c r="J57" s="75" t="s">
        <v>115</v>
      </c>
      <c r="K57" s="29"/>
      <c r="L57" s="29"/>
      <c r="M57" s="29"/>
      <c r="N57" s="29"/>
      <c r="O57" s="45"/>
    </row>
    <row r="58" spans="1:15" s="19" customFormat="1" ht="13.5" customHeight="1">
      <c r="A58" s="131" t="s">
        <v>62</v>
      </c>
      <c r="B58" s="131" t="s">
        <v>63</v>
      </c>
      <c r="C58" s="300" t="s">
        <v>116</v>
      </c>
      <c r="D58" s="300"/>
      <c r="E58" s="300" t="s">
        <v>65</v>
      </c>
      <c r="F58" s="300"/>
      <c r="G58" s="300" t="s">
        <v>66</v>
      </c>
      <c r="H58" s="300"/>
      <c r="I58" s="76" t="s">
        <v>67</v>
      </c>
      <c r="J58" s="300" t="s">
        <v>68</v>
      </c>
      <c r="K58" s="300"/>
      <c r="L58" s="77" t="s">
        <v>69</v>
      </c>
      <c r="M58" s="76" t="s">
        <v>70</v>
      </c>
      <c r="N58" s="77" t="s">
        <v>71</v>
      </c>
      <c r="O58" s="60" t="s">
        <v>72</v>
      </c>
    </row>
    <row r="59" spans="1:15" ht="13.5" customHeight="1">
      <c r="A59" s="62">
        <v>1</v>
      </c>
      <c r="B59" s="78" t="s">
        <v>117</v>
      </c>
      <c r="C59" s="292" t="s">
        <v>118</v>
      </c>
      <c r="D59" s="292"/>
      <c r="E59" s="292">
        <v>0</v>
      </c>
      <c r="F59" s="292"/>
      <c r="G59" s="287">
        <v>0.76200000000000001</v>
      </c>
      <c r="H59" s="288"/>
      <c r="I59" s="64">
        <f>Warpage!B43</f>
        <v>0.311</v>
      </c>
      <c r="J59" s="298">
        <f>Warpage!B44</f>
        <v>0.35299999999999998</v>
      </c>
      <c r="K59" s="299"/>
      <c r="L59" s="64">
        <f>Warpage!B45</f>
        <v>0.33570000000000005</v>
      </c>
      <c r="M59" s="64">
        <f>Warpage!B46</f>
        <v>1.1188510116216969E-2</v>
      </c>
      <c r="N59" s="65">
        <f>Warpage!B47</f>
        <v>12.700529250452737</v>
      </c>
      <c r="O59" s="64" t="s">
        <v>119</v>
      </c>
    </row>
    <row r="60" spans="1:15" ht="13.5" customHeight="1">
      <c r="A60" s="66">
        <v>2</v>
      </c>
      <c r="B60" s="67" t="s">
        <v>75</v>
      </c>
      <c r="C60" s="292">
        <v>315</v>
      </c>
      <c r="D60" s="292"/>
      <c r="E60" s="292">
        <v>314.75</v>
      </c>
      <c r="F60" s="292"/>
      <c r="G60" s="287">
        <v>315.25</v>
      </c>
      <c r="H60" s="288"/>
      <c r="I60" s="64">
        <f>Warpage!C43</f>
        <v>314.983</v>
      </c>
      <c r="J60" s="297">
        <f>Warpage!C44</f>
        <v>315.01299999999998</v>
      </c>
      <c r="K60" s="297"/>
      <c r="L60" s="64">
        <f>Warpage!C45</f>
        <v>315.00006666666678</v>
      </c>
      <c r="M60" s="64">
        <f>Warpage!C46</f>
        <v>8.889875424181664E-3</v>
      </c>
      <c r="N60" s="65">
        <f>Warpage!C47</f>
        <v>9.3714599064521185</v>
      </c>
      <c r="O60" s="64" t="s">
        <v>74</v>
      </c>
    </row>
    <row r="61" spans="1:15" ht="13.5" customHeight="1">
      <c r="A61" s="79">
        <v>3</v>
      </c>
      <c r="B61" s="202" t="s">
        <v>120</v>
      </c>
      <c r="C61" s="314" t="s">
        <v>121</v>
      </c>
      <c r="D61" s="315"/>
      <c r="E61" s="295" t="s">
        <v>122</v>
      </c>
      <c r="F61" s="316"/>
      <c r="G61" s="295" t="s">
        <v>123</v>
      </c>
      <c r="H61" s="316"/>
      <c r="I61" s="269" t="s">
        <v>124</v>
      </c>
      <c r="J61" s="314" t="s">
        <v>124</v>
      </c>
      <c r="K61" s="317"/>
      <c r="L61" s="269" t="s">
        <v>124</v>
      </c>
      <c r="M61" s="204" t="s">
        <v>125</v>
      </c>
      <c r="N61" s="205" t="s">
        <v>125</v>
      </c>
      <c r="O61" s="64" t="s">
        <v>74</v>
      </c>
    </row>
    <row r="62" spans="1:15" ht="13.5" customHeight="1">
      <c r="A62" s="79">
        <v>4</v>
      </c>
      <c r="B62" s="201" t="s">
        <v>126</v>
      </c>
      <c r="C62" s="303" t="s">
        <v>127</v>
      </c>
      <c r="D62" s="303"/>
      <c r="E62" s="303" t="s">
        <v>128</v>
      </c>
      <c r="F62" s="303"/>
      <c r="G62" s="303" t="s">
        <v>129</v>
      </c>
      <c r="H62" s="303"/>
      <c r="I62" s="270">
        <f>Warpage!E43</f>
        <v>-75</v>
      </c>
      <c r="J62" s="304">
        <f>Warpage!E44</f>
        <v>-22</v>
      </c>
      <c r="K62" s="305"/>
      <c r="L62" s="270">
        <f>Warpage!E45</f>
        <v>-49.3</v>
      </c>
      <c r="M62" s="255" t="str">
        <f>Warpage!E46</f>
        <v>-</v>
      </c>
      <c r="N62" s="254" t="str">
        <f>Warpage!E47</f>
        <v>-</v>
      </c>
      <c r="O62" s="82" t="s">
        <v>119</v>
      </c>
    </row>
    <row r="63" spans="1:15" ht="12" customHeight="1" thickBot="1">
      <c r="A63" s="268">
        <v>5</v>
      </c>
      <c r="B63" s="253" t="s">
        <v>130</v>
      </c>
      <c r="C63" s="289" t="s">
        <v>131</v>
      </c>
      <c r="D63" s="289"/>
      <c r="E63" s="289" t="s">
        <v>132</v>
      </c>
      <c r="F63" s="289"/>
      <c r="G63" s="289" t="s">
        <v>133</v>
      </c>
      <c r="H63" s="289"/>
      <c r="I63" s="271">
        <f>Warpage!F43</f>
        <v>1870</v>
      </c>
      <c r="J63" s="290">
        <f>Warpage!F44</f>
        <v>2120</v>
      </c>
      <c r="K63" s="291"/>
      <c r="L63" s="271">
        <f>Warpage!F45</f>
        <v>1987</v>
      </c>
      <c r="M63" s="206" t="s">
        <v>125</v>
      </c>
      <c r="N63" s="252" t="s">
        <v>125</v>
      </c>
      <c r="O63" s="206" t="s">
        <v>119</v>
      </c>
    </row>
    <row r="64" spans="1:15" s="19" customFormat="1" ht="13.5" customHeight="1" thickTop="1">
      <c r="A64" s="83"/>
      <c r="B64" s="84"/>
      <c r="C64" s="85"/>
      <c r="D64" s="85" t="s">
        <v>134</v>
      </c>
      <c r="E64" s="85"/>
      <c r="F64" s="85"/>
      <c r="G64" s="85"/>
      <c r="H64" s="85"/>
      <c r="I64" s="85"/>
      <c r="J64" s="85"/>
      <c r="K64" s="85"/>
      <c r="L64" s="85"/>
      <c r="M64" s="85"/>
      <c r="N64" s="301"/>
      <c r="O64" s="302"/>
    </row>
    <row r="65" spans="1:15" s="19" customFormat="1" ht="13.5" customHeight="1">
      <c r="A65" s="131" t="s">
        <v>62</v>
      </c>
      <c r="B65" s="131" t="s">
        <v>63</v>
      </c>
      <c r="C65" s="300" t="s">
        <v>135</v>
      </c>
      <c r="D65" s="300"/>
      <c r="E65" s="300" t="s">
        <v>65</v>
      </c>
      <c r="F65" s="300"/>
      <c r="G65" s="300" t="s">
        <v>66</v>
      </c>
      <c r="H65" s="300"/>
      <c r="I65" s="76" t="s">
        <v>67</v>
      </c>
      <c r="J65" s="300" t="s">
        <v>68</v>
      </c>
      <c r="K65" s="300"/>
      <c r="L65" s="77" t="s">
        <v>69</v>
      </c>
      <c r="M65" s="76" t="s">
        <v>70</v>
      </c>
      <c r="N65" s="77" t="s">
        <v>71</v>
      </c>
      <c r="O65" s="60" t="s">
        <v>72</v>
      </c>
    </row>
    <row r="66" spans="1:15" ht="13.5" customHeight="1">
      <c r="A66" s="62">
        <v>1</v>
      </c>
      <c r="B66" s="78" t="s">
        <v>117</v>
      </c>
      <c r="C66" s="292" t="s">
        <v>118</v>
      </c>
      <c r="D66" s="292"/>
      <c r="E66" s="292">
        <v>0</v>
      </c>
      <c r="F66" s="292"/>
      <c r="G66" s="287">
        <v>0.76200000000000001</v>
      </c>
      <c r="H66" s="288"/>
      <c r="I66" s="64">
        <f>Warpage!G43</f>
        <v>0.35599999999999998</v>
      </c>
      <c r="J66" s="298">
        <f>Warpage!G44</f>
        <v>0.40200000000000002</v>
      </c>
      <c r="K66" s="299"/>
      <c r="L66" s="64">
        <f>Warpage!G45</f>
        <v>0.37770000000000004</v>
      </c>
      <c r="M66" s="64">
        <f>Warpage!G46</f>
        <v>1.5903046769462907E-2</v>
      </c>
      <c r="N66" s="65">
        <f>Warpage!G47</f>
        <v>8.0550602571312382</v>
      </c>
      <c r="O66" s="64" t="s">
        <v>119</v>
      </c>
    </row>
    <row r="67" spans="1:15" ht="13.5" customHeight="1">
      <c r="A67" s="66">
        <v>2</v>
      </c>
      <c r="B67" s="67" t="s">
        <v>75</v>
      </c>
      <c r="C67" s="292">
        <v>315</v>
      </c>
      <c r="D67" s="292"/>
      <c r="E67" s="292">
        <v>314.75</v>
      </c>
      <c r="F67" s="292"/>
      <c r="G67" s="287">
        <v>315.25</v>
      </c>
      <c r="H67" s="288"/>
      <c r="I67" s="64">
        <f>Warpage!H43</f>
        <v>314.87599999999998</v>
      </c>
      <c r="J67" s="297">
        <f>Warpage!H44</f>
        <v>314.93700000000001</v>
      </c>
      <c r="K67" s="297"/>
      <c r="L67" s="64">
        <f>Warpage!H45</f>
        <v>314.91063333333335</v>
      </c>
      <c r="M67" s="64">
        <f>Warpage!H46</f>
        <v>1.4726198407608309E-2</v>
      </c>
      <c r="N67" s="65">
        <f>Warpage!H47</f>
        <v>3.6359991195546102</v>
      </c>
      <c r="O67" s="64" t="s">
        <v>74</v>
      </c>
    </row>
    <row r="68" spans="1:15" ht="13.5" customHeight="1" thickBot="1">
      <c r="A68" s="79">
        <v>3</v>
      </c>
      <c r="B68" s="80" t="s">
        <v>120</v>
      </c>
      <c r="C68" s="293" t="s">
        <v>136</v>
      </c>
      <c r="D68" s="294"/>
      <c r="E68" s="293" t="s">
        <v>122</v>
      </c>
      <c r="F68" s="294"/>
      <c r="G68" s="293" t="s">
        <v>123</v>
      </c>
      <c r="H68" s="294"/>
      <c r="I68" s="203" t="s">
        <v>137</v>
      </c>
      <c r="J68" s="295" t="s">
        <v>137</v>
      </c>
      <c r="K68" s="296"/>
      <c r="L68" s="203" t="s">
        <v>137</v>
      </c>
      <c r="M68" s="64" t="s">
        <v>125</v>
      </c>
      <c r="N68" s="65" t="s">
        <v>125</v>
      </c>
      <c r="O68" s="82" t="s">
        <v>74</v>
      </c>
    </row>
    <row r="69" spans="1:15" s="19" customFormat="1" ht="13.5" customHeight="1" thickTop="1">
      <c r="A69" s="83"/>
      <c r="B69" s="84"/>
      <c r="C69" s="85"/>
      <c r="D69" s="85" t="s">
        <v>138</v>
      </c>
      <c r="E69" s="85"/>
      <c r="F69" s="85"/>
      <c r="G69" s="85"/>
      <c r="H69" s="85"/>
      <c r="I69" s="85"/>
      <c r="J69" s="85"/>
      <c r="K69" s="85"/>
      <c r="L69" s="85"/>
      <c r="M69" s="85"/>
      <c r="N69" s="301"/>
      <c r="O69" s="302"/>
    </row>
    <row r="70" spans="1:15" s="19" customFormat="1" ht="13.5" customHeight="1">
      <c r="A70" s="131" t="s">
        <v>62</v>
      </c>
      <c r="B70" s="131" t="s">
        <v>63</v>
      </c>
      <c r="C70" s="300" t="s">
        <v>116</v>
      </c>
      <c r="D70" s="300"/>
      <c r="E70" s="300" t="s">
        <v>65</v>
      </c>
      <c r="F70" s="300"/>
      <c r="G70" s="300" t="s">
        <v>66</v>
      </c>
      <c r="H70" s="300"/>
      <c r="I70" s="76" t="s">
        <v>67</v>
      </c>
      <c r="J70" s="300" t="s">
        <v>68</v>
      </c>
      <c r="K70" s="300"/>
      <c r="L70" s="77" t="s">
        <v>69</v>
      </c>
      <c r="M70" s="76" t="s">
        <v>139</v>
      </c>
      <c r="N70" s="77" t="s">
        <v>71</v>
      </c>
      <c r="O70" s="60" t="s">
        <v>72</v>
      </c>
    </row>
    <row r="71" spans="1:15" ht="13.5" customHeight="1">
      <c r="A71" s="62">
        <v>1</v>
      </c>
      <c r="B71" s="78" t="s">
        <v>117</v>
      </c>
      <c r="C71" s="292" t="s">
        <v>118</v>
      </c>
      <c r="D71" s="292"/>
      <c r="E71" s="292">
        <v>0</v>
      </c>
      <c r="F71" s="292"/>
      <c r="G71" s="287">
        <v>0.76200000000000001</v>
      </c>
      <c r="H71" s="288"/>
      <c r="I71" s="64">
        <f>Warpage!J43</f>
        <v>0.36799999999999999</v>
      </c>
      <c r="J71" s="298">
        <f>Warpage!J44</f>
        <v>0.42099999999999999</v>
      </c>
      <c r="K71" s="299"/>
      <c r="L71" s="64">
        <f>Warpage!J45</f>
        <v>0.39090000000000003</v>
      </c>
      <c r="M71" s="64">
        <f>Warpage!J46</f>
        <v>1.438953163552084E-2</v>
      </c>
      <c r="N71" s="65">
        <f>Warpage!J47</f>
        <v>8.5965271930494342</v>
      </c>
      <c r="O71" s="64" t="s">
        <v>119</v>
      </c>
    </row>
    <row r="72" spans="1:15" ht="13.5" customHeight="1">
      <c r="A72" s="66">
        <v>2</v>
      </c>
      <c r="B72" s="67" t="s">
        <v>75</v>
      </c>
      <c r="C72" s="292">
        <v>315</v>
      </c>
      <c r="D72" s="292"/>
      <c r="E72" s="292">
        <v>314.75</v>
      </c>
      <c r="F72" s="292"/>
      <c r="G72" s="287">
        <v>315.25</v>
      </c>
      <c r="H72" s="288"/>
      <c r="I72" s="64">
        <f>Warpage!K43</f>
        <v>314.83999999999997</v>
      </c>
      <c r="J72" s="297">
        <f>Warpage!K44</f>
        <v>314.93200000000002</v>
      </c>
      <c r="K72" s="297"/>
      <c r="L72" s="64">
        <f>Warpage!K45</f>
        <v>314.89086666666662</v>
      </c>
      <c r="M72" s="64">
        <f>Warpage!K46</f>
        <v>1.9454160681361129E-2</v>
      </c>
      <c r="N72" s="65">
        <f>Warpage!K47</f>
        <v>2.413651060286008</v>
      </c>
      <c r="O72" s="64" t="s">
        <v>74</v>
      </c>
    </row>
    <row r="73" spans="1:15" ht="13.5" customHeight="1" thickBot="1">
      <c r="A73" s="68">
        <v>3</v>
      </c>
      <c r="B73" s="202" t="s">
        <v>120</v>
      </c>
      <c r="C73" s="293" t="s">
        <v>136</v>
      </c>
      <c r="D73" s="294"/>
      <c r="E73" s="293" t="s">
        <v>122</v>
      </c>
      <c r="F73" s="294"/>
      <c r="G73" s="293" t="s">
        <v>123</v>
      </c>
      <c r="H73" s="294"/>
      <c r="I73" s="81" t="s">
        <v>137</v>
      </c>
      <c r="J73" s="295" t="s">
        <v>137</v>
      </c>
      <c r="K73" s="296"/>
      <c r="L73" s="81" t="s">
        <v>137</v>
      </c>
      <c r="M73" s="64" t="s">
        <v>125</v>
      </c>
      <c r="N73" s="65" t="s">
        <v>125</v>
      </c>
      <c r="O73" s="82" t="s">
        <v>74</v>
      </c>
    </row>
    <row r="74" spans="1:15" s="19" customFormat="1" ht="13.5" customHeight="1" thickTop="1">
      <c r="A74" s="83"/>
      <c r="B74" s="84"/>
      <c r="C74" s="85"/>
      <c r="D74" s="85" t="s">
        <v>140</v>
      </c>
      <c r="E74" s="85"/>
      <c r="F74" s="85"/>
      <c r="G74" s="85"/>
      <c r="H74" s="85"/>
      <c r="I74" s="85"/>
      <c r="J74" s="85"/>
      <c r="K74" s="85"/>
      <c r="L74" s="85"/>
      <c r="M74" s="85"/>
      <c r="N74" s="301"/>
      <c r="O74" s="302"/>
    </row>
    <row r="75" spans="1:15" s="19" customFormat="1" ht="13.5" customHeight="1">
      <c r="A75" s="131" t="s">
        <v>62</v>
      </c>
      <c r="B75" s="131" t="s">
        <v>63</v>
      </c>
      <c r="C75" s="300" t="s">
        <v>116</v>
      </c>
      <c r="D75" s="300"/>
      <c r="E75" s="300" t="s">
        <v>65</v>
      </c>
      <c r="F75" s="300"/>
      <c r="G75" s="300" t="s">
        <v>66</v>
      </c>
      <c r="H75" s="300"/>
      <c r="I75" s="76" t="s">
        <v>67</v>
      </c>
      <c r="J75" s="300" t="s">
        <v>68</v>
      </c>
      <c r="K75" s="300"/>
      <c r="L75" s="77" t="s">
        <v>69</v>
      </c>
      <c r="M75" s="76" t="s">
        <v>139</v>
      </c>
      <c r="N75" s="77" t="s">
        <v>71</v>
      </c>
      <c r="O75" s="60" t="s">
        <v>72</v>
      </c>
    </row>
    <row r="76" spans="1:15" ht="13.5" customHeight="1">
      <c r="A76" s="62">
        <v>1</v>
      </c>
      <c r="B76" s="78" t="s">
        <v>117</v>
      </c>
      <c r="C76" s="292" t="s">
        <v>118</v>
      </c>
      <c r="D76" s="292"/>
      <c r="E76" s="292">
        <v>0</v>
      </c>
      <c r="F76" s="292"/>
      <c r="G76" s="287">
        <v>0.76200000000000001</v>
      </c>
      <c r="H76" s="288"/>
      <c r="I76" s="64">
        <f>Warpage!M43</f>
        <v>0.379</v>
      </c>
      <c r="J76" s="298">
        <f>Warpage!M44</f>
        <v>0.434</v>
      </c>
      <c r="K76" s="299"/>
      <c r="L76" s="64">
        <f>Warpage!M45</f>
        <v>0.4116999999999999</v>
      </c>
      <c r="M76" s="64">
        <f>Warpage!M46</f>
        <v>1.7530564442001639E-2</v>
      </c>
      <c r="N76" s="65">
        <f>Warpage!M47</f>
        <v>6.6607476931492515</v>
      </c>
      <c r="O76" s="64" t="s">
        <v>119</v>
      </c>
    </row>
    <row r="77" spans="1:15" ht="13.5" customHeight="1">
      <c r="A77" s="66">
        <v>2</v>
      </c>
      <c r="B77" s="67" t="s">
        <v>75</v>
      </c>
      <c r="C77" s="292">
        <v>315</v>
      </c>
      <c r="D77" s="292"/>
      <c r="E77" s="292">
        <v>314.75</v>
      </c>
      <c r="F77" s="292"/>
      <c r="G77" s="287">
        <v>315.25</v>
      </c>
      <c r="H77" s="288"/>
      <c r="I77" s="64">
        <f>Warpage!N43</f>
        <v>314.834</v>
      </c>
      <c r="J77" s="297">
        <f>Warpage!N44</f>
        <v>314.916</v>
      </c>
      <c r="K77" s="297"/>
      <c r="L77" s="64">
        <f>Warpage!N45</f>
        <v>314.87473333333327</v>
      </c>
      <c r="M77" s="64">
        <f>Warpage!N46</f>
        <v>2.0125354284025527E-2</v>
      </c>
      <c r="N77" s="65">
        <f>Warpage!N47</f>
        <v>2.0659401663680614</v>
      </c>
      <c r="O77" s="64" t="s">
        <v>74</v>
      </c>
    </row>
    <row r="78" spans="1:15" ht="13.5" customHeight="1">
      <c r="A78" s="68">
        <v>3</v>
      </c>
      <c r="B78" s="202" t="s">
        <v>120</v>
      </c>
      <c r="C78" s="293" t="s">
        <v>136</v>
      </c>
      <c r="D78" s="294"/>
      <c r="E78" s="293" t="s">
        <v>122</v>
      </c>
      <c r="F78" s="294"/>
      <c r="G78" s="293" t="s">
        <v>123</v>
      </c>
      <c r="H78" s="294"/>
      <c r="I78" s="81" t="s">
        <v>137</v>
      </c>
      <c r="J78" s="295" t="s">
        <v>137</v>
      </c>
      <c r="K78" s="296"/>
      <c r="L78" s="81" t="s">
        <v>137</v>
      </c>
      <c r="M78" s="64" t="s">
        <v>125</v>
      </c>
      <c r="N78" s="65" t="s">
        <v>125</v>
      </c>
      <c r="O78" s="82" t="s">
        <v>74</v>
      </c>
    </row>
    <row r="79" spans="1:15" s="19" customFormat="1" ht="13.5" customHeight="1">
      <c r="A79" s="88" t="s">
        <v>141</v>
      </c>
      <c r="C79" s="86"/>
      <c r="D79" s="86"/>
      <c r="E79" s="86"/>
      <c r="F79" s="86"/>
      <c r="G79" s="86"/>
      <c r="H79" s="86"/>
      <c r="I79" s="86"/>
      <c r="L79" s="86"/>
      <c r="M79" s="86"/>
      <c r="O79" s="87"/>
    </row>
    <row r="80" spans="1:15" s="19" customFormat="1" ht="13.5" customHeight="1">
      <c r="A80" s="88"/>
      <c r="O80" s="69"/>
    </row>
    <row r="81" spans="1:15" ht="13.5" customHeight="1">
      <c r="A81" s="89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90"/>
    </row>
    <row r="82" spans="1:15" ht="13.5" customHeight="1"/>
    <row r="83" spans="1:15" ht="13.5" customHeight="1"/>
    <row r="84" spans="1:15" ht="13.5" customHeight="1"/>
    <row r="85" spans="1:15" ht="13.5" customHeight="1"/>
    <row r="86" spans="1:15" ht="13.5" customHeight="1"/>
    <row r="87" spans="1:15" ht="13.5" customHeight="1"/>
    <row r="88" spans="1:15" ht="13.5" customHeight="1"/>
    <row r="89" spans="1:15" ht="13.5" customHeight="1"/>
    <row r="90" spans="1:15" ht="13.5" customHeight="1"/>
    <row r="91" spans="1:15" ht="13.5" customHeight="1"/>
    <row r="92" spans="1:15" ht="13.5" customHeight="1"/>
    <row r="93" spans="1:15" ht="13.5" customHeight="1"/>
    <row r="94" spans="1:15" ht="13.5" customHeight="1"/>
    <row r="95" spans="1:15" ht="13.5" customHeight="1"/>
    <row r="96" spans="1:15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</sheetData>
  <mergeCells count="231">
    <mergeCell ref="E46:F46"/>
    <mergeCell ref="G46:H46"/>
    <mergeCell ref="C47:D47"/>
    <mergeCell ref="E47:F47"/>
    <mergeCell ref="G47:H47"/>
    <mergeCell ref="C48:D48"/>
    <mergeCell ref="E48:F48"/>
    <mergeCell ref="G48:H48"/>
    <mergeCell ref="C52:D52"/>
    <mergeCell ref="E52:F52"/>
    <mergeCell ref="G52:H52"/>
    <mergeCell ref="C49:D49"/>
    <mergeCell ref="E49:F49"/>
    <mergeCell ref="G49:H49"/>
    <mergeCell ref="C50:D50"/>
    <mergeCell ref="E50:F50"/>
    <mergeCell ref="G50:H50"/>
    <mergeCell ref="C51:D51"/>
    <mergeCell ref="E51:F51"/>
    <mergeCell ref="G51:H51"/>
    <mergeCell ref="C77:D77"/>
    <mergeCell ref="E77:F77"/>
    <mergeCell ref="G77:H77"/>
    <mergeCell ref="J77:K77"/>
    <mergeCell ref="C78:D78"/>
    <mergeCell ref="E78:F78"/>
    <mergeCell ref="G78:H78"/>
    <mergeCell ref="J78:K78"/>
    <mergeCell ref="N74:O74"/>
    <mergeCell ref="C75:D75"/>
    <mergeCell ref="E75:F75"/>
    <mergeCell ref="G75:H75"/>
    <mergeCell ref="J75:K75"/>
    <mergeCell ref="C76:D76"/>
    <mergeCell ref="E76:F76"/>
    <mergeCell ref="G76:H76"/>
    <mergeCell ref="J76:K76"/>
    <mergeCell ref="C72:D72"/>
    <mergeCell ref="E72:F72"/>
    <mergeCell ref="G72:H72"/>
    <mergeCell ref="J72:K72"/>
    <mergeCell ref="C73:D73"/>
    <mergeCell ref="E73:F73"/>
    <mergeCell ref="G73:H73"/>
    <mergeCell ref="J73:K73"/>
    <mergeCell ref="C41:D41"/>
    <mergeCell ref="E41:F41"/>
    <mergeCell ref="G41:H41"/>
    <mergeCell ref="J41:K41"/>
    <mergeCell ref="C71:D71"/>
    <mergeCell ref="E71:F71"/>
    <mergeCell ref="C61:D61"/>
    <mergeCell ref="E61:F61"/>
    <mergeCell ref="G61:H61"/>
    <mergeCell ref="J61:K61"/>
    <mergeCell ref="C42:D42"/>
    <mergeCell ref="E42:F42"/>
    <mergeCell ref="G42:H42"/>
    <mergeCell ref="J42:K42"/>
    <mergeCell ref="C62:D62"/>
    <mergeCell ref="E62:F62"/>
    <mergeCell ref="N69:O69"/>
    <mergeCell ref="C70:D70"/>
    <mergeCell ref="E70:F70"/>
    <mergeCell ref="G70:H70"/>
    <mergeCell ref="J70:K70"/>
    <mergeCell ref="C36:D36"/>
    <mergeCell ref="E36:F36"/>
    <mergeCell ref="G36:H36"/>
    <mergeCell ref="G71:H71"/>
    <mergeCell ref="J71:K71"/>
    <mergeCell ref="E37:F37"/>
    <mergeCell ref="G37:H37"/>
    <mergeCell ref="J37:K37"/>
    <mergeCell ref="C38:D38"/>
    <mergeCell ref="E38:F38"/>
    <mergeCell ref="G38:H38"/>
    <mergeCell ref="J38:K38"/>
    <mergeCell ref="C39:D39"/>
    <mergeCell ref="E39:F39"/>
    <mergeCell ref="G39:H39"/>
    <mergeCell ref="J39:K39"/>
    <mergeCell ref="C40:D40"/>
    <mergeCell ref="E40:F40"/>
    <mergeCell ref="G40:H40"/>
    <mergeCell ref="A3:N3"/>
    <mergeCell ref="A2:N2"/>
    <mergeCell ref="J24:K24"/>
    <mergeCell ref="J23:K23"/>
    <mergeCell ref="G15:H15"/>
    <mergeCell ref="J15:K15"/>
    <mergeCell ref="J16:K16"/>
    <mergeCell ref="J17:K17"/>
    <mergeCell ref="G16:H16"/>
    <mergeCell ref="G22:H22"/>
    <mergeCell ref="G23:H23"/>
    <mergeCell ref="G24:H24"/>
    <mergeCell ref="G21:H21"/>
    <mergeCell ref="J18:K18"/>
    <mergeCell ref="J20:K20"/>
    <mergeCell ref="J21:K21"/>
    <mergeCell ref="G17:H17"/>
    <mergeCell ref="G18:H18"/>
    <mergeCell ref="G20:H20"/>
    <mergeCell ref="C19:D19"/>
    <mergeCell ref="E19:F19"/>
    <mergeCell ref="G19:H19"/>
    <mergeCell ref="J19:K19"/>
    <mergeCell ref="A1:N1"/>
    <mergeCell ref="N54:O54"/>
    <mergeCell ref="C31:D31"/>
    <mergeCell ref="E31:F31"/>
    <mergeCell ref="G31:H31"/>
    <mergeCell ref="J22:K22"/>
    <mergeCell ref="E24:F24"/>
    <mergeCell ref="C15:D15"/>
    <mergeCell ref="C16:D16"/>
    <mergeCell ref="C18:D18"/>
    <mergeCell ref="C24:D24"/>
    <mergeCell ref="C20:D20"/>
    <mergeCell ref="C17:D17"/>
    <mergeCell ref="C21:D21"/>
    <mergeCell ref="C22:D22"/>
    <mergeCell ref="C23:D23"/>
    <mergeCell ref="E15:F15"/>
    <mergeCell ref="E16:F16"/>
    <mergeCell ref="E17:F17"/>
    <mergeCell ref="E18:F18"/>
    <mergeCell ref="E20:F20"/>
    <mergeCell ref="E23:F23"/>
    <mergeCell ref="E21:F21"/>
    <mergeCell ref="E22:F22"/>
    <mergeCell ref="N64:O64"/>
    <mergeCell ref="C58:D58"/>
    <mergeCell ref="E58:F58"/>
    <mergeCell ref="G58:H58"/>
    <mergeCell ref="J58:K58"/>
    <mergeCell ref="C59:D59"/>
    <mergeCell ref="E59:F59"/>
    <mergeCell ref="G59:H59"/>
    <mergeCell ref="J59:K59"/>
    <mergeCell ref="C60:D60"/>
    <mergeCell ref="G62:H62"/>
    <mergeCell ref="J62:K62"/>
    <mergeCell ref="C25:D25"/>
    <mergeCell ref="E25:F25"/>
    <mergeCell ref="G25:H25"/>
    <mergeCell ref="J25:K25"/>
    <mergeCell ref="J31:K31"/>
    <mergeCell ref="C68:D68"/>
    <mergeCell ref="E68:F68"/>
    <mergeCell ref="G68:H68"/>
    <mergeCell ref="J68:K68"/>
    <mergeCell ref="C67:D67"/>
    <mergeCell ref="E67:F67"/>
    <mergeCell ref="G67:H67"/>
    <mergeCell ref="J67:K67"/>
    <mergeCell ref="C66:D66"/>
    <mergeCell ref="E66:F66"/>
    <mergeCell ref="G66:H66"/>
    <mergeCell ref="J66:K66"/>
    <mergeCell ref="C65:D65"/>
    <mergeCell ref="E65:F65"/>
    <mergeCell ref="G65:H65"/>
    <mergeCell ref="J65:K65"/>
    <mergeCell ref="E60:F60"/>
    <mergeCell ref="G60:H60"/>
    <mergeCell ref="J60:K60"/>
    <mergeCell ref="J40:K40"/>
    <mergeCell ref="C33:D33"/>
    <mergeCell ref="E33:F33"/>
    <mergeCell ref="G33:H33"/>
    <mergeCell ref="J33:K33"/>
    <mergeCell ref="J36:K36"/>
    <mergeCell ref="C37:D37"/>
    <mergeCell ref="C32:D32"/>
    <mergeCell ref="E32:F32"/>
    <mergeCell ref="G32:H32"/>
    <mergeCell ref="J32:K32"/>
    <mergeCell ref="C35:D35"/>
    <mergeCell ref="E35:F35"/>
    <mergeCell ref="G35:H35"/>
    <mergeCell ref="J35:K35"/>
    <mergeCell ref="C34:D34"/>
    <mergeCell ref="E34:F34"/>
    <mergeCell ref="G34:H34"/>
    <mergeCell ref="J34:K34"/>
    <mergeCell ref="C29:D29"/>
    <mergeCell ref="E29:F29"/>
    <mergeCell ref="G29:H29"/>
    <mergeCell ref="J29:K29"/>
    <mergeCell ref="C30:D30"/>
    <mergeCell ref="E30:F30"/>
    <mergeCell ref="G30:H30"/>
    <mergeCell ref="J30:K30"/>
    <mergeCell ref="C26:D26"/>
    <mergeCell ref="E26:F26"/>
    <mergeCell ref="G26:H26"/>
    <mergeCell ref="J26:K26"/>
    <mergeCell ref="C27:D27"/>
    <mergeCell ref="E27:F27"/>
    <mergeCell ref="G27:H27"/>
    <mergeCell ref="J27:K27"/>
    <mergeCell ref="C28:D28"/>
    <mergeCell ref="E28:F28"/>
    <mergeCell ref="G28:H28"/>
    <mergeCell ref="J28:K28"/>
    <mergeCell ref="J43:K43"/>
    <mergeCell ref="C63:D63"/>
    <mergeCell ref="E63:F63"/>
    <mergeCell ref="G63:H63"/>
    <mergeCell ref="J63:K63"/>
    <mergeCell ref="J52:K52"/>
    <mergeCell ref="J51:K51"/>
    <mergeCell ref="J50:K50"/>
    <mergeCell ref="J49:K49"/>
    <mergeCell ref="J48:K48"/>
    <mergeCell ref="J47:K47"/>
    <mergeCell ref="J46:K46"/>
    <mergeCell ref="J45:K45"/>
    <mergeCell ref="J44:K44"/>
    <mergeCell ref="C43:D43"/>
    <mergeCell ref="E43:F43"/>
    <mergeCell ref="G43:H43"/>
    <mergeCell ref="C44:D44"/>
    <mergeCell ref="E44:F44"/>
    <mergeCell ref="G44:H44"/>
    <mergeCell ref="C45:D45"/>
    <mergeCell ref="E45:F45"/>
    <mergeCell ref="G45:H45"/>
    <mergeCell ref="C46:D46"/>
  </mergeCells>
  <phoneticPr fontId="7" type="noConversion"/>
  <conditionalFormatting sqref="N16:N42">
    <cfRule type="cellIs" dxfId="14" priority="7" operator="lessThan">
      <formula>1.33</formula>
    </cfRule>
  </conditionalFormatting>
  <conditionalFormatting sqref="N59:N60">
    <cfRule type="cellIs" dxfId="13" priority="6" operator="lessThan">
      <formula>1.33</formula>
    </cfRule>
  </conditionalFormatting>
  <conditionalFormatting sqref="N66:N67">
    <cfRule type="cellIs" dxfId="12" priority="5" operator="lessThan">
      <formula>1.33</formula>
    </cfRule>
  </conditionalFormatting>
  <conditionalFormatting sqref="N71:N72">
    <cfRule type="cellIs" dxfId="11" priority="4" operator="lessThan">
      <formula>1.33</formula>
    </cfRule>
  </conditionalFormatting>
  <conditionalFormatting sqref="N76:N77">
    <cfRule type="cellIs" dxfId="10" priority="3" operator="lessThan">
      <formula>1.33</formula>
    </cfRule>
  </conditionalFormatting>
  <pageMargins left="0.16" right="0.22" top="0.11811023622047245" bottom="0.11811023622047245" header="0.39370078740157483" footer="0.35433070866141736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2"/>
  <sheetViews>
    <sheetView showGridLines="0" topLeftCell="Z1" workbookViewId="0">
      <selection activeCell="A3" sqref="A3:AL39"/>
    </sheetView>
  </sheetViews>
  <sheetFormatPr defaultColWidth="8.9140625" defaultRowHeight="11.5"/>
  <cols>
    <col min="1" max="1" width="10.75" style="91" customWidth="1"/>
    <col min="2" max="16" width="5.4140625" style="36" customWidth="1"/>
    <col min="17" max="22" width="13.4140625" style="36" customWidth="1"/>
    <col min="23" max="28" width="16.58203125" style="36" customWidth="1"/>
    <col min="29" max="38" width="14.33203125" style="36" customWidth="1"/>
    <col min="39" max="16384" width="8.9140625" style="36"/>
  </cols>
  <sheetData>
    <row r="1" spans="1:39" s="3" customFormat="1" ht="18">
      <c r="A1" s="154" t="s">
        <v>142</v>
      </c>
      <c r="B1" s="155"/>
      <c r="C1" s="155"/>
      <c r="D1" s="155"/>
      <c r="E1" s="155"/>
      <c r="F1" s="155"/>
      <c r="G1" s="155"/>
    </row>
    <row r="2" spans="1:39" ht="12" customHeight="1" thickBot="1">
      <c r="AB2" s="8"/>
      <c r="AC2" s="8"/>
      <c r="AD2" s="8"/>
      <c r="AE2" s="8"/>
      <c r="AF2" s="8"/>
      <c r="AG2" s="8"/>
      <c r="AH2" s="8"/>
      <c r="AI2" s="8"/>
      <c r="AJ2" s="8"/>
      <c r="AK2" s="8"/>
      <c r="AL2" s="8" t="s">
        <v>143</v>
      </c>
    </row>
    <row r="3" spans="1:39" s="8" customFormat="1" ht="14.25" customHeight="1">
      <c r="A3" s="156" t="s">
        <v>144</v>
      </c>
      <c r="B3" s="157" t="s">
        <v>145</v>
      </c>
      <c r="C3" s="158" t="s">
        <v>146</v>
      </c>
      <c r="D3" s="158" t="s">
        <v>147</v>
      </c>
      <c r="E3" s="158" t="s">
        <v>148</v>
      </c>
      <c r="F3" s="158" t="s">
        <v>149</v>
      </c>
      <c r="G3" s="158" t="s">
        <v>150</v>
      </c>
      <c r="H3" s="158" t="s">
        <v>151</v>
      </c>
      <c r="I3" s="158" t="s">
        <v>152</v>
      </c>
      <c r="J3" s="158" t="s">
        <v>153</v>
      </c>
      <c r="K3" s="158" t="s">
        <v>154</v>
      </c>
      <c r="L3" s="158" t="s">
        <v>155</v>
      </c>
      <c r="M3" s="158" t="s">
        <v>156</v>
      </c>
      <c r="N3" s="158" t="s">
        <v>157</v>
      </c>
      <c r="O3" s="158" t="s">
        <v>158</v>
      </c>
      <c r="P3" s="158" t="s">
        <v>159</v>
      </c>
      <c r="Q3" s="158" t="s">
        <v>89</v>
      </c>
      <c r="R3" s="158" t="s">
        <v>160</v>
      </c>
      <c r="S3" s="158" t="s">
        <v>161</v>
      </c>
      <c r="T3" s="158" t="s">
        <v>92</v>
      </c>
      <c r="U3" s="158" t="s">
        <v>162</v>
      </c>
      <c r="V3" s="158" t="s">
        <v>163</v>
      </c>
      <c r="W3" s="158" t="s">
        <v>95</v>
      </c>
      <c r="X3" s="158" t="s">
        <v>164</v>
      </c>
      <c r="Y3" s="158" t="s">
        <v>165</v>
      </c>
      <c r="Z3" s="158" t="s">
        <v>98</v>
      </c>
      <c r="AA3" s="158" t="s">
        <v>99</v>
      </c>
      <c r="AB3" s="267" t="s">
        <v>100</v>
      </c>
      <c r="AC3" s="159" t="s">
        <v>166</v>
      </c>
      <c r="AD3" s="159" t="s">
        <v>167</v>
      </c>
      <c r="AE3" s="159" t="s">
        <v>168</v>
      </c>
      <c r="AF3" s="159" t="s">
        <v>169</v>
      </c>
      <c r="AG3" s="159" t="s">
        <v>170</v>
      </c>
      <c r="AH3" s="159" t="s">
        <v>171</v>
      </c>
      <c r="AI3" s="159" t="s">
        <v>172</v>
      </c>
      <c r="AJ3" s="159" t="s">
        <v>173</v>
      </c>
      <c r="AK3" s="159" t="s">
        <v>174</v>
      </c>
      <c r="AL3" s="159" t="s">
        <v>175</v>
      </c>
    </row>
    <row r="4" spans="1:39" s="19" customFormat="1" ht="15" customHeight="1">
      <c r="A4" s="9" t="s">
        <v>64</v>
      </c>
      <c r="B4" s="10">
        <v>322.60000000000002</v>
      </c>
      <c r="C4" s="10">
        <v>315</v>
      </c>
      <c r="D4" s="10">
        <v>135.9</v>
      </c>
      <c r="E4" s="10">
        <v>135.9</v>
      </c>
      <c r="F4" s="10">
        <v>311.14999999999998</v>
      </c>
      <c r="G4" s="10">
        <v>311.66000000000003</v>
      </c>
      <c r="H4" s="10">
        <v>132.08000000000001</v>
      </c>
      <c r="I4" s="10">
        <v>132.59</v>
      </c>
      <c r="J4" s="10">
        <v>12.19</v>
      </c>
      <c r="K4" s="10">
        <v>10.16</v>
      </c>
      <c r="L4" s="10">
        <v>10.16</v>
      </c>
      <c r="M4" s="10">
        <v>10.16</v>
      </c>
      <c r="N4" s="10">
        <v>10.16</v>
      </c>
      <c r="O4" s="10">
        <v>10.16</v>
      </c>
      <c r="P4" s="10">
        <v>10.16</v>
      </c>
      <c r="Q4" s="10">
        <v>65.260000000000005</v>
      </c>
      <c r="R4" s="10">
        <v>65.260000000000005</v>
      </c>
      <c r="S4" s="10">
        <v>65.260000000000005</v>
      </c>
      <c r="T4" s="10">
        <v>65.260000000000005</v>
      </c>
      <c r="U4" s="10">
        <v>65.260000000000005</v>
      </c>
      <c r="V4" s="10">
        <v>65.260000000000005</v>
      </c>
      <c r="W4" s="10">
        <v>65.2</v>
      </c>
      <c r="X4" s="10">
        <v>65.2</v>
      </c>
      <c r="Y4" s="10">
        <v>65.2</v>
      </c>
      <c r="Z4" s="10">
        <v>65.2</v>
      </c>
      <c r="AA4" s="10">
        <v>65.2</v>
      </c>
      <c r="AB4" s="242">
        <v>65.2</v>
      </c>
      <c r="AC4" s="10">
        <v>308.39</v>
      </c>
      <c r="AD4" s="10">
        <v>129.32</v>
      </c>
      <c r="AE4" s="10">
        <v>9</v>
      </c>
      <c r="AF4" s="10">
        <v>153.5</v>
      </c>
      <c r="AG4" s="10">
        <v>143.5</v>
      </c>
      <c r="AH4" s="10">
        <v>28.5</v>
      </c>
      <c r="AI4" s="10">
        <v>122</v>
      </c>
      <c r="AJ4" s="10">
        <v>136</v>
      </c>
      <c r="AK4" s="10">
        <v>1.07</v>
      </c>
      <c r="AL4" s="11">
        <v>1</v>
      </c>
    </row>
    <row r="5" spans="1:39" s="19" customFormat="1" ht="15" customHeight="1">
      <c r="A5" s="9" t="s">
        <v>65</v>
      </c>
      <c r="B5" s="10">
        <v>322.35000000000002</v>
      </c>
      <c r="C5" s="10">
        <v>314.75</v>
      </c>
      <c r="D5" s="10">
        <v>135.65</v>
      </c>
      <c r="E5" s="10">
        <v>135.65</v>
      </c>
      <c r="F5" s="10">
        <v>311.02</v>
      </c>
      <c r="G5" s="10">
        <v>311.52999999999997</v>
      </c>
      <c r="H5" s="10">
        <v>131.94999999999999</v>
      </c>
      <c r="I5" s="10">
        <v>132.46</v>
      </c>
      <c r="J5" s="10">
        <v>12.06</v>
      </c>
      <c r="K5" s="10">
        <v>10.029999999999999</v>
      </c>
      <c r="L5" s="10">
        <v>10.029999999999999</v>
      </c>
      <c r="M5" s="10">
        <v>10.029999999999999</v>
      </c>
      <c r="N5" s="10">
        <v>10.029999999999999</v>
      </c>
      <c r="O5" s="10">
        <v>10.029999999999999</v>
      </c>
      <c r="P5" s="10">
        <v>10.029999999999999</v>
      </c>
      <c r="Q5" s="10">
        <v>65.09</v>
      </c>
      <c r="R5" s="10">
        <v>65.09</v>
      </c>
      <c r="S5" s="10">
        <v>65.09</v>
      </c>
      <c r="T5" s="10">
        <v>65.09</v>
      </c>
      <c r="U5" s="10">
        <v>65.09</v>
      </c>
      <c r="V5" s="10">
        <v>65.09</v>
      </c>
      <c r="W5" s="10">
        <v>65.03</v>
      </c>
      <c r="X5" s="10">
        <v>65.03</v>
      </c>
      <c r="Y5" s="10">
        <v>65.03</v>
      </c>
      <c r="Z5" s="10">
        <v>65.03</v>
      </c>
      <c r="AA5" s="10">
        <v>65.03</v>
      </c>
      <c r="AB5" s="242">
        <v>65.03</v>
      </c>
      <c r="AC5" s="10">
        <v>308.14</v>
      </c>
      <c r="AD5" s="10">
        <v>129.07</v>
      </c>
      <c r="AE5" s="10">
        <v>8.75</v>
      </c>
      <c r="AF5" s="10">
        <v>153.25</v>
      </c>
      <c r="AG5" s="10">
        <v>143.25</v>
      </c>
      <c r="AH5" s="10">
        <v>28.25</v>
      </c>
      <c r="AI5" s="10">
        <v>121.75</v>
      </c>
      <c r="AJ5" s="10">
        <v>135.75</v>
      </c>
      <c r="AK5" s="10">
        <v>0.97000000000000008</v>
      </c>
      <c r="AL5" s="11">
        <v>0.9</v>
      </c>
    </row>
    <row r="6" spans="1:39" s="19" customFormat="1" ht="15" customHeight="1" thickBot="1">
      <c r="A6" s="12" t="s">
        <v>66</v>
      </c>
      <c r="B6" s="13">
        <v>322.85000000000002</v>
      </c>
      <c r="C6" s="13">
        <v>315.25</v>
      </c>
      <c r="D6" s="13">
        <v>136.15</v>
      </c>
      <c r="E6" s="13">
        <v>136.15</v>
      </c>
      <c r="F6" s="13">
        <v>311.39999999999998</v>
      </c>
      <c r="G6" s="13">
        <v>311.91000000000003</v>
      </c>
      <c r="H6" s="13">
        <v>132.33000000000001</v>
      </c>
      <c r="I6" s="13">
        <v>132.84</v>
      </c>
      <c r="J6" s="10">
        <v>12.32</v>
      </c>
      <c r="K6" s="10">
        <v>10.29</v>
      </c>
      <c r="L6" s="10">
        <v>10.29</v>
      </c>
      <c r="M6" s="10">
        <v>10.29</v>
      </c>
      <c r="N6" s="10">
        <v>10.29</v>
      </c>
      <c r="O6" s="10">
        <v>10.29</v>
      </c>
      <c r="P6" s="10">
        <v>10.29</v>
      </c>
      <c r="Q6" s="160">
        <v>65.430000000000007</v>
      </c>
      <c r="R6" s="160">
        <v>65.430000000000007</v>
      </c>
      <c r="S6" s="160">
        <v>65.430000000000007</v>
      </c>
      <c r="T6" s="160">
        <v>65.430000000000007</v>
      </c>
      <c r="U6" s="160">
        <v>65.430000000000007</v>
      </c>
      <c r="V6" s="160">
        <v>65.430000000000007</v>
      </c>
      <c r="W6" s="160">
        <v>65.37</v>
      </c>
      <c r="X6" s="160">
        <v>65.37</v>
      </c>
      <c r="Y6" s="160">
        <v>65.37</v>
      </c>
      <c r="Z6" s="160">
        <v>65.37</v>
      </c>
      <c r="AA6" s="160">
        <v>65.37</v>
      </c>
      <c r="AB6" s="258">
        <v>65.37</v>
      </c>
      <c r="AC6" s="160">
        <v>308.64</v>
      </c>
      <c r="AD6" s="160">
        <v>129.57</v>
      </c>
      <c r="AE6" s="160">
        <v>9.25</v>
      </c>
      <c r="AF6" s="160">
        <v>153.75</v>
      </c>
      <c r="AG6" s="160">
        <v>143.75</v>
      </c>
      <c r="AH6" s="160">
        <v>28.75</v>
      </c>
      <c r="AI6" s="160">
        <v>122.25</v>
      </c>
      <c r="AJ6" s="160">
        <v>136.25</v>
      </c>
      <c r="AK6" s="160">
        <v>1.1700000000000002</v>
      </c>
      <c r="AL6" s="186">
        <v>1.1000000000000001</v>
      </c>
    </row>
    <row r="7" spans="1:39" ht="13.5" customHeight="1" thickTop="1">
      <c r="A7" s="151" t="s">
        <v>176</v>
      </c>
      <c r="B7" s="132">
        <v>322.61</v>
      </c>
      <c r="C7" s="132">
        <v>314.99799999999999</v>
      </c>
      <c r="D7" s="132">
        <v>135.91300000000001</v>
      </c>
      <c r="E7" s="132">
        <v>135.916</v>
      </c>
      <c r="F7" s="132">
        <v>311.197</v>
      </c>
      <c r="G7" s="132">
        <v>311.76799999999997</v>
      </c>
      <c r="H7" s="132">
        <v>132.21199999999999</v>
      </c>
      <c r="I7" s="132">
        <v>132.733</v>
      </c>
      <c r="J7" s="132">
        <v>12.097</v>
      </c>
      <c r="K7" s="132">
        <v>10.196999999999999</v>
      </c>
      <c r="L7" s="132">
        <v>10.079000000000001</v>
      </c>
      <c r="M7" s="132">
        <v>10.212</v>
      </c>
      <c r="N7" s="132">
        <v>10.148999999999999</v>
      </c>
      <c r="O7" s="132">
        <v>10.058999999999999</v>
      </c>
      <c r="P7" s="132">
        <v>10.18</v>
      </c>
      <c r="Q7" s="132">
        <v>65.304000000000002</v>
      </c>
      <c r="R7" s="132">
        <v>65.337000000000003</v>
      </c>
      <c r="S7" s="132">
        <v>65.358999999999995</v>
      </c>
      <c r="T7" s="132">
        <v>65.378</v>
      </c>
      <c r="U7" s="132">
        <v>65.343000000000004</v>
      </c>
      <c r="V7" s="132">
        <v>65.332999999999998</v>
      </c>
      <c r="W7" s="132">
        <v>65.277000000000001</v>
      </c>
      <c r="X7" s="132">
        <v>65.284999999999997</v>
      </c>
      <c r="Y7" s="132">
        <v>65.272999999999996</v>
      </c>
      <c r="Z7" s="132">
        <v>65.256</v>
      </c>
      <c r="AA7" s="132">
        <v>65.298000000000002</v>
      </c>
      <c r="AB7" s="259">
        <v>65.248000000000005</v>
      </c>
      <c r="AC7" s="132">
        <v>308.56299999999999</v>
      </c>
      <c r="AD7" s="132">
        <v>129.52199999999999</v>
      </c>
      <c r="AE7" s="132">
        <v>8.9</v>
      </c>
      <c r="AF7" s="132">
        <v>153.57900000000001</v>
      </c>
      <c r="AG7" s="132">
        <v>143.55000000000001</v>
      </c>
      <c r="AH7" s="132">
        <v>28.388999999999999</v>
      </c>
      <c r="AI7" s="132">
        <v>122.062</v>
      </c>
      <c r="AJ7" s="132">
        <v>136.006</v>
      </c>
      <c r="AK7" s="132">
        <v>1.083</v>
      </c>
      <c r="AL7" s="133">
        <v>0.98699999999999999</v>
      </c>
      <c r="AM7" s="221"/>
    </row>
    <row r="8" spans="1:39" ht="13.5" customHeight="1">
      <c r="A8" s="152" t="s">
        <v>177</v>
      </c>
      <c r="B8" s="10">
        <v>322.61700000000002</v>
      </c>
      <c r="C8" s="10">
        <v>315.00900000000001</v>
      </c>
      <c r="D8" s="10">
        <v>135.91200000000001</v>
      </c>
      <c r="E8" s="10">
        <v>135.92699999999999</v>
      </c>
      <c r="F8" s="10">
        <v>311.18799999999999</v>
      </c>
      <c r="G8" s="10">
        <v>311.75599999999997</v>
      </c>
      <c r="H8" s="10">
        <v>132.215</v>
      </c>
      <c r="I8" s="10">
        <v>132.732</v>
      </c>
      <c r="J8" s="10">
        <v>12.106999999999999</v>
      </c>
      <c r="K8" s="10">
        <v>10.19</v>
      </c>
      <c r="L8" s="10">
        <v>10.086</v>
      </c>
      <c r="M8" s="10">
        <v>10.224</v>
      </c>
      <c r="N8" s="10">
        <v>10.138999999999999</v>
      </c>
      <c r="O8" s="10">
        <v>10.055999999999999</v>
      </c>
      <c r="P8" s="10">
        <v>10.173</v>
      </c>
      <c r="Q8" s="10">
        <v>65.298000000000002</v>
      </c>
      <c r="R8" s="10">
        <v>65.346999999999994</v>
      </c>
      <c r="S8" s="10">
        <v>65.367000000000004</v>
      </c>
      <c r="T8" s="10">
        <v>65.378</v>
      </c>
      <c r="U8" s="10">
        <v>65.338999999999999</v>
      </c>
      <c r="V8" s="10">
        <v>65.322999999999993</v>
      </c>
      <c r="W8" s="10">
        <v>65.275999999999996</v>
      </c>
      <c r="X8" s="10">
        <v>65.287999999999997</v>
      </c>
      <c r="Y8" s="10">
        <v>65.278000000000006</v>
      </c>
      <c r="Z8" s="10">
        <v>65.260000000000005</v>
      </c>
      <c r="AA8" s="10">
        <v>65.302000000000007</v>
      </c>
      <c r="AB8" s="242">
        <v>65.245999999999995</v>
      </c>
      <c r="AC8" s="10">
        <v>308.56900000000002</v>
      </c>
      <c r="AD8" s="10">
        <v>129.536</v>
      </c>
      <c r="AE8" s="10">
        <v>8.8960000000000008</v>
      </c>
      <c r="AF8" s="10">
        <v>153.566</v>
      </c>
      <c r="AG8" s="10">
        <v>143.55000000000001</v>
      </c>
      <c r="AH8" s="10">
        <v>28.385999999999999</v>
      </c>
      <c r="AI8" s="10">
        <v>122.06100000000001</v>
      </c>
      <c r="AJ8" s="10">
        <v>136.011</v>
      </c>
      <c r="AK8" s="10">
        <v>1.091</v>
      </c>
      <c r="AL8" s="11">
        <v>0.99</v>
      </c>
      <c r="AM8" s="221"/>
    </row>
    <row r="9" spans="1:39" ht="13.5" customHeight="1">
      <c r="A9" s="152" t="s">
        <v>178</v>
      </c>
      <c r="B9" s="10">
        <v>322.60199999999998</v>
      </c>
      <c r="C9" s="10">
        <v>314.98599999999999</v>
      </c>
      <c r="D9" s="10">
        <v>135.91499999999999</v>
      </c>
      <c r="E9" s="10">
        <v>135.92500000000001</v>
      </c>
      <c r="F9" s="10">
        <v>311.2</v>
      </c>
      <c r="G9" s="10">
        <v>311.77199999999999</v>
      </c>
      <c r="H9" s="10">
        <v>132.202</v>
      </c>
      <c r="I9" s="10">
        <v>132.74299999999999</v>
      </c>
      <c r="J9" s="10">
        <v>12.093</v>
      </c>
      <c r="K9" s="10">
        <v>10.193</v>
      </c>
      <c r="L9" s="10">
        <v>10.08</v>
      </c>
      <c r="M9" s="10">
        <v>10.215</v>
      </c>
      <c r="N9" s="10">
        <v>10.14</v>
      </c>
      <c r="O9" s="10">
        <v>10.061999999999999</v>
      </c>
      <c r="P9" s="10">
        <v>10.180999999999999</v>
      </c>
      <c r="Q9" s="10">
        <v>65.299000000000007</v>
      </c>
      <c r="R9" s="10">
        <v>65.337999999999994</v>
      </c>
      <c r="S9" s="10">
        <v>65.349999999999994</v>
      </c>
      <c r="T9" s="10">
        <v>65.37</v>
      </c>
      <c r="U9" s="10">
        <v>65.338999999999999</v>
      </c>
      <c r="V9" s="10">
        <v>65.334999999999994</v>
      </c>
      <c r="W9" s="10">
        <v>65.284999999999997</v>
      </c>
      <c r="X9" s="10">
        <v>65.278999999999996</v>
      </c>
      <c r="Y9" s="10">
        <v>65.278999999999996</v>
      </c>
      <c r="Z9" s="10">
        <v>65.256</v>
      </c>
      <c r="AA9" s="10">
        <v>65.308000000000007</v>
      </c>
      <c r="AB9" s="242">
        <v>65.254999999999995</v>
      </c>
      <c r="AC9" s="10">
        <v>308.56200000000001</v>
      </c>
      <c r="AD9" s="10">
        <v>129.51900000000001</v>
      </c>
      <c r="AE9" s="10">
        <v>8.8979999999999997</v>
      </c>
      <c r="AF9" s="10">
        <v>153.57599999999999</v>
      </c>
      <c r="AG9" s="10">
        <v>143.53899999999999</v>
      </c>
      <c r="AH9" s="10">
        <v>28.395</v>
      </c>
      <c r="AI9" s="10">
        <v>122.056</v>
      </c>
      <c r="AJ9" s="10">
        <v>136.01</v>
      </c>
      <c r="AK9" s="10">
        <v>1.093</v>
      </c>
      <c r="AL9" s="11">
        <v>0.995</v>
      </c>
      <c r="AM9" s="221"/>
    </row>
    <row r="10" spans="1:39" ht="13.5" customHeight="1">
      <c r="A10" s="152" t="s">
        <v>179</v>
      </c>
      <c r="B10" s="10">
        <v>322.61399999999998</v>
      </c>
      <c r="C10" s="10">
        <v>314.98899999999998</v>
      </c>
      <c r="D10" s="10">
        <v>135.90700000000001</v>
      </c>
      <c r="E10" s="10">
        <v>135.90299999999999</v>
      </c>
      <c r="F10" s="10">
        <v>311.20999999999998</v>
      </c>
      <c r="G10" s="10">
        <v>311.78300000000002</v>
      </c>
      <c r="H10" s="10">
        <v>132.21700000000001</v>
      </c>
      <c r="I10" s="10">
        <v>132.72300000000001</v>
      </c>
      <c r="J10" s="10">
        <v>12.106999999999999</v>
      </c>
      <c r="K10" s="10">
        <v>10.19</v>
      </c>
      <c r="L10" s="10">
        <v>10.087</v>
      </c>
      <c r="M10" s="10">
        <v>10.218999999999999</v>
      </c>
      <c r="N10" s="10">
        <v>10.138999999999999</v>
      </c>
      <c r="O10" s="10">
        <v>10.067</v>
      </c>
      <c r="P10" s="10">
        <v>10.175000000000001</v>
      </c>
      <c r="Q10" s="10">
        <v>65.31</v>
      </c>
      <c r="R10" s="10">
        <v>65.328999999999994</v>
      </c>
      <c r="S10" s="10">
        <v>65.361999999999995</v>
      </c>
      <c r="T10" s="10">
        <v>65.381</v>
      </c>
      <c r="U10" s="10">
        <v>65.346000000000004</v>
      </c>
      <c r="V10" s="10">
        <v>65.337000000000003</v>
      </c>
      <c r="W10" s="10">
        <v>65.272000000000006</v>
      </c>
      <c r="X10" s="10">
        <v>65.295000000000002</v>
      </c>
      <c r="Y10" s="10">
        <v>65.28</v>
      </c>
      <c r="Z10" s="10">
        <v>65.254999999999995</v>
      </c>
      <c r="AA10" s="10">
        <v>65.295000000000002</v>
      </c>
      <c r="AB10" s="242">
        <v>65.251000000000005</v>
      </c>
      <c r="AC10" s="10">
        <v>308.55599999999998</v>
      </c>
      <c r="AD10" s="10">
        <v>129.51400000000001</v>
      </c>
      <c r="AE10" s="10">
        <v>8.8979999999999997</v>
      </c>
      <c r="AF10" s="10">
        <v>153.57499999999999</v>
      </c>
      <c r="AG10" s="10">
        <v>143.541</v>
      </c>
      <c r="AH10" s="10">
        <v>28.402000000000001</v>
      </c>
      <c r="AI10" s="10">
        <v>122.075</v>
      </c>
      <c r="AJ10" s="10">
        <v>135.99600000000001</v>
      </c>
      <c r="AK10" s="10">
        <v>1.0880000000000001</v>
      </c>
      <c r="AL10" s="11">
        <v>0.99</v>
      </c>
      <c r="AM10" s="221"/>
    </row>
    <row r="11" spans="1:39" ht="13.5" customHeight="1">
      <c r="A11" s="152" t="s">
        <v>180</v>
      </c>
      <c r="B11" s="10">
        <v>322.613</v>
      </c>
      <c r="C11" s="10">
        <v>315.005</v>
      </c>
      <c r="D11" s="10">
        <v>135.93</v>
      </c>
      <c r="E11" s="10">
        <v>135.91900000000001</v>
      </c>
      <c r="F11" s="10">
        <v>311.20600000000002</v>
      </c>
      <c r="G11" s="10">
        <v>311.755</v>
      </c>
      <c r="H11" s="10">
        <v>132.197</v>
      </c>
      <c r="I11" s="10">
        <v>132.72999999999999</v>
      </c>
      <c r="J11" s="10">
        <v>12.103999999999999</v>
      </c>
      <c r="K11" s="10">
        <v>10.193</v>
      </c>
      <c r="L11" s="10">
        <v>10.087</v>
      </c>
      <c r="M11" s="10">
        <v>10.221</v>
      </c>
      <c r="N11" s="10">
        <v>10.157</v>
      </c>
      <c r="O11" s="10">
        <v>10.055999999999999</v>
      </c>
      <c r="P11" s="10">
        <v>10.189</v>
      </c>
      <c r="Q11" s="10">
        <v>65.299000000000007</v>
      </c>
      <c r="R11" s="10">
        <v>65.346000000000004</v>
      </c>
      <c r="S11" s="10">
        <v>65.364000000000004</v>
      </c>
      <c r="T11" s="10">
        <v>65.375</v>
      </c>
      <c r="U11" s="10">
        <v>65.343999999999994</v>
      </c>
      <c r="V11" s="10">
        <v>65.341999999999999</v>
      </c>
      <c r="W11" s="10">
        <v>65.266999999999996</v>
      </c>
      <c r="X11" s="10">
        <v>65.283000000000001</v>
      </c>
      <c r="Y11" s="10">
        <v>65.278999999999996</v>
      </c>
      <c r="Z11" s="10">
        <v>65.256</v>
      </c>
      <c r="AA11" s="10">
        <v>65.293000000000006</v>
      </c>
      <c r="AB11" s="242">
        <v>65.241</v>
      </c>
      <c r="AC11" s="10">
        <v>308.56</v>
      </c>
      <c r="AD11" s="10">
        <v>129.50800000000001</v>
      </c>
      <c r="AE11" s="10">
        <v>8.891</v>
      </c>
      <c r="AF11" s="10">
        <v>153.57300000000001</v>
      </c>
      <c r="AG11" s="10">
        <v>143.554</v>
      </c>
      <c r="AH11" s="10">
        <v>28.378</v>
      </c>
      <c r="AI11" s="10">
        <v>122.057</v>
      </c>
      <c r="AJ11" s="10">
        <v>136.017</v>
      </c>
      <c r="AK11" s="10">
        <v>1.077</v>
      </c>
      <c r="AL11" s="11">
        <v>0.97699999999999998</v>
      </c>
      <c r="AM11" s="221"/>
    </row>
    <row r="12" spans="1:39" ht="13.5" customHeight="1">
      <c r="A12" s="152" t="s">
        <v>181</v>
      </c>
      <c r="B12" s="10">
        <v>322.61900000000003</v>
      </c>
      <c r="C12" s="10">
        <v>315.00700000000001</v>
      </c>
      <c r="D12" s="10">
        <v>135.923</v>
      </c>
      <c r="E12" s="10">
        <v>135.916</v>
      </c>
      <c r="F12" s="10">
        <v>311.20299999999997</v>
      </c>
      <c r="G12" s="10">
        <v>311.78199999999998</v>
      </c>
      <c r="H12" s="10">
        <v>132.21</v>
      </c>
      <c r="I12" s="10">
        <v>132.74299999999999</v>
      </c>
      <c r="J12" s="10">
        <v>12.085000000000001</v>
      </c>
      <c r="K12" s="10">
        <v>10.206</v>
      </c>
      <c r="L12" s="10">
        <v>10.083</v>
      </c>
      <c r="M12" s="10">
        <v>10.205</v>
      </c>
      <c r="N12" s="10">
        <v>10.151</v>
      </c>
      <c r="O12" s="10">
        <v>10.048</v>
      </c>
      <c r="P12" s="10">
        <v>10.172000000000001</v>
      </c>
      <c r="Q12" s="10">
        <v>65.311000000000007</v>
      </c>
      <c r="R12" s="10">
        <v>65.334999999999994</v>
      </c>
      <c r="S12" s="10">
        <v>65.347999999999999</v>
      </c>
      <c r="T12" s="10">
        <v>65.379000000000005</v>
      </c>
      <c r="U12" s="10">
        <v>65.334999999999994</v>
      </c>
      <c r="V12" s="10">
        <v>65.328000000000003</v>
      </c>
      <c r="W12" s="10">
        <v>65.284999999999997</v>
      </c>
      <c r="X12" s="10">
        <v>65.277000000000001</v>
      </c>
      <c r="Y12" s="10">
        <v>65.274000000000001</v>
      </c>
      <c r="Z12" s="10">
        <v>65.263000000000005</v>
      </c>
      <c r="AA12" s="10">
        <v>65.301000000000002</v>
      </c>
      <c r="AB12" s="242">
        <v>65.253</v>
      </c>
      <c r="AC12" s="10">
        <v>308.56700000000001</v>
      </c>
      <c r="AD12" s="10">
        <v>129.535</v>
      </c>
      <c r="AE12" s="10">
        <v>8.8870000000000005</v>
      </c>
      <c r="AF12" s="10">
        <v>153.58199999999999</v>
      </c>
      <c r="AG12" s="10">
        <v>143.55500000000001</v>
      </c>
      <c r="AH12" s="10">
        <v>28.382999999999999</v>
      </c>
      <c r="AI12" s="10">
        <v>122.069</v>
      </c>
      <c r="AJ12" s="10">
        <v>136.012</v>
      </c>
      <c r="AK12" s="10">
        <v>1.08</v>
      </c>
      <c r="AL12" s="11">
        <v>0.98699999999999999</v>
      </c>
      <c r="AM12" s="221"/>
    </row>
    <row r="13" spans="1:39" ht="13.5" customHeight="1">
      <c r="A13" s="152" t="s">
        <v>182</v>
      </c>
      <c r="B13" s="10">
        <v>322.60000000000002</v>
      </c>
      <c r="C13" s="10">
        <v>315.00200000000001</v>
      </c>
      <c r="D13" s="10">
        <v>135.90199999999999</v>
      </c>
      <c r="E13" s="10">
        <v>135.904</v>
      </c>
      <c r="F13" s="10">
        <v>311.20600000000002</v>
      </c>
      <c r="G13" s="10">
        <v>311.75700000000001</v>
      </c>
      <c r="H13" s="10">
        <v>132.209</v>
      </c>
      <c r="I13" s="10">
        <v>132.745</v>
      </c>
      <c r="J13" s="10">
        <v>12.089</v>
      </c>
      <c r="K13" s="10">
        <v>10.198</v>
      </c>
      <c r="L13" s="10">
        <v>10.074</v>
      </c>
      <c r="M13" s="10">
        <v>10.221</v>
      </c>
      <c r="N13" s="10">
        <v>10.151</v>
      </c>
      <c r="O13" s="10">
        <v>10.050000000000001</v>
      </c>
      <c r="P13" s="10">
        <v>10.185</v>
      </c>
      <c r="Q13" s="10">
        <v>65.31</v>
      </c>
      <c r="R13" s="10">
        <v>65.337000000000003</v>
      </c>
      <c r="S13" s="10">
        <v>65.356999999999999</v>
      </c>
      <c r="T13" s="10">
        <v>65.382000000000005</v>
      </c>
      <c r="U13" s="10">
        <v>65.350999999999999</v>
      </c>
      <c r="V13" s="10">
        <v>65.334000000000003</v>
      </c>
      <c r="W13" s="10">
        <v>65.284000000000006</v>
      </c>
      <c r="X13" s="10">
        <v>65.277000000000001</v>
      </c>
      <c r="Y13" s="10">
        <v>65.271000000000001</v>
      </c>
      <c r="Z13" s="10">
        <v>65.251999999999995</v>
      </c>
      <c r="AA13" s="10">
        <v>65.299000000000007</v>
      </c>
      <c r="AB13" s="242">
        <v>65.254000000000005</v>
      </c>
      <c r="AC13" s="10">
        <v>308.56700000000001</v>
      </c>
      <c r="AD13" s="10">
        <v>129.52799999999999</v>
      </c>
      <c r="AE13" s="10">
        <v>8.8940000000000001</v>
      </c>
      <c r="AF13" s="10">
        <v>153.59100000000001</v>
      </c>
      <c r="AG13" s="10">
        <v>143.56100000000001</v>
      </c>
      <c r="AH13" s="10">
        <v>28.384</v>
      </c>
      <c r="AI13" s="10">
        <v>122.06</v>
      </c>
      <c r="AJ13" s="10">
        <v>136.00700000000001</v>
      </c>
      <c r="AK13" s="10">
        <v>1.0840000000000001</v>
      </c>
      <c r="AL13" s="11">
        <v>0.996</v>
      </c>
      <c r="AM13" s="221"/>
    </row>
    <row r="14" spans="1:39" ht="13.5" customHeight="1">
      <c r="A14" s="152" t="s">
        <v>183</v>
      </c>
      <c r="B14" s="10">
        <v>322.60700000000003</v>
      </c>
      <c r="C14" s="10">
        <v>314.99</v>
      </c>
      <c r="D14" s="10">
        <v>135.89599999999999</v>
      </c>
      <c r="E14" s="10">
        <v>135.91800000000001</v>
      </c>
      <c r="F14" s="10">
        <v>311.20600000000002</v>
      </c>
      <c r="G14" s="10">
        <v>311.762</v>
      </c>
      <c r="H14" s="10">
        <v>132.20699999999999</v>
      </c>
      <c r="I14" s="10">
        <v>132.73400000000001</v>
      </c>
      <c r="J14" s="10">
        <v>12.101000000000001</v>
      </c>
      <c r="K14" s="10">
        <v>10.19</v>
      </c>
      <c r="L14" s="10">
        <v>10.067</v>
      </c>
      <c r="M14" s="10">
        <v>10.222</v>
      </c>
      <c r="N14" s="10">
        <v>10.143000000000001</v>
      </c>
      <c r="O14" s="10">
        <v>10.053000000000001</v>
      </c>
      <c r="P14" s="10">
        <v>10.185</v>
      </c>
      <c r="Q14" s="10">
        <v>65.313999999999993</v>
      </c>
      <c r="R14" s="10">
        <v>65.335999999999999</v>
      </c>
      <c r="S14" s="10">
        <v>65.349000000000004</v>
      </c>
      <c r="T14" s="10">
        <v>65.385000000000005</v>
      </c>
      <c r="U14" s="10">
        <v>65.346000000000004</v>
      </c>
      <c r="V14" s="10">
        <v>65.337000000000003</v>
      </c>
      <c r="W14" s="10">
        <v>65.269000000000005</v>
      </c>
      <c r="X14" s="10">
        <v>65.289000000000001</v>
      </c>
      <c r="Y14" s="10">
        <v>65.274000000000001</v>
      </c>
      <c r="Z14" s="10">
        <v>65.254999999999995</v>
      </c>
      <c r="AA14" s="10">
        <v>65.298000000000002</v>
      </c>
      <c r="AB14" s="242">
        <v>65.254000000000005</v>
      </c>
      <c r="AC14" s="10">
        <v>308.56900000000002</v>
      </c>
      <c r="AD14" s="10">
        <v>129.51900000000001</v>
      </c>
      <c r="AE14" s="10">
        <v>8.9</v>
      </c>
      <c r="AF14" s="10">
        <v>153.583</v>
      </c>
      <c r="AG14" s="10">
        <v>143.55099999999999</v>
      </c>
      <c r="AH14" s="10">
        <v>28.398</v>
      </c>
      <c r="AI14" s="10">
        <v>122.066</v>
      </c>
      <c r="AJ14" s="10">
        <v>136.01</v>
      </c>
      <c r="AK14" s="10">
        <v>1.089</v>
      </c>
      <c r="AL14" s="11">
        <v>0.98299999999999998</v>
      </c>
      <c r="AM14" s="221"/>
    </row>
    <row r="15" spans="1:39" ht="13.5" customHeight="1">
      <c r="A15" s="152" t="s">
        <v>184</v>
      </c>
      <c r="B15" s="10">
        <v>322.608</v>
      </c>
      <c r="C15" s="10">
        <v>314.98500000000001</v>
      </c>
      <c r="D15" s="10">
        <v>135.90600000000001</v>
      </c>
      <c r="E15" s="10">
        <v>135.90799999999999</v>
      </c>
      <c r="F15" s="10">
        <v>311.202</v>
      </c>
      <c r="G15" s="10">
        <v>311.77100000000002</v>
      </c>
      <c r="H15" s="10">
        <v>132.19800000000001</v>
      </c>
      <c r="I15" s="10">
        <v>132.732</v>
      </c>
      <c r="J15" s="10">
        <v>12.09</v>
      </c>
      <c r="K15" s="10">
        <v>10.194000000000001</v>
      </c>
      <c r="L15" s="10">
        <v>10.069000000000001</v>
      </c>
      <c r="M15" s="10">
        <v>10.218999999999999</v>
      </c>
      <c r="N15" s="10">
        <v>10.138</v>
      </c>
      <c r="O15" s="10">
        <v>10.057</v>
      </c>
      <c r="P15" s="10">
        <v>10.19</v>
      </c>
      <c r="Q15" s="10">
        <v>65.293999999999997</v>
      </c>
      <c r="R15" s="10">
        <v>65.337000000000003</v>
      </c>
      <c r="S15" s="10">
        <v>65.355999999999995</v>
      </c>
      <c r="T15" s="10">
        <v>65.373999999999995</v>
      </c>
      <c r="U15" s="10">
        <v>65.341999999999999</v>
      </c>
      <c r="V15" s="10">
        <v>65.331999999999994</v>
      </c>
      <c r="W15" s="10">
        <v>65.284999999999997</v>
      </c>
      <c r="X15" s="10">
        <v>65.277000000000001</v>
      </c>
      <c r="Y15" s="10">
        <v>65.275000000000006</v>
      </c>
      <c r="Z15" s="10">
        <v>65.256</v>
      </c>
      <c r="AA15" s="10">
        <v>65.292000000000002</v>
      </c>
      <c r="AB15" s="242">
        <v>65.245999999999995</v>
      </c>
      <c r="AC15" s="10">
        <v>308.57600000000002</v>
      </c>
      <c r="AD15" s="10">
        <v>129.51499999999999</v>
      </c>
      <c r="AE15" s="10">
        <v>8.9049999999999994</v>
      </c>
      <c r="AF15" s="10">
        <v>153.59100000000001</v>
      </c>
      <c r="AG15" s="10">
        <v>143.55500000000001</v>
      </c>
      <c r="AH15" s="10">
        <v>28.402000000000001</v>
      </c>
      <c r="AI15" s="10">
        <v>122.068</v>
      </c>
      <c r="AJ15" s="10">
        <v>136.006</v>
      </c>
      <c r="AK15" s="10">
        <v>1.0840000000000001</v>
      </c>
      <c r="AL15" s="11">
        <v>0.98099999999999998</v>
      </c>
      <c r="AM15" s="221"/>
    </row>
    <row r="16" spans="1:39" ht="13.5" customHeight="1">
      <c r="A16" s="152" t="s">
        <v>185</v>
      </c>
      <c r="B16" s="10">
        <v>322.60599999999999</v>
      </c>
      <c r="C16" s="10">
        <v>314.99200000000002</v>
      </c>
      <c r="D16" s="10">
        <v>135.92400000000001</v>
      </c>
      <c r="E16" s="10">
        <v>135.90600000000001</v>
      </c>
      <c r="F16" s="10">
        <v>311.19400000000002</v>
      </c>
      <c r="G16" s="10">
        <v>311.767</v>
      </c>
      <c r="H16" s="10">
        <v>132.22499999999999</v>
      </c>
      <c r="I16" s="10">
        <v>132.74100000000001</v>
      </c>
      <c r="J16" s="10">
        <v>12.108000000000001</v>
      </c>
      <c r="K16" s="10">
        <v>10.195</v>
      </c>
      <c r="L16" s="10">
        <v>10.087</v>
      </c>
      <c r="M16" s="10">
        <v>10.206</v>
      </c>
      <c r="N16" s="10">
        <v>10.148</v>
      </c>
      <c r="O16" s="10">
        <v>10.06</v>
      </c>
      <c r="P16" s="10">
        <v>10.186999999999999</v>
      </c>
      <c r="Q16" s="10">
        <v>65.308999999999997</v>
      </c>
      <c r="R16" s="10">
        <v>65.331999999999994</v>
      </c>
      <c r="S16" s="10">
        <v>65.361000000000004</v>
      </c>
      <c r="T16" s="10">
        <v>65.373999999999995</v>
      </c>
      <c r="U16" s="10">
        <v>65.344999999999999</v>
      </c>
      <c r="V16" s="10">
        <v>65.328999999999994</v>
      </c>
      <c r="W16" s="10">
        <v>65.281000000000006</v>
      </c>
      <c r="X16" s="10">
        <v>65.283000000000001</v>
      </c>
      <c r="Y16" s="10">
        <v>65.265000000000001</v>
      </c>
      <c r="Z16" s="10">
        <v>65.263999999999996</v>
      </c>
      <c r="AA16" s="10">
        <v>65.298000000000002</v>
      </c>
      <c r="AB16" s="242">
        <v>65.248000000000005</v>
      </c>
      <c r="AC16" s="10">
        <v>308.56900000000002</v>
      </c>
      <c r="AD16" s="10">
        <v>129.524</v>
      </c>
      <c r="AE16" s="10">
        <v>8.907</v>
      </c>
      <c r="AF16" s="10">
        <v>153.58500000000001</v>
      </c>
      <c r="AG16" s="10">
        <v>143.55600000000001</v>
      </c>
      <c r="AH16" s="10">
        <v>28.385000000000002</v>
      </c>
      <c r="AI16" s="10">
        <v>122.05200000000001</v>
      </c>
      <c r="AJ16" s="10">
        <v>136.001</v>
      </c>
      <c r="AK16" s="10">
        <v>1.085</v>
      </c>
      <c r="AL16" s="11">
        <v>0.98699999999999999</v>
      </c>
      <c r="AM16" s="221"/>
    </row>
    <row r="17" spans="1:39" ht="13.5" customHeight="1">
      <c r="A17" s="152" t="s">
        <v>186</v>
      </c>
      <c r="B17" s="10">
        <v>322.60599999999999</v>
      </c>
      <c r="C17" s="10">
        <v>314.99700000000001</v>
      </c>
      <c r="D17" s="10">
        <v>135.91200000000001</v>
      </c>
      <c r="E17" s="10">
        <v>135.91900000000001</v>
      </c>
      <c r="F17" s="10">
        <v>311.20299999999997</v>
      </c>
      <c r="G17" s="10">
        <v>311.75799999999998</v>
      </c>
      <c r="H17" s="10">
        <v>132.209</v>
      </c>
      <c r="I17" s="10">
        <v>132.74199999999999</v>
      </c>
      <c r="J17" s="10">
        <v>12.095000000000001</v>
      </c>
      <c r="K17" s="10">
        <v>10.19</v>
      </c>
      <c r="L17" s="10">
        <v>10.068</v>
      </c>
      <c r="M17" s="10">
        <v>10.210000000000001</v>
      </c>
      <c r="N17" s="10">
        <v>10.144</v>
      </c>
      <c r="O17" s="10">
        <v>10.069000000000001</v>
      </c>
      <c r="P17" s="10">
        <v>10.183</v>
      </c>
      <c r="Q17" s="10">
        <v>65.31</v>
      </c>
      <c r="R17" s="10">
        <v>65.328000000000003</v>
      </c>
      <c r="S17" s="10">
        <v>65.369</v>
      </c>
      <c r="T17" s="10">
        <v>65.379000000000005</v>
      </c>
      <c r="U17" s="10">
        <v>65.346999999999994</v>
      </c>
      <c r="V17" s="10">
        <v>65.343000000000004</v>
      </c>
      <c r="W17" s="10">
        <v>65.269000000000005</v>
      </c>
      <c r="X17" s="10">
        <v>65.281000000000006</v>
      </c>
      <c r="Y17" s="10">
        <v>65.272999999999996</v>
      </c>
      <c r="Z17" s="10">
        <v>65.251999999999995</v>
      </c>
      <c r="AA17" s="10">
        <v>65.293000000000006</v>
      </c>
      <c r="AB17" s="242">
        <v>65.239999999999995</v>
      </c>
      <c r="AC17" s="10">
        <v>308.54899999999998</v>
      </c>
      <c r="AD17" s="10">
        <v>129.53</v>
      </c>
      <c r="AE17" s="10">
        <v>8.8930000000000007</v>
      </c>
      <c r="AF17" s="10">
        <v>153.57499999999999</v>
      </c>
      <c r="AG17" s="10">
        <v>143.56100000000001</v>
      </c>
      <c r="AH17" s="10">
        <v>28.382999999999999</v>
      </c>
      <c r="AI17" s="10">
        <v>122.04900000000001</v>
      </c>
      <c r="AJ17" s="10">
        <v>136.00200000000001</v>
      </c>
      <c r="AK17" s="10">
        <v>1.0900000000000001</v>
      </c>
      <c r="AL17" s="11">
        <v>0.98699999999999999</v>
      </c>
      <c r="AM17" s="221"/>
    </row>
    <row r="18" spans="1:39" ht="13.5" customHeight="1">
      <c r="A18" s="152" t="s">
        <v>187</v>
      </c>
      <c r="B18" s="10">
        <v>322.61599999999999</v>
      </c>
      <c r="C18" s="10">
        <v>315.00299999999999</v>
      </c>
      <c r="D18" s="10">
        <v>135.92699999999999</v>
      </c>
      <c r="E18" s="10">
        <v>135.904</v>
      </c>
      <c r="F18" s="10">
        <v>311.18299999999999</v>
      </c>
      <c r="G18" s="10">
        <v>311.779</v>
      </c>
      <c r="H18" s="10">
        <v>132.20099999999999</v>
      </c>
      <c r="I18" s="10">
        <v>132.73099999999999</v>
      </c>
      <c r="J18" s="10">
        <v>12.098000000000001</v>
      </c>
      <c r="K18" s="10">
        <v>10.186999999999999</v>
      </c>
      <c r="L18" s="10">
        <v>10.068</v>
      </c>
      <c r="M18" s="10">
        <v>10.218</v>
      </c>
      <c r="N18" s="10">
        <v>10.15</v>
      </c>
      <c r="O18" s="10">
        <v>10.057</v>
      </c>
      <c r="P18" s="10">
        <v>10.185</v>
      </c>
      <c r="Q18" s="10">
        <v>65.3</v>
      </c>
      <c r="R18" s="10">
        <v>65.331999999999994</v>
      </c>
      <c r="S18" s="10">
        <v>65.367999999999995</v>
      </c>
      <c r="T18" s="10">
        <v>65.38</v>
      </c>
      <c r="U18" s="10">
        <v>65.349999999999994</v>
      </c>
      <c r="V18" s="10">
        <v>65.331999999999994</v>
      </c>
      <c r="W18" s="10">
        <v>65.271000000000001</v>
      </c>
      <c r="X18" s="10">
        <v>65.275000000000006</v>
      </c>
      <c r="Y18" s="10">
        <v>65.268000000000001</v>
      </c>
      <c r="Z18" s="10">
        <v>65.260999999999996</v>
      </c>
      <c r="AA18" s="10">
        <v>65.305999999999997</v>
      </c>
      <c r="AB18" s="242">
        <v>65.251999999999995</v>
      </c>
      <c r="AC18" s="10">
        <v>308.57600000000002</v>
      </c>
      <c r="AD18" s="10">
        <v>129.50899999999999</v>
      </c>
      <c r="AE18" s="10">
        <v>8.8940000000000001</v>
      </c>
      <c r="AF18" s="10">
        <v>153.58699999999999</v>
      </c>
      <c r="AG18" s="10">
        <v>143.54599999999999</v>
      </c>
      <c r="AH18" s="10">
        <v>28.401</v>
      </c>
      <c r="AI18" s="10">
        <v>122.048</v>
      </c>
      <c r="AJ18" s="10">
        <v>136.018</v>
      </c>
      <c r="AK18" s="10">
        <v>1.081</v>
      </c>
      <c r="AL18" s="11">
        <v>0.99299999999999999</v>
      </c>
      <c r="AM18" s="221"/>
    </row>
    <row r="19" spans="1:39" ht="13.5" customHeight="1">
      <c r="A19" s="152" t="s">
        <v>188</v>
      </c>
      <c r="B19" s="10">
        <v>322.61399999999998</v>
      </c>
      <c r="C19" s="10">
        <v>315.01100000000002</v>
      </c>
      <c r="D19" s="10">
        <v>135.90199999999999</v>
      </c>
      <c r="E19" s="10">
        <v>135.91499999999999</v>
      </c>
      <c r="F19" s="10">
        <v>311.18799999999999</v>
      </c>
      <c r="G19" s="10">
        <v>311.78199999999998</v>
      </c>
      <c r="H19" s="10">
        <v>132.21600000000001</v>
      </c>
      <c r="I19" s="10">
        <v>132.71899999999999</v>
      </c>
      <c r="J19" s="10">
        <v>12.093999999999999</v>
      </c>
      <c r="K19" s="10">
        <v>10.194000000000001</v>
      </c>
      <c r="L19" s="10">
        <v>10.083</v>
      </c>
      <c r="M19" s="10">
        <v>10.222</v>
      </c>
      <c r="N19" s="10">
        <v>10.148999999999999</v>
      </c>
      <c r="O19" s="10">
        <v>10.07</v>
      </c>
      <c r="P19" s="10">
        <v>10.192</v>
      </c>
      <c r="Q19" s="10">
        <v>65.305999999999997</v>
      </c>
      <c r="R19" s="10">
        <v>65.343000000000004</v>
      </c>
      <c r="S19" s="10">
        <v>65.356999999999999</v>
      </c>
      <c r="T19" s="10">
        <v>65.376999999999995</v>
      </c>
      <c r="U19" s="10">
        <v>65.337000000000003</v>
      </c>
      <c r="V19" s="10">
        <v>65.337000000000003</v>
      </c>
      <c r="W19" s="10">
        <v>65.275000000000006</v>
      </c>
      <c r="X19" s="10">
        <v>65.281000000000006</v>
      </c>
      <c r="Y19" s="10">
        <v>65.274000000000001</v>
      </c>
      <c r="Z19" s="10">
        <v>65.248999999999995</v>
      </c>
      <c r="AA19" s="10">
        <v>65.287999999999997</v>
      </c>
      <c r="AB19" s="242">
        <v>65.239000000000004</v>
      </c>
      <c r="AC19" s="10">
        <v>308.57299999999998</v>
      </c>
      <c r="AD19" s="10">
        <v>129.52699999999999</v>
      </c>
      <c r="AE19" s="10">
        <v>8.907</v>
      </c>
      <c r="AF19" s="10">
        <v>153.58600000000001</v>
      </c>
      <c r="AG19" s="10">
        <v>143.56100000000001</v>
      </c>
      <c r="AH19" s="10">
        <v>28.384</v>
      </c>
      <c r="AI19" s="10">
        <v>122.056</v>
      </c>
      <c r="AJ19" s="10">
        <v>136.011</v>
      </c>
      <c r="AK19" s="10">
        <v>1.0860000000000001</v>
      </c>
      <c r="AL19" s="11">
        <v>0.996</v>
      </c>
      <c r="AM19" s="221"/>
    </row>
    <row r="20" spans="1:39" ht="13.5" customHeight="1">
      <c r="A20" s="152" t="s">
        <v>189</v>
      </c>
      <c r="B20" s="10">
        <v>322.62700000000001</v>
      </c>
      <c r="C20" s="10">
        <v>314.988</v>
      </c>
      <c r="D20" s="10">
        <v>135.90799999999999</v>
      </c>
      <c r="E20" s="10">
        <v>135.91399999999999</v>
      </c>
      <c r="F20" s="10">
        <v>311.20699999999999</v>
      </c>
      <c r="G20" s="10">
        <v>311.76900000000001</v>
      </c>
      <c r="H20" s="10">
        <v>132.209</v>
      </c>
      <c r="I20" s="10">
        <v>132.72499999999999</v>
      </c>
      <c r="J20" s="10">
        <v>12.109</v>
      </c>
      <c r="K20" s="10">
        <v>10.19</v>
      </c>
      <c r="L20" s="10">
        <v>10.074</v>
      </c>
      <c r="M20" s="10">
        <v>10.223000000000001</v>
      </c>
      <c r="N20" s="10">
        <v>10.145</v>
      </c>
      <c r="O20" s="10">
        <v>10.065</v>
      </c>
      <c r="P20" s="10">
        <v>10.185</v>
      </c>
      <c r="Q20" s="10">
        <v>65.311000000000007</v>
      </c>
      <c r="R20" s="10">
        <v>65.332999999999998</v>
      </c>
      <c r="S20" s="10">
        <v>65.36</v>
      </c>
      <c r="T20" s="10">
        <v>65.384</v>
      </c>
      <c r="U20" s="10">
        <v>65.346999999999994</v>
      </c>
      <c r="V20" s="10">
        <v>65.322999999999993</v>
      </c>
      <c r="W20" s="10">
        <v>65.283000000000001</v>
      </c>
      <c r="X20" s="10">
        <v>65.275999999999996</v>
      </c>
      <c r="Y20" s="10">
        <v>65.274000000000001</v>
      </c>
      <c r="Z20" s="10">
        <v>65.263000000000005</v>
      </c>
      <c r="AA20" s="10">
        <v>65.299000000000007</v>
      </c>
      <c r="AB20" s="242">
        <v>65.244</v>
      </c>
      <c r="AC20" s="10">
        <v>308.56900000000002</v>
      </c>
      <c r="AD20" s="10">
        <v>129.523</v>
      </c>
      <c r="AE20" s="10">
        <v>8.8970000000000002</v>
      </c>
      <c r="AF20" s="10">
        <v>153.57</v>
      </c>
      <c r="AG20" s="10">
        <v>143.553</v>
      </c>
      <c r="AH20" s="10">
        <v>28.382999999999999</v>
      </c>
      <c r="AI20" s="10">
        <v>122.054</v>
      </c>
      <c r="AJ20" s="10">
        <v>135.99600000000001</v>
      </c>
      <c r="AK20" s="10">
        <v>1.0780000000000001</v>
      </c>
      <c r="AL20" s="11">
        <v>0.99</v>
      </c>
      <c r="AM20" s="221"/>
    </row>
    <row r="21" spans="1:39" ht="13.5" customHeight="1">
      <c r="A21" s="152" t="s">
        <v>190</v>
      </c>
      <c r="B21" s="10">
        <v>322.61900000000003</v>
      </c>
      <c r="C21" s="10">
        <v>315</v>
      </c>
      <c r="D21" s="10">
        <v>135.928</v>
      </c>
      <c r="E21" s="10">
        <v>135.904</v>
      </c>
      <c r="F21" s="10">
        <v>311.20499999999998</v>
      </c>
      <c r="G21" s="10">
        <v>311.77</v>
      </c>
      <c r="H21" s="10">
        <v>132.21</v>
      </c>
      <c r="I21" s="10">
        <v>132.74</v>
      </c>
      <c r="J21" s="10">
        <v>12.096</v>
      </c>
      <c r="K21" s="10">
        <v>10.206</v>
      </c>
      <c r="L21" s="10">
        <v>10.082000000000001</v>
      </c>
      <c r="M21" s="10">
        <v>10.215999999999999</v>
      </c>
      <c r="N21" s="10">
        <v>10.143000000000001</v>
      </c>
      <c r="O21" s="10">
        <v>10.067</v>
      </c>
      <c r="P21" s="10">
        <v>10.188000000000001</v>
      </c>
      <c r="Q21" s="10">
        <v>65.311000000000007</v>
      </c>
      <c r="R21" s="10">
        <v>65.34</v>
      </c>
      <c r="S21" s="10">
        <v>65.36</v>
      </c>
      <c r="T21" s="10">
        <v>65.388000000000005</v>
      </c>
      <c r="U21" s="10">
        <v>65.334999999999994</v>
      </c>
      <c r="V21" s="10">
        <v>65.328999999999994</v>
      </c>
      <c r="W21" s="10">
        <v>65.281999999999996</v>
      </c>
      <c r="X21" s="10">
        <v>65.278000000000006</v>
      </c>
      <c r="Y21" s="10">
        <v>65.274000000000001</v>
      </c>
      <c r="Z21" s="10">
        <v>65.263000000000005</v>
      </c>
      <c r="AA21" s="10">
        <v>65.305000000000007</v>
      </c>
      <c r="AB21" s="242">
        <v>65.245000000000005</v>
      </c>
      <c r="AC21" s="10">
        <v>308.565</v>
      </c>
      <c r="AD21" s="10">
        <v>129.51499999999999</v>
      </c>
      <c r="AE21" s="10">
        <v>8.9030000000000005</v>
      </c>
      <c r="AF21" s="10">
        <v>153.58000000000001</v>
      </c>
      <c r="AG21" s="10">
        <v>143.55500000000001</v>
      </c>
      <c r="AH21" s="10">
        <v>28.39</v>
      </c>
      <c r="AI21" s="10">
        <v>122.074</v>
      </c>
      <c r="AJ21" s="10">
        <v>136.01599999999999</v>
      </c>
      <c r="AK21" s="10">
        <v>1.0780000000000001</v>
      </c>
      <c r="AL21" s="11">
        <v>0.98199999999999998</v>
      </c>
      <c r="AM21" s="221"/>
    </row>
    <row r="22" spans="1:39" ht="13.5" customHeight="1">
      <c r="A22" s="152" t="s">
        <v>191</v>
      </c>
      <c r="B22" s="10">
        <v>322.60199999999998</v>
      </c>
      <c r="C22" s="10">
        <v>314.995</v>
      </c>
      <c r="D22" s="10">
        <v>135.90899999999999</v>
      </c>
      <c r="E22" s="10">
        <v>135.92400000000001</v>
      </c>
      <c r="F22" s="10">
        <v>311.20699999999999</v>
      </c>
      <c r="G22" s="10">
        <v>311.77600000000001</v>
      </c>
      <c r="H22" s="10">
        <v>132.20500000000001</v>
      </c>
      <c r="I22" s="10">
        <v>132.74299999999999</v>
      </c>
      <c r="J22" s="10">
        <v>12.097</v>
      </c>
      <c r="K22" s="10">
        <v>10.199999999999999</v>
      </c>
      <c r="L22" s="10">
        <v>10.074</v>
      </c>
      <c r="M22" s="10">
        <v>10.218999999999999</v>
      </c>
      <c r="N22" s="10">
        <v>10.154999999999999</v>
      </c>
      <c r="O22" s="10">
        <v>10.058999999999999</v>
      </c>
      <c r="P22" s="10">
        <v>10.185</v>
      </c>
      <c r="Q22" s="10">
        <v>65.311000000000007</v>
      </c>
      <c r="R22" s="10">
        <v>65.335999999999999</v>
      </c>
      <c r="S22" s="10">
        <v>65.361999999999995</v>
      </c>
      <c r="T22" s="10">
        <v>65.384</v>
      </c>
      <c r="U22" s="10">
        <v>65.349000000000004</v>
      </c>
      <c r="V22" s="10">
        <v>65.337000000000003</v>
      </c>
      <c r="W22" s="10">
        <v>65.27</v>
      </c>
      <c r="X22" s="10">
        <v>65.275999999999996</v>
      </c>
      <c r="Y22" s="10">
        <v>65.278000000000006</v>
      </c>
      <c r="Z22" s="10">
        <v>65.256</v>
      </c>
      <c r="AA22" s="10">
        <v>65.290000000000006</v>
      </c>
      <c r="AB22" s="242">
        <v>65.256</v>
      </c>
      <c r="AC22" s="10">
        <v>308.56</v>
      </c>
      <c r="AD22" s="10">
        <v>129.53700000000001</v>
      </c>
      <c r="AE22" s="10">
        <v>8.9019999999999992</v>
      </c>
      <c r="AF22" s="10">
        <v>153.57300000000001</v>
      </c>
      <c r="AG22" s="10">
        <v>143.53800000000001</v>
      </c>
      <c r="AH22" s="10">
        <v>28.385000000000002</v>
      </c>
      <c r="AI22" s="10">
        <v>122.056</v>
      </c>
      <c r="AJ22" s="10">
        <v>136.01</v>
      </c>
      <c r="AK22" s="10">
        <v>1.0860000000000001</v>
      </c>
      <c r="AL22" s="11">
        <v>0.98399999999999999</v>
      </c>
      <c r="AM22" s="221"/>
    </row>
    <row r="23" spans="1:39" ht="13.5" customHeight="1">
      <c r="A23" s="152" t="s">
        <v>192</v>
      </c>
      <c r="B23" s="10">
        <v>322.61700000000002</v>
      </c>
      <c r="C23" s="10">
        <v>314.983</v>
      </c>
      <c r="D23" s="10">
        <v>135.90199999999999</v>
      </c>
      <c r="E23" s="10">
        <v>135.91399999999999</v>
      </c>
      <c r="F23" s="10">
        <v>311.2</v>
      </c>
      <c r="G23" s="10">
        <v>311.75900000000001</v>
      </c>
      <c r="H23" s="10">
        <v>132.202</v>
      </c>
      <c r="I23" s="10">
        <v>132.72</v>
      </c>
      <c r="J23" s="10">
        <v>12.086</v>
      </c>
      <c r="K23" s="10">
        <v>10.195</v>
      </c>
      <c r="L23" s="10">
        <v>10.076000000000001</v>
      </c>
      <c r="M23" s="10">
        <v>10.202</v>
      </c>
      <c r="N23" s="10">
        <v>10.146000000000001</v>
      </c>
      <c r="O23" s="10">
        <v>10.058</v>
      </c>
      <c r="P23" s="10">
        <v>10.191000000000001</v>
      </c>
      <c r="Q23" s="10">
        <v>65.298000000000002</v>
      </c>
      <c r="R23" s="10">
        <v>65.326999999999998</v>
      </c>
      <c r="S23" s="10">
        <v>65.349000000000004</v>
      </c>
      <c r="T23" s="10">
        <v>65.369</v>
      </c>
      <c r="U23" s="10">
        <v>65.346999999999994</v>
      </c>
      <c r="V23" s="10">
        <v>65.328999999999994</v>
      </c>
      <c r="W23" s="10">
        <v>65.271000000000001</v>
      </c>
      <c r="X23" s="10">
        <v>65.283000000000001</v>
      </c>
      <c r="Y23" s="10">
        <v>65.274000000000001</v>
      </c>
      <c r="Z23" s="10">
        <v>65.245999999999995</v>
      </c>
      <c r="AA23" s="10">
        <v>65.293000000000006</v>
      </c>
      <c r="AB23" s="242">
        <v>65.239999999999995</v>
      </c>
      <c r="AC23" s="10">
        <v>308.577</v>
      </c>
      <c r="AD23" s="10">
        <v>129.51599999999999</v>
      </c>
      <c r="AE23" s="10">
        <v>8.9120000000000008</v>
      </c>
      <c r="AF23" s="10">
        <v>153.59200000000001</v>
      </c>
      <c r="AG23" s="10">
        <v>143.55600000000001</v>
      </c>
      <c r="AH23" s="10">
        <v>28.387</v>
      </c>
      <c r="AI23" s="10">
        <v>122.063</v>
      </c>
      <c r="AJ23" s="10">
        <v>136.017</v>
      </c>
      <c r="AK23" s="10">
        <v>1.0860000000000001</v>
      </c>
      <c r="AL23" s="11">
        <v>0.98199999999999998</v>
      </c>
      <c r="AM23" s="221"/>
    </row>
    <row r="24" spans="1:39" ht="13.5" customHeight="1">
      <c r="A24" s="152" t="s">
        <v>193</v>
      </c>
      <c r="B24" s="10">
        <v>322.60599999999999</v>
      </c>
      <c r="C24" s="10">
        <v>314.99299999999999</v>
      </c>
      <c r="D24" s="10">
        <v>135.91800000000001</v>
      </c>
      <c r="E24" s="10">
        <v>135.92500000000001</v>
      </c>
      <c r="F24" s="10">
        <v>311.18599999999998</v>
      </c>
      <c r="G24" s="10">
        <v>311.75700000000001</v>
      </c>
      <c r="H24" s="10">
        <v>132.21700000000001</v>
      </c>
      <c r="I24" s="10">
        <v>132.738</v>
      </c>
      <c r="J24" s="10">
        <v>12.106999999999999</v>
      </c>
      <c r="K24" s="10">
        <v>10.194000000000001</v>
      </c>
      <c r="L24" s="10">
        <v>10.068</v>
      </c>
      <c r="M24" s="10">
        <v>10.204000000000001</v>
      </c>
      <c r="N24" s="10">
        <v>10.151999999999999</v>
      </c>
      <c r="O24" s="10">
        <v>10.054</v>
      </c>
      <c r="P24" s="10">
        <v>10.191000000000001</v>
      </c>
      <c r="Q24" s="10">
        <v>65.307000000000002</v>
      </c>
      <c r="R24" s="10">
        <v>65.326999999999998</v>
      </c>
      <c r="S24" s="10">
        <v>65.367999999999995</v>
      </c>
      <c r="T24" s="10">
        <v>65.373000000000005</v>
      </c>
      <c r="U24" s="10">
        <v>65.337999999999994</v>
      </c>
      <c r="V24" s="10">
        <v>65.328000000000003</v>
      </c>
      <c r="W24" s="10">
        <v>65.269000000000005</v>
      </c>
      <c r="X24" s="10">
        <v>65.290000000000006</v>
      </c>
      <c r="Y24" s="10">
        <v>65.272000000000006</v>
      </c>
      <c r="Z24" s="10">
        <v>65.263999999999996</v>
      </c>
      <c r="AA24" s="10">
        <v>65.305999999999997</v>
      </c>
      <c r="AB24" s="242">
        <v>65.242999999999995</v>
      </c>
      <c r="AC24" s="10">
        <v>308.56799999999998</v>
      </c>
      <c r="AD24" s="10">
        <v>129.52199999999999</v>
      </c>
      <c r="AE24" s="10">
        <v>8.9120000000000008</v>
      </c>
      <c r="AF24" s="10">
        <v>153.58199999999999</v>
      </c>
      <c r="AG24" s="10">
        <v>143.554</v>
      </c>
      <c r="AH24" s="10">
        <v>28.385000000000002</v>
      </c>
      <c r="AI24" s="10">
        <v>122.059</v>
      </c>
      <c r="AJ24" s="10">
        <v>135.995</v>
      </c>
      <c r="AK24" s="10">
        <v>1.079</v>
      </c>
      <c r="AL24" s="11">
        <v>0.98799999999999999</v>
      </c>
      <c r="AM24" s="221"/>
    </row>
    <row r="25" spans="1:39" ht="13.5" customHeight="1">
      <c r="A25" s="152" t="s">
        <v>194</v>
      </c>
      <c r="B25" s="10">
        <v>322.62099999999998</v>
      </c>
      <c r="C25" s="10">
        <v>315</v>
      </c>
      <c r="D25" s="10">
        <v>135.91999999999999</v>
      </c>
      <c r="E25" s="10">
        <v>135.929</v>
      </c>
      <c r="F25" s="10">
        <v>311.21100000000001</v>
      </c>
      <c r="G25" s="10">
        <v>311.77199999999999</v>
      </c>
      <c r="H25" s="10">
        <v>132.226</v>
      </c>
      <c r="I25" s="10">
        <v>132.733</v>
      </c>
      <c r="J25" s="10">
        <v>12.106999999999999</v>
      </c>
      <c r="K25" s="10">
        <v>10.205</v>
      </c>
      <c r="L25" s="10">
        <v>10.082000000000001</v>
      </c>
      <c r="M25" s="10">
        <v>10.223000000000001</v>
      </c>
      <c r="N25" s="10">
        <v>10.141999999999999</v>
      </c>
      <c r="O25" s="10">
        <v>10.06</v>
      </c>
      <c r="P25" s="10">
        <v>10.186</v>
      </c>
      <c r="Q25" s="10">
        <v>65.308000000000007</v>
      </c>
      <c r="R25" s="10">
        <v>65.343999999999994</v>
      </c>
      <c r="S25" s="10">
        <v>65.367999999999995</v>
      </c>
      <c r="T25" s="10">
        <v>65.379000000000005</v>
      </c>
      <c r="U25" s="10">
        <v>65.349000000000004</v>
      </c>
      <c r="V25" s="10">
        <v>65.332999999999998</v>
      </c>
      <c r="W25" s="10">
        <v>65.284999999999997</v>
      </c>
      <c r="X25" s="10">
        <v>65.281000000000006</v>
      </c>
      <c r="Y25" s="10">
        <v>65.266999999999996</v>
      </c>
      <c r="Z25" s="10">
        <v>65.260999999999996</v>
      </c>
      <c r="AA25" s="10">
        <v>65.298000000000002</v>
      </c>
      <c r="AB25" s="242">
        <v>65.248000000000005</v>
      </c>
      <c r="AC25" s="10">
        <v>308.56</v>
      </c>
      <c r="AD25" s="10">
        <v>129.52199999999999</v>
      </c>
      <c r="AE25" s="10">
        <v>8.8940000000000001</v>
      </c>
      <c r="AF25" s="10">
        <v>153.566</v>
      </c>
      <c r="AG25" s="10">
        <v>143.542</v>
      </c>
      <c r="AH25" s="10">
        <v>28.398</v>
      </c>
      <c r="AI25" s="10">
        <v>122.05200000000001</v>
      </c>
      <c r="AJ25" s="10">
        <v>136.012</v>
      </c>
      <c r="AK25" s="10">
        <v>1.075</v>
      </c>
      <c r="AL25" s="11">
        <v>0.98299999999999998</v>
      </c>
      <c r="AM25" s="221"/>
    </row>
    <row r="26" spans="1:39" ht="13.5" customHeight="1">
      <c r="A26" s="152" t="s">
        <v>195</v>
      </c>
      <c r="B26" s="10">
        <v>322.59899999999999</v>
      </c>
      <c r="C26" s="10">
        <v>315.005</v>
      </c>
      <c r="D26" s="10">
        <v>135.89599999999999</v>
      </c>
      <c r="E26" s="10">
        <v>135.92699999999999</v>
      </c>
      <c r="F26" s="10">
        <v>311.20100000000002</v>
      </c>
      <c r="G26" s="10">
        <v>311.75900000000001</v>
      </c>
      <c r="H26" s="10">
        <v>132.20400000000001</v>
      </c>
      <c r="I26" s="10">
        <v>132.72</v>
      </c>
      <c r="J26" s="10">
        <v>12.085000000000001</v>
      </c>
      <c r="K26" s="10">
        <v>10.192</v>
      </c>
      <c r="L26" s="10">
        <v>10.086</v>
      </c>
      <c r="M26" s="10">
        <v>10.224</v>
      </c>
      <c r="N26" s="10">
        <v>10.151</v>
      </c>
      <c r="O26" s="10">
        <v>10.050000000000001</v>
      </c>
      <c r="P26" s="10">
        <v>10.177</v>
      </c>
      <c r="Q26" s="10">
        <v>65.307000000000002</v>
      </c>
      <c r="R26" s="10">
        <v>65.346000000000004</v>
      </c>
      <c r="S26" s="10">
        <v>65.352000000000004</v>
      </c>
      <c r="T26" s="10">
        <v>65.369</v>
      </c>
      <c r="U26" s="10">
        <v>65.343000000000004</v>
      </c>
      <c r="V26" s="10">
        <v>65.325000000000003</v>
      </c>
      <c r="W26" s="10">
        <v>65.275000000000006</v>
      </c>
      <c r="X26" s="10">
        <v>65.284999999999997</v>
      </c>
      <c r="Y26" s="10">
        <v>65.268000000000001</v>
      </c>
      <c r="Z26" s="10">
        <v>65.251999999999995</v>
      </c>
      <c r="AA26" s="10">
        <v>65.299000000000007</v>
      </c>
      <c r="AB26" s="242">
        <v>65.248000000000005</v>
      </c>
      <c r="AC26" s="10">
        <v>308.55099999999999</v>
      </c>
      <c r="AD26" s="10">
        <v>129.53700000000001</v>
      </c>
      <c r="AE26" s="10">
        <v>8.9060000000000006</v>
      </c>
      <c r="AF26" s="10">
        <v>153.57900000000001</v>
      </c>
      <c r="AG26" s="10">
        <v>143.55699999999999</v>
      </c>
      <c r="AH26" s="10">
        <v>28.385000000000002</v>
      </c>
      <c r="AI26" s="10">
        <v>122.05200000000001</v>
      </c>
      <c r="AJ26" s="10">
        <v>136.01599999999999</v>
      </c>
      <c r="AK26" s="10">
        <v>1.083</v>
      </c>
      <c r="AL26" s="11">
        <v>0.98199999999999998</v>
      </c>
      <c r="AM26" s="221"/>
    </row>
    <row r="27" spans="1:39" ht="13.5" customHeight="1">
      <c r="A27" s="152" t="s">
        <v>196</v>
      </c>
      <c r="B27" s="10">
        <v>322.61200000000002</v>
      </c>
      <c r="C27" s="10">
        <v>314.99700000000001</v>
      </c>
      <c r="D27" s="10">
        <v>135.90100000000001</v>
      </c>
      <c r="E27" s="10">
        <v>135.92500000000001</v>
      </c>
      <c r="F27" s="10">
        <v>311.197</v>
      </c>
      <c r="G27" s="10">
        <v>311.76499999999999</v>
      </c>
      <c r="H27" s="10">
        <v>132.20699999999999</v>
      </c>
      <c r="I27" s="10">
        <v>132.74</v>
      </c>
      <c r="J27" s="10">
        <v>12.098000000000001</v>
      </c>
      <c r="K27" s="10">
        <v>10.202</v>
      </c>
      <c r="L27" s="10">
        <v>10.08</v>
      </c>
      <c r="M27" s="10">
        <v>10.214</v>
      </c>
      <c r="N27" s="10">
        <v>10.14</v>
      </c>
      <c r="O27" s="10">
        <v>10.053000000000001</v>
      </c>
      <c r="P27" s="10">
        <v>10.183</v>
      </c>
      <c r="Q27" s="10">
        <v>65.304000000000002</v>
      </c>
      <c r="R27" s="10">
        <v>65.325999999999993</v>
      </c>
      <c r="S27" s="10">
        <v>65.367000000000004</v>
      </c>
      <c r="T27" s="10">
        <v>65.382999999999996</v>
      </c>
      <c r="U27" s="10">
        <v>65.337999999999994</v>
      </c>
      <c r="V27" s="10">
        <v>65.331000000000003</v>
      </c>
      <c r="W27" s="10">
        <v>65.274000000000001</v>
      </c>
      <c r="X27" s="10">
        <v>65.290999999999997</v>
      </c>
      <c r="Y27" s="10">
        <v>65.28</v>
      </c>
      <c r="Z27" s="10">
        <v>65.251000000000005</v>
      </c>
      <c r="AA27" s="10">
        <v>65.296999999999997</v>
      </c>
      <c r="AB27" s="242">
        <v>65.239000000000004</v>
      </c>
      <c r="AC27" s="10">
        <v>308.565</v>
      </c>
      <c r="AD27" s="10">
        <v>129.53800000000001</v>
      </c>
      <c r="AE27" s="10">
        <v>8.8949999999999996</v>
      </c>
      <c r="AF27" s="10">
        <v>153.57599999999999</v>
      </c>
      <c r="AG27" s="10">
        <v>143.559</v>
      </c>
      <c r="AH27" s="10">
        <v>28.376999999999999</v>
      </c>
      <c r="AI27" s="10">
        <v>122.06699999999999</v>
      </c>
      <c r="AJ27" s="10">
        <v>136.00399999999999</v>
      </c>
      <c r="AK27" s="10">
        <v>1.077</v>
      </c>
      <c r="AL27" s="11">
        <v>0.98199999999999998</v>
      </c>
      <c r="AM27" s="221"/>
    </row>
    <row r="28" spans="1:39" ht="13.5" customHeight="1">
      <c r="A28" s="152" t="s">
        <v>197</v>
      </c>
      <c r="B28" s="10">
        <v>322.61700000000002</v>
      </c>
      <c r="C28" s="10">
        <v>314.99700000000001</v>
      </c>
      <c r="D28" s="10">
        <v>135.91</v>
      </c>
      <c r="E28" s="10">
        <v>135.928</v>
      </c>
      <c r="F28" s="10">
        <v>311.20499999999998</v>
      </c>
      <c r="G28" s="10">
        <v>311.76299999999998</v>
      </c>
      <c r="H28" s="10">
        <v>132.20099999999999</v>
      </c>
      <c r="I28" s="10">
        <v>132.726</v>
      </c>
      <c r="J28" s="10">
        <v>12.108000000000001</v>
      </c>
      <c r="K28" s="10">
        <v>10.188000000000001</v>
      </c>
      <c r="L28" s="10">
        <v>10.081</v>
      </c>
      <c r="M28" s="10">
        <v>10.205</v>
      </c>
      <c r="N28" s="10">
        <v>10.154</v>
      </c>
      <c r="O28" s="10">
        <v>10.066000000000001</v>
      </c>
      <c r="P28" s="10">
        <v>10.173999999999999</v>
      </c>
      <c r="Q28" s="10">
        <v>65.307000000000002</v>
      </c>
      <c r="R28" s="10">
        <v>65.325999999999993</v>
      </c>
      <c r="S28" s="10">
        <v>65.358999999999995</v>
      </c>
      <c r="T28" s="10">
        <v>65.381</v>
      </c>
      <c r="U28" s="10">
        <v>65.343999999999994</v>
      </c>
      <c r="V28" s="10">
        <v>65.328999999999994</v>
      </c>
      <c r="W28" s="10">
        <v>65.284000000000006</v>
      </c>
      <c r="X28" s="10">
        <v>65.275999999999996</v>
      </c>
      <c r="Y28" s="10">
        <v>65.272000000000006</v>
      </c>
      <c r="Z28" s="10">
        <v>65.253</v>
      </c>
      <c r="AA28" s="10">
        <v>65.307000000000002</v>
      </c>
      <c r="AB28" s="242">
        <v>65.257999999999996</v>
      </c>
      <c r="AC28" s="10">
        <v>308.56799999999998</v>
      </c>
      <c r="AD28" s="10">
        <v>129.53100000000001</v>
      </c>
      <c r="AE28" s="10">
        <v>8.9109999999999996</v>
      </c>
      <c r="AF28" s="10">
        <v>153.58799999999999</v>
      </c>
      <c r="AG28" s="10">
        <v>143.541</v>
      </c>
      <c r="AH28" s="10">
        <v>28.390999999999998</v>
      </c>
      <c r="AI28" s="10">
        <v>122.071</v>
      </c>
      <c r="AJ28" s="10">
        <v>136.01599999999999</v>
      </c>
      <c r="AK28" s="10">
        <v>1.0780000000000001</v>
      </c>
      <c r="AL28" s="11">
        <v>0.98699999999999999</v>
      </c>
      <c r="AM28" s="221"/>
    </row>
    <row r="29" spans="1:39" ht="13.5" customHeight="1">
      <c r="A29" s="152" t="s">
        <v>198</v>
      </c>
      <c r="B29" s="10">
        <v>322.59899999999999</v>
      </c>
      <c r="C29" s="10">
        <v>315.00200000000001</v>
      </c>
      <c r="D29" s="10">
        <v>135.89699999999999</v>
      </c>
      <c r="E29" s="10">
        <v>135.905</v>
      </c>
      <c r="F29" s="10">
        <v>311.197</v>
      </c>
      <c r="G29" s="10">
        <v>311.77800000000002</v>
      </c>
      <c r="H29" s="10">
        <v>132.19999999999999</v>
      </c>
      <c r="I29" s="10">
        <v>132.72900000000001</v>
      </c>
      <c r="J29" s="10">
        <v>12.087</v>
      </c>
      <c r="K29" s="10">
        <v>10.199999999999999</v>
      </c>
      <c r="L29" s="10">
        <v>10.067</v>
      </c>
      <c r="M29" s="10">
        <v>10.201000000000001</v>
      </c>
      <c r="N29" s="10">
        <v>10.161</v>
      </c>
      <c r="O29" s="10">
        <v>10.050000000000001</v>
      </c>
      <c r="P29" s="10">
        <v>10.169</v>
      </c>
      <c r="Q29" s="10">
        <v>65.305000000000007</v>
      </c>
      <c r="R29" s="10">
        <v>65.337999999999994</v>
      </c>
      <c r="S29" s="10">
        <v>65.36</v>
      </c>
      <c r="T29" s="10">
        <v>65.376000000000005</v>
      </c>
      <c r="U29" s="10">
        <v>65.340999999999994</v>
      </c>
      <c r="V29" s="10">
        <v>65.34</v>
      </c>
      <c r="W29" s="10">
        <v>65.275999999999996</v>
      </c>
      <c r="X29" s="10">
        <v>65.290000000000006</v>
      </c>
      <c r="Y29" s="10">
        <v>65.263000000000005</v>
      </c>
      <c r="Z29" s="10">
        <v>65.248999999999995</v>
      </c>
      <c r="AA29" s="10">
        <v>65.293999999999997</v>
      </c>
      <c r="AB29" s="242">
        <v>65.239000000000004</v>
      </c>
      <c r="AC29" s="10">
        <v>308.57400000000001</v>
      </c>
      <c r="AD29" s="10">
        <v>129.53</v>
      </c>
      <c r="AE29" s="10">
        <v>8.9120000000000008</v>
      </c>
      <c r="AF29" s="10">
        <v>153.56800000000001</v>
      </c>
      <c r="AG29" s="10">
        <v>143.55000000000001</v>
      </c>
      <c r="AH29" s="10">
        <v>28.38</v>
      </c>
      <c r="AI29" s="10">
        <v>122.06</v>
      </c>
      <c r="AJ29" s="10">
        <v>136.00899999999999</v>
      </c>
      <c r="AK29" s="10">
        <v>1.0820000000000001</v>
      </c>
      <c r="AL29" s="11">
        <v>0.995</v>
      </c>
      <c r="AM29" s="221"/>
    </row>
    <row r="30" spans="1:39" ht="13.5" customHeight="1">
      <c r="A30" s="152" t="s">
        <v>199</v>
      </c>
      <c r="B30" s="10">
        <v>322.60700000000003</v>
      </c>
      <c r="C30" s="10">
        <v>315.012</v>
      </c>
      <c r="D30" s="10">
        <v>135.904</v>
      </c>
      <c r="E30" s="10">
        <v>135.92699999999999</v>
      </c>
      <c r="F30" s="10">
        <v>311.18200000000002</v>
      </c>
      <c r="G30" s="10">
        <v>311.774</v>
      </c>
      <c r="H30" s="10">
        <v>132.227</v>
      </c>
      <c r="I30" s="10">
        <v>132.726</v>
      </c>
      <c r="J30" s="10">
        <v>12.09</v>
      </c>
      <c r="K30" s="10">
        <v>10.205</v>
      </c>
      <c r="L30" s="10">
        <v>10.066000000000001</v>
      </c>
      <c r="M30" s="10">
        <v>10.207000000000001</v>
      </c>
      <c r="N30" s="10">
        <v>10.145</v>
      </c>
      <c r="O30" s="10">
        <v>10.055999999999999</v>
      </c>
      <c r="P30" s="10">
        <v>10.17</v>
      </c>
      <c r="Q30" s="10">
        <v>65.296000000000006</v>
      </c>
      <c r="R30" s="10">
        <v>65.334000000000003</v>
      </c>
      <c r="S30" s="10">
        <v>65.363</v>
      </c>
      <c r="T30" s="10">
        <v>65.369</v>
      </c>
      <c r="U30" s="10">
        <v>65.350999999999999</v>
      </c>
      <c r="V30" s="10">
        <v>65.340999999999994</v>
      </c>
      <c r="W30" s="10">
        <v>65.286000000000001</v>
      </c>
      <c r="X30" s="10">
        <v>65.286000000000001</v>
      </c>
      <c r="Y30" s="10">
        <v>65.274000000000001</v>
      </c>
      <c r="Z30" s="10">
        <v>65.254000000000005</v>
      </c>
      <c r="AA30" s="10">
        <v>65.305000000000007</v>
      </c>
      <c r="AB30" s="242">
        <v>65.241</v>
      </c>
      <c r="AC30" s="10">
        <v>308.57600000000002</v>
      </c>
      <c r="AD30" s="10">
        <v>129.53200000000001</v>
      </c>
      <c r="AE30" s="10">
        <v>8.9109999999999996</v>
      </c>
      <c r="AF30" s="10">
        <v>153.572</v>
      </c>
      <c r="AG30" s="10">
        <v>143.553</v>
      </c>
      <c r="AH30" s="10">
        <v>28.396000000000001</v>
      </c>
      <c r="AI30" s="10">
        <v>122.068</v>
      </c>
      <c r="AJ30" s="10">
        <v>136.00399999999999</v>
      </c>
      <c r="AK30" s="10">
        <v>1.091</v>
      </c>
      <c r="AL30" s="11">
        <v>0.98699999999999999</v>
      </c>
      <c r="AM30" s="221"/>
    </row>
    <row r="31" spans="1:39" ht="13.5" customHeight="1">
      <c r="A31" s="152" t="s">
        <v>200</v>
      </c>
      <c r="B31" s="10">
        <v>322.60700000000003</v>
      </c>
      <c r="C31" s="10">
        <v>315.01299999999998</v>
      </c>
      <c r="D31" s="10">
        <v>135.92099999999999</v>
      </c>
      <c r="E31" s="10">
        <v>135.90600000000001</v>
      </c>
      <c r="F31" s="10">
        <v>311.21199999999999</v>
      </c>
      <c r="G31" s="10">
        <v>311.77100000000002</v>
      </c>
      <c r="H31" s="10">
        <v>132.21899999999999</v>
      </c>
      <c r="I31" s="10">
        <v>132.73500000000001</v>
      </c>
      <c r="J31" s="10">
        <v>12.090999999999999</v>
      </c>
      <c r="K31" s="10">
        <v>10.208</v>
      </c>
      <c r="L31" s="10">
        <v>10.086</v>
      </c>
      <c r="M31" s="10">
        <v>10.212</v>
      </c>
      <c r="N31" s="10">
        <v>10.145</v>
      </c>
      <c r="O31" s="10">
        <v>10.067</v>
      </c>
      <c r="P31" s="10">
        <v>10.173999999999999</v>
      </c>
      <c r="Q31" s="10">
        <v>65.3</v>
      </c>
      <c r="R31" s="10">
        <v>65.344999999999999</v>
      </c>
      <c r="S31" s="10">
        <v>65.349000000000004</v>
      </c>
      <c r="T31" s="10">
        <v>65.376000000000005</v>
      </c>
      <c r="U31" s="10">
        <v>65.343999999999994</v>
      </c>
      <c r="V31" s="10">
        <v>65.326999999999998</v>
      </c>
      <c r="W31" s="10">
        <v>65.275000000000006</v>
      </c>
      <c r="X31" s="10">
        <v>65.290999999999997</v>
      </c>
      <c r="Y31" s="10">
        <v>65.283000000000001</v>
      </c>
      <c r="Z31" s="10">
        <v>65.260999999999996</v>
      </c>
      <c r="AA31" s="10">
        <v>65.301000000000002</v>
      </c>
      <c r="AB31" s="242">
        <v>65.245000000000005</v>
      </c>
      <c r="AC31" s="10">
        <v>308.553</v>
      </c>
      <c r="AD31" s="10">
        <v>129.524</v>
      </c>
      <c r="AE31" s="10">
        <v>8.9</v>
      </c>
      <c r="AF31" s="10">
        <v>153.584</v>
      </c>
      <c r="AG31" s="10">
        <v>143.56200000000001</v>
      </c>
      <c r="AH31" s="10">
        <v>28.388000000000002</v>
      </c>
      <c r="AI31" s="10">
        <v>122.05</v>
      </c>
      <c r="AJ31" s="10">
        <v>135.999</v>
      </c>
      <c r="AK31" s="10">
        <v>1.083</v>
      </c>
      <c r="AL31" s="11">
        <v>0.98499999999999999</v>
      </c>
      <c r="AM31" s="221"/>
    </row>
    <row r="32" spans="1:39" ht="13.5" customHeight="1">
      <c r="A32" s="152" t="s">
        <v>201</v>
      </c>
      <c r="B32" s="10">
        <v>322.60899999999998</v>
      </c>
      <c r="C32" s="10">
        <v>315.00599999999997</v>
      </c>
      <c r="D32" s="10">
        <v>135.92699999999999</v>
      </c>
      <c r="E32" s="10">
        <v>135.917</v>
      </c>
      <c r="F32" s="10">
        <v>311.18700000000001</v>
      </c>
      <c r="G32" s="10">
        <v>311.77800000000002</v>
      </c>
      <c r="H32" s="10">
        <v>132.202</v>
      </c>
      <c r="I32" s="10">
        <v>132.74600000000001</v>
      </c>
      <c r="J32" s="10">
        <v>12.087999999999999</v>
      </c>
      <c r="K32" s="10">
        <v>10.198</v>
      </c>
      <c r="L32" s="10">
        <v>10.07</v>
      </c>
      <c r="M32" s="10">
        <v>10.210000000000001</v>
      </c>
      <c r="N32" s="10">
        <v>10.146000000000001</v>
      </c>
      <c r="O32" s="10">
        <v>10.053000000000001</v>
      </c>
      <c r="P32" s="10">
        <v>10.177</v>
      </c>
      <c r="Q32" s="10">
        <v>65.307000000000002</v>
      </c>
      <c r="R32" s="10">
        <v>65.343000000000004</v>
      </c>
      <c r="S32" s="10">
        <v>65.361000000000004</v>
      </c>
      <c r="T32" s="10">
        <v>65.373999999999995</v>
      </c>
      <c r="U32" s="10">
        <v>65.337999999999994</v>
      </c>
      <c r="V32" s="10">
        <v>65.328999999999994</v>
      </c>
      <c r="W32" s="10">
        <v>65.277000000000001</v>
      </c>
      <c r="X32" s="10">
        <v>65.281000000000006</v>
      </c>
      <c r="Y32" s="10">
        <v>65.281999999999996</v>
      </c>
      <c r="Z32" s="10">
        <v>65.260000000000005</v>
      </c>
      <c r="AA32" s="10">
        <v>65.302000000000007</v>
      </c>
      <c r="AB32" s="242">
        <v>65.244</v>
      </c>
      <c r="AC32" s="10">
        <v>308.56</v>
      </c>
      <c r="AD32" s="10">
        <v>129.51300000000001</v>
      </c>
      <c r="AE32" s="10">
        <v>8.8889999999999993</v>
      </c>
      <c r="AF32" s="10">
        <v>153.566</v>
      </c>
      <c r="AG32" s="10">
        <v>143.56</v>
      </c>
      <c r="AH32" s="10">
        <v>28.384</v>
      </c>
      <c r="AI32" s="10">
        <v>122.062</v>
      </c>
      <c r="AJ32" s="10">
        <v>136.00399999999999</v>
      </c>
      <c r="AK32" s="10">
        <v>1.08</v>
      </c>
      <c r="AL32" s="11">
        <v>0.98899999999999999</v>
      </c>
      <c r="AM32" s="221"/>
    </row>
    <row r="33" spans="1:39" ht="13.5" customHeight="1">
      <c r="A33" s="152" t="s">
        <v>202</v>
      </c>
      <c r="B33" s="10">
        <v>322.60000000000002</v>
      </c>
      <c r="C33" s="10">
        <v>315.012</v>
      </c>
      <c r="D33" s="10">
        <v>135.92400000000001</v>
      </c>
      <c r="E33" s="10">
        <v>135.91800000000001</v>
      </c>
      <c r="F33" s="10">
        <v>311.20699999999999</v>
      </c>
      <c r="G33" s="10">
        <v>311.75599999999997</v>
      </c>
      <c r="H33" s="10">
        <v>132.226</v>
      </c>
      <c r="I33" s="10">
        <v>132.72399999999999</v>
      </c>
      <c r="J33" s="10">
        <v>12.108000000000001</v>
      </c>
      <c r="K33" s="10">
        <v>10.198</v>
      </c>
      <c r="L33" s="10">
        <v>10.09</v>
      </c>
      <c r="M33" s="10">
        <v>10.217000000000001</v>
      </c>
      <c r="N33" s="10">
        <v>10.161</v>
      </c>
      <c r="O33" s="10">
        <v>10.061</v>
      </c>
      <c r="P33" s="10">
        <v>10.176</v>
      </c>
      <c r="Q33" s="10">
        <v>65.295000000000002</v>
      </c>
      <c r="R33" s="10">
        <v>65.337000000000003</v>
      </c>
      <c r="S33" s="10">
        <v>65.349999999999994</v>
      </c>
      <c r="T33" s="10">
        <v>65.385999999999996</v>
      </c>
      <c r="U33" s="10">
        <v>65.346000000000004</v>
      </c>
      <c r="V33" s="10">
        <v>65.337999999999994</v>
      </c>
      <c r="W33" s="10">
        <v>65.281000000000006</v>
      </c>
      <c r="X33" s="10">
        <v>65.286000000000001</v>
      </c>
      <c r="Y33" s="10">
        <v>65.278999999999996</v>
      </c>
      <c r="Z33" s="10">
        <v>65.260999999999996</v>
      </c>
      <c r="AA33" s="10">
        <v>65.302000000000007</v>
      </c>
      <c r="AB33" s="242">
        <v>65.245999999999995</v>
      </c>
      <c r="AC33" s="10">
        <v>308.56299999999999</v>
      </c>
      <c r="AD33" s="10">
        <v>129.53399999999999</v>
      </c>
      <c r="AE33" s="10">
        <v>8.91</v>
      </c>
      <c r="AF33" s="10">
        <v>153.589</v>
      </c>
      <c r="AG33" s="10">
        <v>143.559</v>
      </c>
      <c r="AH33" s="10">
        <v>28.395</v>
      </c>
      <c r="AI33" s="10">
        <v>122.069</v>
      </c>
      <c r="AJ33" s="10">
        <v>135.995</v>
      </c>
      <c r="AK33" s="10">
        <v>1.091</v>
      </c>
      <c r="AL33" s="11">
        <v>0.98399999999999999</v>
      </c>
      <c r="AM33" s="221"/>
    </row>
    <row r="34" spans="1:39" ht="13.5" customHeight="1">
      <c r="A34" s="152" t="s">
        <v>203</v>
      </c>
      <c r="B34" s="10">
        <v>322.59800000000001</v>
      </c>
      <c r="C34" s="10">
        <v>315.01100000000002</v>
      </c>
      <c r="D34" s="10">
        <v>135.89699999999999</v>
      </c>
      <c r="E34" s="10">
        <v>135.92400000000001</v>
      </c>
      <c r="F34" s="10">
        <v>311.19499999999999</v>
      </c>
      <c r="G34" s="10">
        <v>311.76499999999999</v>
      </c>
      <c r="H34" s="10">
        <v>132.22200000000001</v>
      </c>
      <c r="I34" s="10">
        <v>132.72200000000001</v>
      </c>
      <c r="J34" s="10">
        <v>12.090999999999999</v>
      </c>
      <c r="K34" s="10">
        <v>10.189</v>
      </c>
      <c r="L34" s="10">
        <v>10.074999999999999</v>
      </c>
      <c r="M34" s="10">
        <v>10.218</v>
      </c>
      <c r="N34" s="10">
        <v>10.156000000000001</v>
      </c>
      <c r="O34" s="10">
        <v>10.054</v>
      </c>
      <c r="P34" s="10">
        <v>10.176</v>
      </c>
      <c r="Q34" s="10">
        <v>65.302999999999997</v>
      </c>
      <c r="R34" s="10">
        <v>65.335999999999999</v>
      </c>
      <c r="S34" s="10">
        <v>65.369</v>
      </c>
      <c r="T34" s="10">
        <v>65.373999999999995</v>
      </c>
      <c r="U34" s="10">
        <v>65.340999999999994</v>
      </c>
      <c r="V34" s="10">
        <v>65.33</v>
      </c>
      <c r="W34" s="10">
        <v>65.272000000000006</v>
      </c>
      <c r="X34" s="10">
        <v>65.281000000000006</v>
      </c>
      <c r="Y34" s="10">
        <v>65.266000000000005</v>
      </c>
      <c r="Z34" s="10">
        <v>65.259</v>
      </c>
      <c r="AA34" s="10">
        <v>65.290000000000006</v>
      </c>
      <c r="AB34" s="242">
        <v>65.254000000000005</v>
      </c>
      <c r="AC34" s="10">
        <v>308.55500000000001</v>
      </c>
      <c r="AD34" s="10">
        <v>129.50700000000001</v>
      </c>
      <c r="AE34" s="10">
        <v>8.8919999999999995</v>
      </c>
      <c r="AF34" s="10">
        <v>153.589</v>
      </c>
      <c r="AG34" s="10">
        <v>143.56</v>
      </c>
      <c r="AH34" s="10">
        <v>28.402000000000001</v>
      </c>
      <c r="AI34" s="10">
        <v>122.056</v>
      </c>
      <c r="AJ34" s="10">
        <v>135.99700000000001</v>
      </c>
      <c r="AK34" s="10">
        <v>1.075</v>
      </c>
      <c r="AL34" s="11">
        <v>0.98099999999999998</v>
      </c>
      <c r="AM34" s="221"/>
    </row>
    <row r="35" spans="1:39" ht="13.5" customHeight="1">
      <c r="A35" s="152" t="s">
        <v>204</v>
      </c>
      <c r="B35" s="10">
        <v>322.61900000000003</v>
      </c>
      <c r="C35" s="10">
        <v>315.00400000000002</v>
      </c>
      <c r="D35" s="10">
        <v>135.91399999999999</v>
      </c>
      <c r="E35" s="10">
        <v>135.917</v>
      </c>
      <c r="F35" s="10">
        <v>311.20600000000002</v>
      </c>
      <c r="G35" s="10">
        <v>311.767</v>
      </c>
      <c r="H35" s="10">
        <v>132.22</v>
      </c>
      <c r="I35" s="10">
        <v>132.73699999999999</v>
      </c>
      <c r="J35" s="10">
        <v>12.09</v>
      </c>
      <c r="K35" s="10">
        <v>10.199</v>
      </c>
      <c r="L35" s="10">
        <v>10.068</v>
      </c>
      <c r="M35" s="10">
        <v>10.222</v>
      </c>
      <c r="N35" s="10">
        <v>10.151999999999999</v>
      </c>
      <c r="O35" s="10">
        <v>10.055</v>
      </c>
      <c r="P35" s="10">
        <v>10.176</v>
      </c>
      <c r="Q35" s="10">
        <v>65.296000000000006</v>
      </c>
      <c r="R35" s="10">
        <v>65.328999999999994</v>
      </c>
      <c r="S35" s="10">
        <v>65.349999999999994</v>
      </c>
      <c r="T35" s="10">
        <v>65.376000000000005</v>
      </c>
      <c r="U35" s="10">
        <v>65.341999999999999</v>
      </c>
      <c r="V35" s="10">
        <v>65.328999999999994</v>
      </c>
      <c r="W35" s="10">
        <v>65.275999999999996</v>
      </c>
      <c r="X35" s="10">
        <v>65.277000000000001</v>
      </c>
      <c r="Y35" s="10">
        <v>65.275000000000006</v>
      </c>
      <c r="Z35" s="10">
        <v>65.247</v>
      </c>
      <c r="AA35" s="10">
        <v>65.3</v>
      </c>
      <c r="AB35" s="242">
        <v>65.247</v>
      </c>
      <c r="AC35" s="10">
        <v>308.56299999999999</v>
      </c>
      <c r="AD35" s="10">
        <v>129.50700000000001</v>
      </c>
      <c r="AE35" s="10">
        <v>8.9009999999999998</v>
      </c>
      <c r="AF35" s="10">
        <v>153.57900000000001</v>
      </c>
      <c r="AG35" s="10">
        <v>143.54400000000001</v>
      </c>
      <c r="AH35" s="10">
        <v>28.385999999999999</v>
      </c>
      <c r="AI35" s="10">
        <v>122.066</v>
      </c>
      <c r="AJ35" s="10">
        <v>136.005</v>
      </c>
      <c r="AK35" s="10">
        <v>1.0900000000000001</v>
      </c>
      <c r="AL35" s="11">
        <v>0.97799999999999998</v>
      </c>
      <c r="AM35" s="221"/>
    </row>
    <row r="36" spans="1:39" ht="13.5" customHeight="1" thickBot="1">
      <c r="A36" s="153" t="s">
        <v>205</v>
      </c>
      <c r="B36" s="160">
        <v>322.62599999999998</v>
      </c>
      <c r="C36" s="160">
        <v>315.01</v>
      </c>
      <c r="D36" s="160">
        <v>135.90600000000001</v>
      </c>
      <c r="E36" s="160">
        <v>135.928</v>
      </c>
      <c r="F36" s="160">
        <v>311.18200000000002</v>
      </c>
      <c r="G36" s="160">
        <v>311.76100000000002</v>
      </c>
      <c r="H36" s="160">
        <v>132.203</v>
      </c>
      <c r="I36" s="160">
        <v>132.72999999999999</v>
      </c>
      <c r="J36" s="160">
        <v>12.1</v>
      </c>
      <c r="K36" s="160">
        <v>10.196999999999999</v>
      </c>
      <c r="L36" s="160">
        <v>10.085000000000001</v>
      </c>
      <c r="M36" s="160">
        <v>10.204000000000001</v>
      </c>
      <c r="N36" s="160">
        <v>10.146000000000001</v>
      </c>
      <c r="O36" s="160">
        <v>10.066000000000001</v>
      </c>
      <c r="P36" s="160">
        <v>10.185</v>
      </c>
      <c r="Q36" s="160">
        <v>65.299000000000007</v>
      </c>
      <c r="R36" s="160">
        <v>65.343000000000004</v>
      </c>
      <c r="S36" s="160">
        <v>65.364999999999995</v>
      </c>
      <c r="T36" s="160">
        <v>65.373999999999995</v>
      </c>
      <c r="U36" s="160">
        <v>65.335999999999999</v>
      </c>
      <c r="V36" s="160">
        <v>65.328000000000003</v>
      </c>
      <c r="W36" s="160">
        <v>65.274000000000001</v>
      </c>
      <c r="X36" s="160">
        <v>65.275000000000006</v>
      </c>
      <c r="Y36" s="160">
        <v>65.277000000000001</v>
      </c>
      <c r="Z36" s="160">
        <v>65.254000000000005</v>
      </c>
      <c r="AA36" s="160">
        <v>65.301000000000002</v>
      </c>
      <c r="AB36" s="258">
        <v>65.245999999999995</v>
      </c>
      <c r="AC36" s="160">
        <v>308.57100000000003</v>
      </c>
      <c r="AD36" s="160">
        <v>129.52699999999999</v>
      </c>
      <c r="AE36" s="160">
        <v>8.9019999999999992</v>
      </c>
      <c r="AF36" s="160">
        <v>153.577</v>
      </c>
      <c r="AG36" s="160">
        <v>143.542</v>
      </c>
      <c r="AH36" s="160">
        <v>28.376000000000001</v>
      </c>
      <c r="AI36" s="160">
        <v>122.05200000000001</v>
      </c>
      <c r="AJ36" s="160">
        <v>136.005</v>
      </c>
      <c r="AK36" s="160">
        <v>1.08</v>
      </c>
      <c r="AL36" s="186">
        <v>0.98699999999999999</v>
      </c>
      <c r="AM36" s="221"/>
    </row>
    <row r="37" spans="1:39" ht="15.75" customHeight="1" thickTop="1">
      <c r="A37" s="128" t="s">
        <v>69</v>
      </c>
      <c r="B37" s="132">
        <f t="shared" ref="B37:AL37" si="0">AVERAGE(B7:B36)</f>
        <v>322.61056666666667</v>
      </c>
      <c r="C37" s="132">
        <f t="shared" si="0"/>
        <v>315.00006666666678</v>
      </c>
      <c r="D37" s="132">
        <f t="shared" si="0"/>
        <v>135.9117</v>
      </c>
      <c r="E37" s="132">
        <f t="shared" si="0"/>
        <v>135.9170666666667</v>
      </c>
      <c r="F37" s="132">
        <f t="shared" si="0"/>
        <v>311.19910000000004</v>
      </c>
      <c r="G37" s="132">
        <f t="shared" si="0"/>
        <v>311.7677333333333</v>
      </c>
      <c r="H37" s="132">
        <f t="shared" si="0"/>
        <v>132.2106</v>
      </c>
      <c r="I37" s="132">
        <f t="shared" si="0"/>
        <v>132.73273333333333</v>
      </c>
      <c r="J37" s="132">
        <f t="shared" si="0"/>
        <v>12.096866666666669</v>
      </c>
      <c r="K37" s="132">
        <f t="shared" si="0"/>
        <v>10.196099999999999</v>
      </c>
      <c r="L37" s="132">
        <f t="shared" si="0"/>
        <v>10.077599999999999</v>
      </c>
      <c r="M37" s="132">
        <f t="shared" si="0"/>
        <v>10.214499999999999</v>
      </c>
      <c r="N37" s="132">
        <f t="shared" si="0"/>
        <v>10.147933333333334</v>
      </c>
      <c r="O37" s="132">
        <f t="shared" si="0"/>
        <v>10.0586</v>
      </c>
      <c r="P37" s="132">
        <f t="shared" si="0"/>
        <v>10.181333333333333</v>
      </c>
      <c r="Q37" s="132">
        <f t="shared" si="0"/>
        <v>65.304299999999998</v>
      </c>
      <c r="R37" s="132">
        <f t="shared" si="0"/>
        <v>65.33623333333334</v>
      </c>
      <c r="S37" s="132">
        <f t="shared" si="0"/>
        <v>65.35929999999999</v>
      </c>
      <c r="T37" s="132">
        <f t="shared" si="0"/>
        <v>65.377566666666652</v>
      </c>
      <c r="U37" s="132">
        <f t="shared" si="0"/>
        <v>65.343099999999993</v>
      </c>
      <c r="V37" s="132">
        <f t="shared" si="0"/>
        <v>65.332266666666641</v>
      </c>
      <c r="W37" s="132">
        <f t="shared" si="0"/>
        <v>65.276866666666677</v>
      </c>
      <c r="X37" s="132">
        <f t="shared" si="0"/>
        <v>65.28243333333333</v>
      </c>
      <c r="Y37" s="132">
        <f t="shared" si="0"/>
        <v>65.274033333333321</v>
      </c>
      <c r="Z37" s="132">
        <f t="shared" si="0"/>
        <v>65.256299999999996</v>
      </c>
      <c r="AA37" s="132">
        <f t="shared" si="0"/>
        <v>65.298666666666662</v>
      </c>
      <c r="AB37" s="259">
        <f t="shared" si="0"/>
        <v>65.247000000000014</v>
      </c>
      <c r="AC37" s="132">
        <f t="shared" si="0"/>
        <v>308.56513333333339</v>
      </c>
      <c r="AD37" s="132">
        <f t="shared" si="0"/>
        <v>129.52336666666665</v>
      </c>
      <c r="AE37" s="132">
        <f t="shared" si="0"/>
        <v>8.9006333333333334</v>
      </c>
      <c r="AF37" s="132">
        <f t="shared" si="0"/>
        <v>153.57929999999999</v>
      </c>
      <c r="AG37" s="132">
        <f t="shared" si="0"/>
        <v>143.55216666666669</v>
      </c>
      <c r="AH37" s="132">
        <f t="shared" si="0"/>
        <v>28.388599999999993</v>
      </c>
      <c r="AI37" s="132">
        <f t="shared" si="0"/>
        <v>122.06033333333335</v>
      </c>
      <c r="AJ37" s="132">
        <f t="shared" si="0"/>
        <v>136.00689999999997</v>
      </c>
      <c r="AK37" s="132">
        <f t="shared" si="0"/>
        <v>1.083433333333333</v>
      </c>
      <c r="AL37" s="133">
        <f t="shared" si="0"/>
        <v>0.98650000000000004</v>
      </c>
    </row>
    <row r="38" spans="1:39" ht="15.75" customHeight="1">
      <c r="A38" s="9" t="s">
        <v>70</v>
      </c>
      <c r="B38" s="10">
        <f t="shared" ref="B38:AL38" si="1">STDEV(B7:B36)</f>
        <v>8.139657424518781E-3</v>
      </c>
      <c r="C38" s="10">
        <f t="shared" si="1"/>
        <v>8.889875424181664E-3</v>
      </c>
      <c r="D38" s="10">
        <f t="shared" si="1"/>
        <v>1.0511569980185195E-2</v>
      </c>
      <c r="E38" s="10">
        <f t="shared" si="1"/>
        <v>8.6699374906620882E-3</v>
      </c>
      <c r="F38" s="10">
        <f t="shared" si="1"/>
        <v>9.0643294823991999E-3</v>
      </c>
      <c r="G38" s="10">
        <f t="shared" si="1"/>
        <v>8.6739138576104376E-3</v>
      </c>
      <c r="H38" s="10">
        <f t="shared" si="1"/>
        <v>9.0994505328627646E-3</v>
      </c>
      <c r="I38" s="10">
        <f t="shared" si="1"/>
        <v>8.1745329227892183E-3</v>
      </c>
      <c r="J38" s="10">
        <f t="shared" si="1"/>
        <v>8.0632556671621052E-3</v>
      </c>
      <c r="K38" s="10">
        <f t="shared" si="1"/>
        <v>5.9268529766560362E-3</v>
      </c>
      <c r="L38" s="10">
        <f t="shared" si="1"/>
        <v>7.6905674424068036E-3</v>
      </c>
      <c r="M38" s="10">
        <f t="shared" si="1"/>
        <v>7.4127104261576902E-3</v>
      </c>
      <c r="N38" s="10">
        <f t="shared" si="1"/>
        <v>6.3350874763756712E-3</v>
      </c>
      <c r="O38" s="10">
        <f t="shared" si="1"/>
        <v>6.2455501400376012E-3</v>
      </c>
      <c r="P38" s="10">
        <f t="shared" si="1"/>
        <v>6.7687585238375963E-3</v>
      </c>
      <c r="Q38" s="10">
        <f t="shared" si="1"/>
        <v>5.7903010463098408E-3</v>
      </c>
      <c r="R38" s="10">
        <f t="shared" si="1"/>
        <v>6.4577317109490587E-3</v>
      </c>
      <c r="S38" s="10">
        <f t="shared" si="1"/>
        <v>6.9587454279511898E-3</v>
      </c>
      <c r="T38" s="10">
        <f t="shared" si="1"/>
        <v>5.1840826231536932E-3</v>
      </c>
      <c r="U38" s="10">
        <f t="shared" si="1"/>
        <v>4.7731288083081034E-3</v>
      </c>
      <c r="V38" s="10">
        <f t="shared" si="1"/>
        <v>5.4388977923304797E-3</v>
      </c>
      <c r="W38" s="10">
        <f t="shared" si="1"/>
        <v>5.9407031589686276E-3</v>
      </c>
      <c r="X38" s="10">
        <f t="shared" si="1"/>
        <v>5.6549235997966664E-3</v>
      </c>
      <c r="Y38" s="10">
        <f t="shared" si="1"/>
        <v>5.0547576314435468E-3</v>
      </c>
      <c r="Z38" s="10">
        <f t="shared" si="1"/>
        <v>5.2004641702656429E-3</v>
      </c>
      <c r="AA38" s="10">
        <f t="shared" si="1"/>
        <v>5.3840974867779392E-3</v>
      </c>
      <c r="AB38" s="242">
        <f t="shared" si="1"/>
        <v>5.5770465549306739E-3</v>
      </c>
      <c r="AC38" s="10">
        <f t="shared" si="1"/>
        <v>7.600967875460979E-3</v>
      </c>
      <c r="AD38" s="10">
        <f t="shared" si="1"/>
        <v>9.6041777308146052E-3</v>
      </c>
      <c r="AE38" s="10">
        <f t="shared" si="1"/>
        <v>7.4021587407316312E-3</v>
      </c>
      <c r="AF38" s="10">
        <f t="shared" si="1"/>
        <v>7.9400773035416834E-3</v>
      </c>
      <c r="AG38" s="10">
        <f t="shared" si="1"/>
        <v>7.3863029496759481E-3</v>
      </c>
      <c r="AH38" s="10">
        <f t="shared" si="1"/>
        <v>7.6995297662059425E-3</v>
      </c>
      <c r="AI38" s="10">
        <f t="shared" si="1"/>
        <v>7.6534118302662444E-3</v>
      </c>
      <c r="AJ38" s="10">
        <f t="shared" si="1"/>
        <v>7.1165179397053554E-3</v>
      </c>
      <c r="AK38" s="10">
        <f t="shared" si="1"/>
        <v>5.2567417031211807E-3</v>
      </c>
      <c r="AL38" s="11">
        <f t="shared" si="1"/>
        <v>5.1108404059579532E-3</v>
      </c>
    </row>
    <row r="39" spans="1:39" ht="15.75" customHeight="1" thickBot="1">
      <c r="A39" s="14" t="s">
        <v>71</v>
      </c>
      <c r="B39" s="15">
        <f t="shared" ref="B39:AL39" si="2">MIN((B6-B37)/(3*B38),(B37-B5)/(3*B38))</f>
        <v>9.8052174616962837</v>
      </c>
      <c r="C39" s="15">
        <f t="shared" si="2"/>
        <v>9.3714599064521185</v>
      </c>
      <c r="D39" s="15">
        <f t="shared" si="2"/>
        <v>7.5567525577123185</v>
      </c>
      <c r="E39" s="15">
        <f t="shared" si="2"/>
        <v>8.955594492816374</v>
      </c>
      <c r="F39" s="15">
        <f t="shared" si="2"/>
        <v>6.5862566134587368</v>
      </c>
      <c r="G39" s="15">
        <f t="shared" si="2"/>
        <v>5.4672231014416637</v>
      </c>
      <c r="H39" s="15">
        <f t="shared" si="2"/>
        <v>4.3738904735254307</v>
      </c>
      <c r="I39" s="15">
        <f t="shared" si="2"/>
        <v>4.3740181724484621</v>
      </c>
      <c r="J39" s="15">
        <f t="shared" si="2"/>
        <v>1.5240604287095094</v>
      </c>
      <c r="K39" s="15">
        <f t="shared" si="2"/>
        <v>5.2810488337201038</v>
      </c>
      <c r="L39" s="15">
        <f t="shared" si="2"/>
        <v>2.0631334144702387</v>
      </c>
      <c r="M39" s="15">
        <f t="shared" si="2"/>
        <v>3.3950694442156348</v>
      </c>
      <c r="N39" s="15">
        <f t="shared" si="2"/>
        <v>6.2052988625188981</v>
      </c>
      <c r="O39" s="15">
        <f t="shared" si="2"/>
        <v>1.5264201102508834</v>
      </c>
      <c r="P39" s="15">
        <f t="shared" si="2"/>
        <v>5.3513834323765526</v>
      </c>
      <c r="Q39" s="15">
        <f t="shared" si="2"/>
        <v>7.2362386108932775</v>
      </c>
      <c r="R39" s="15">
        <f t="shared" si="2"/>
        <v>4.8400207618662865</v>
      </c>
      <c r="S39" s="15">
        <f t="shared" si="2"/>
        <v>3.3866257805626745</v>
      </c>
      <c r="T39" s="15">
        <f t="shared" si="2"/>
        <v>3.3714311766027274</v>
      </c>
      <c r="U39" s="15">
        <f t="shared" si="2"/>
        <v>6.0686957821569871</v>
      </c>
      <c r="V39" s="15">
        <f t="shared" si="2"/>
        <v>5.9897756901641737</v>
      </c>
      <c r="W39" s="15">
        <f t="shared" si="2"/>
        <v>5.2257188440016282</v>
      </c>
      <c r="X39" s="15">
        <f t="shared" si="2"/>
        <v>5.1616769658817434</v>
      </c>
      <c r="Y39" s="15">
        <f t="shared" si="2"/>
        <v>6.3284713573416234</v>
      </c>
      <c r="Z39" s="15">
        <f t="shared" si="2"/>
        <v>7.2878110028526368</v>
      </c>
      <c r="AA39" s="15">
        <f t="shared" si="2"/>
        <v>4.4162977799293825</v>
      </c>
      <c r="AB39" s="243">
        <f t="shared" si="2"/>
        <v>7.3515613678621099</v>
      </c>
      <c r="AC39" s="15">
        <f t="shared" si="2"/>
        <v>3.2832076078229515</v>
      </c>
      <c r="AD39" s="15">
        <f t="shared" si="2"/>
        <v>1.6185086199076857</v>
      </c>
      <c r="AE39" s="15">
        <f t="shared" si="2"/>
        <v>6.7833064474578197</v>
      </c>
      <c r="AF39" s="15">
        <f t="shared" si="2"/>
        <v>7.1661770817550154</v>
      </c>
      <c r="AG39" s="15">
        <f t="shared" si="2"/>
        <v>8.9279366001808445</v>
      </c>
      <c r="AH39" s="15">
        <f t="shared" si="2"/>
        <v>6.000366438321266</v>
      </c>
      <c r="AI39" s="15">
        <f t="shared" si="2"/>
        <v>8.2606585957126555</v>
      </c>
      <c r="AJ39" s="15">
        <f t="shared" si="2"/>
        <v>11.386654824718571</v>
      </c>
      <c r="AK39" s="15">
        <f t="shared" si="2"/>
        <v>5.4892473675133733</v>
      </c>
      <c r="AL39" s="16">
        <f t="shared" si="2"/>
        <v>5.6416031499870218</v>
      </c>
    </row>
    <row r="40" spans="1:39" ht="15.75" customHeight="1">
      <c r="A40" s="239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</row>
    <row r="42" spans="1:39" ht="14">
      <c r="B42" s="19"/>
      <c r="C42" s="19"/>
      <c r="D42" s="19"/>
      <c r="E42" s="19"/>
      <c r="F42" s="19"/>
      <c r="G42" s="19"/>
      <c r="K42" s="221"/>
      <c r="L42" s="221"/>
      <c r="M42" s="221"/>
      <c r="N42" s="221"/>
      <c r="O42" s="221"/>
      <c r="P42" s="221"/>
      <c r="R42" s="92" t="s">
        <v>206</v>
      </c>
      <c r="S42" s="3"/>
      <c r="T42" s="3"/>
      <c r="U42" s="3"/>
      <c r="V42" s="3"/>
      <c r="W42" s="3"/>
      <c r="X42" s="92" t="s">
        <v>207</v>
      </c>
      <c r="Y42" s="3"/>
      <c r="Z42" s="3"/>
      <c r="AA42" s="3"/>
      <c r="AB42" s="3"/>
      <c r="AC42" s="272"/>
      <c r="AD42" s="272"/>
      <c r="AE42" s="272"/>
      <c r="AF42" s="272"/>
      <c r="AG42" s="272"/>
      <c r="AH42" s="272"/>
      <c r="AI42" s="272"/>
      <c r="AJ42" s="272"/>
      <c r="AK42" s="272"/>
      <c r="AL42" s="272"/>
    </row>
    <row r="43" spans="1:39" s="93" customFormat="1" ht="13.5">
      <c r="B43" s="36"/>
      <c r="C43" s="94"/>
      <c r="D43" s="94"/>
      <c r="E43" s="94"/>
      <c r="F43" s="94"/>
      <c r="Q43" s="94"/>
      <c r="R43" s="95" t="s">
        <v>208</v>
      </c>
      <c r="S43" s="94"/>
      <c r="T43" s="94"/>
      <c r="U43" s="94"/>
      <c r="V43" s="94"/>
      <c r="W43" s="94"/>
      <c r="X43" s="95" t="s">
        <v>209</v>
      </c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</row>
    <row r="44" spans="1:39" s="93" customFormat="1" ht="13"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5" t="s">
        <v>210</v>
      </c>
      <c r="S44" s="94"/>
      <c r="T44" s="94"/>
      <c r="U44" s="94"/>
      <c r="V44" s="94"/>
      <c r="W44" s="94"/>
      <c r="X44" s="95" t="s">
        <v>211</v>
      </c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</row>
    <row r="45" spans="1:39" s="93" customFormat="1" ht="33" customHeight="1">
      <c r="C45" s="96"/>
      <c r="D45" s="96"/>
      <c r="E45" s="96"/>
      <c r="F45" s="96"/>
      <c r="G45" s="96"/>
      <c r="H45" s="96"/>
      <c r="I45" s="96"/>
      <c r="J45" s="96"/>
      <c r="K45" s="94"/>
      <c r="L45" s="94"/>
      <c r="M45" s="94"/>
      <c r="N45" s="94"/>
      <c r="O45" s="94"/>
      <c r="P45" s="94"/>
      <c r="R45" s="97">
        <v>13</v>
      </c>
      <c r="S45" s="98"/>
      <c r="T45" s="99"/>
      <c r="U45" s="98"/>
      <c r="V45" s="100"/>
      <c r="W45" s="94"/>
      <c r="X45" s="97"/>
      <c r="Y45" s="98"/>
      <c r="Z45" s="99"/>
      <c r="AA45" s="98"/>
      <c r="AB45" s="100">
        <v>13</v>
      </c>
      <c r="AC45" s="101"/>
      <c r="AD45" s="103"/>
      <c r="AE45" s="103"/>
      <c r="AF45" s="103"/>
      <c r="AG45" s="103"/>
      <c r="AH45" s="103"/>
      <c r="AI45" s="103"/>
      <c r="AJ45" s="103"/>
      <c r="AK45" s="103"/>
      <c r="AL45" s="103"/>
    </row>
    <row r="46" spans="1:39" s="93" customFormat="1" ht="33" customHeight="1">
      <c r="C46" s="36"/>
      <c r="D46" s="36"/>
      <c r="E46" s="36"/>
      <c r="F46" s="36"/>
      <c r="G46" s="36"/>
      <c r="H46" s="36"/>
      <c r="I46" s="36"/>
      <c r="J46" s="36"/>
      <c r="K46" s="94"/>
      <c r="L46" s="94"/>
      <c r="M46" s="94"/>
      <c r="N46" s="94"/>
      <c r="O46" s="94"/>
      <c r="P46" s="94"/>
      <c r="R46" s="101"/>
      <c r="S46" s="102"/>
      <c r="T46" s="103"/>
      <c r="U46" s="102"/>
      <c r="V46" s="104"/>
      <c r="W46" s="94"/>
      <c r="X46" s="101"/>
      <c r="Y46" s="102"/>
      <c r="Z46" s="103"/>
      <c r="AA46" s="102"/>
      <c r="AB46" s="104"/>
      <c r="AC46" s="101"/>
      <c r="AD46" s="103"/>
      <c r="AE46" s="103"/>
      <c r="AF46" s="103"/>
      <c r="AG46" s="103"/>
      <c r="AH46" s="103"/>
      <c r="AI46" s="103"/>
      <c r="AJ46" s="103"/>
      <c r="AK46" s="103"/>
      <c r="AL46" s="103"/>
    </row>
    <row r="47" spans="1:39" s="93" customFormat="1" ht="31.5" customHeight="1">
      <c r="C47" s="36"/>
      <c r="D47" s="36"/>
      <c r="E47" s="36"/>
      <c r="F47" s="36"/>
      <c r="G47" s="36"/>
      <c r="H47" s="36"/>
      <c r="I47" s="36"/>
      <c r="J47" s="36"/>
      <c r="K47" s="94"/>
      <c r="L47" s="94"/>
      <c r="M47" s="94"/>
      <c r="N47" s="94"/>
      <c r="O47" s="94"/>
      <c r="P47" s="94"/>
      <c r="Q47" s="94"/>
      <c r="R47" s="105">
        <v>11</v>
      </c>
      <c r="S47" s="106">
        <v>21</v>
      </c>
      <c r="T47" s="106"/>
      <c r="U47" s="106"/>
      <c r="V47" s="107">
        <v>51</v>
      </c>
      <c r="X47" s="105">
        <v>51</v>
      </c>
      <c r="Y47" s="106"/>
      <c r="Z47" s="106"/>
      <c r="AA47" s="106">
        <v>21</v>
      </c>
      <c r="AB47" s="107">
        <v>11</v>
      </c>
      <c r="AC47" s="257"/>
      <c r="AD47" s="256"/>
      <c r="AE47" s="256"/>
      <c r="AF47" s="256"/>
      <c r="AG47" s="256"/>
      <c r="AH47" s="256"/>
      <c r="AI47" s="256"/>
      <c r="AJ47" s="256"/>
      <c r="AK47" s="256"/>
      <c r="AL47" s="256"/>
    </row>
    <row r="48" spans="1:39" s="93" customFormat="1" ht="22.5" customHeight="1">
      <c r="C48" s="36"/>
      <c r="D48" s="36"/>
      <c r="E48" s="36"/>
      <c r="F48" s="36"/>
      <c r="G48" s="36"/>
      <c r="H48" s="36"/>
      <c r="I48" s="36"/>
      <c r="J48" s="36"/>
      <c r="K48" s="96"/>
      <c r="L48" s="96"/>
      <c r="M48" s="96"/>
      <c r="N48" s="96"/>
      <c r="O48" s="96"/>
      <c r="P48" s="96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</row>
    <row r="49" spans="1:38" ht="13.5">
      <c r="T49" s="96" t="s">
        <v>212</v>
      </c>
      <c r="Z49" s="96" t="s">
        <v>213</v>
      </c>
    </row>
    <row r="51" spans="1:38" s="37" customFormat="1" ht="10.5">
      <c r="A51" s="127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</row>
    <row r="52" spans="1:38"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</row>
  </sheetData>
  <phoneticPr fontId="7" type="noConversion"/>
  <conditionalFormatting sqref="B39:AL39">
    <cfRule type="cellIs" dxfId="9" priority="2" operator="lessThan">
      <formula>1.33</formula>
    </cfRule>
  </conditionalFormatting>
  <printOptions horizontalCentered="1" verticalCentered="1"/>
  <pageMargins left="0.23" right="0.16" top="0" bottom="0.11811023622047245" header="0.15748031496062992" footer="0"/>
  <pageSetup paperSize="9" scale="55" orientation="landscape" horizontalDpi="300" verticalDpi="300" r:id="rId1"/>
  <headerFooter alignWithMargins="0">
    <oddFooter>&amp;C&amp;"Times New Roman,굵게"Daewon Q.A&amp;R&amp;"Times New Roman,굵게"&amp;D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51"/>
  <sheetViews>
    <sheetView showGridLines="0" topLeftCell="A40" workbookViewId="0"/>
  </sheetViews>
  <sheetFormatPr defaultColWidth="8" defaultRowHeight="14"/>
  <cols>
    <col min="1" max="1" width="9.58203125" style="108" customWidth="1"/>
    <col min="2" max="5" width="11.75" style="108" customWidth="1"/>
    <col min="6" max="6" width="11.33203125" style="108" customWidth="1"/>
    <col min="7" max="7" width="12.6640625" style="108" customWidth="1"/>
    <col min="8" max="15" width="11.75" style="108" customWidth="1"/>
    <col min="16" max="16384" width="8" style="108"/>
  </cols>
  <sheetData>
    <row r="1" spans="1:31" ht="14.5" thickBot="1"/>
    <row r="2" spans="1:31" ht="14.5" thickBot="1">
      <c r="A2" s="161" t="s">
        <v>214</v>
      </c>
      <c r="B2" s="162"/>
      <c r="C2" s="162"/>
      <c r="D2" s="162"/>
      <c r="E2" s="162"/>
      <c r="F2" s="162"/>
      <c r="G2" s="162"/>
      <c r="H2" s="162"/>
      <c r="I2" s="162"/>
      <c r="J2" s="163"/>
    </row>
    <row r="3" spans="1:31">
      <c r="A3" s="109"/>
      <c r="B3" s="109"/>
      <c r="C3" s="109"/>
      <c r="D3" s="109"/>
      <c r="E3" s="109"/>
      <c r="F3" s="109"/>
      <c r="G3" s="109"/>
      <c r="H3" s="109"/>
      <c r="I3" s="109"/>
      <c r="J3" s="109"/>
    </row>
    <row r="4" spans="1:31">
      <c r="A4" s="109" t="s">
        <v>215</v>
      </c>
      <c r="B4" s="110" t="s">
        <v>216</v>
      </c>
      <c r="C4" s="110"/>
      <c r="D4" s="110"/>
      <c r="E4" s="110"/>
      <c r="F4" s="110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31">
      <c r="A5" s="109" t="s">
        <v>217</v>
      </c>
      <c r="B5" s="110" t="s">
        <v>218</v>
      </c>
      <c r="C5" s="110"/>
      <c r="D5" s="110"/>
      <c r="E5" s="110"/>
      <c r="F5" s="110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</row>
    <row r="6" spans="1:31">
      <c r="A6" s="109" t="s">
        <v>219</v>
      </c>
      <c r="B6" s="110">
        <v>1</v>
      </c>
      <c r="C6" s="110"/>
      <c r="D6" s="110"/>
      <c r="E6" s="110"/>
      <c r="F6" s="110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</row>
    <row r="7" spans="1:31">
      <c r="A7" s="109" t="s">
        <v>220</v>
      </c>
      <c r="B7" s="111" t="s">
        <v>221</v>
      </c>
      <c r="C7" s="110"/>
      <c r="D7" s="110"/>
      <c r="E7" s="110"/>
      <c r="F7" s="110"/>
      <c r="G7" s="109"/>
      <c r="H7" s="109"/>
      <c r="I7" s="109"/>
      <c r="J7" s="109"/>
    </row>
    <row r="8" spans="1:31">
      <c r="A8" s="109" t="s">
        <v>222</v>
      </c>
      <c r="B8" s="110" t="s">
        <v>223</v>
      </c>
      <c r="C8" s="110"/>
      <c r="D8" s="110"/>
      <c r="E8" s="110"/>
      <c r="F8" s="110"/>
      <c r="G8" s="109"/>
      <c r="H8" s="109"/>
      <c r="I8" s="109"/>
      <c r="J8" s="109"/>
    </row>
    <row r="9" spans="1:31" ht="14.5" thickBot="1">
      <c r="A9" s="134" t="s">
        <v>224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31" ht="14.5" thickBot="1">
      <c r="A10" s="135"/>
      <c r="B10" s="135"/>
      <c r="C10" s="136"/>
      <c r="D10" s="136"/>
      <c r="E10" s="319" t="s">
        <v>225</v>
      </c>
      <c r="F10" s="319"/>
      <c r="G10" s="319"/>
      <c r="H10" s="319"/>
      <c r="I10" s="319"/>
      <c r="J10" s="319"/>
      <c r="K10" s="319"/>
      <c r="L10" s="319"/>
      <c r="M10" s="319"/>
      <c r="N10" s="319"/>
      <c r="O10" s="320"/>
    </row>
    <row r="11" spans="1:31" ht="14.5" thickBot="1">
      <c r="A11" s="321" t="s">
        <v>226</v>
      </c>
      <c r="B11" s="318" t="s">
        <v>227</v>
      </c>
      <c r="C11" s="319"/>
      <c r="D11" s="319"/>
      <c r="E11" s="319"/>
      <c r="F11" s="266"/>
      <c r="G11" s="318" t="s">
        <v>228</v>
      </c>
      <c r="H11" s="319"/>
      <c r="I11" s="319"/>
      <c r="J11" s="318" t="s">
        <v>229</v>
      </c>
      <c r="K11" s="319"/>
      <c r="L11" s="319"/>
      <c r="M11" s="318" t="s">
        <v>230</v>
      </c>
      <c r="N11" s="319"/>
      <c r="O11" s="320"/>
    </row>
    <row r="12" spans="1:31" s="112" customFormat="1" ht="14.5" thickBot="1">
      <c r="A12" s="322"/>
      <c r="B12" s="169" t="s">
        <v>231</v>
      </c>
      <c r="C12" s="170" t="s">
        <v>75</v>
      </c>
      <c r="D12" s="171" t="s">
        <v>232</v>
      </c>
      <c r="E12" s="197" t="s">
        <v>233</v>
      </c>
      <c r="F12" s="265" t="s">
        <v>130</v>
      </c>
      <c r="G12" s="169" t="s">
        <v>231</v>
      </c>
      <c r="H12" s="170" t="s">
        <v>75</v>
      </c>
      <c r="I12" s="171" t="s">
        <v>232</v>
      </c>
      <c r="J12" s="169" t="s">
        <v>231</v>
      </c>
      <c r="K12" s="170" t="s">
        <v>75</v>
      </c>
      <c r="L12" s="171" t="s">
        <v>232</v>
      </c>
      <c r="M12" s="169" t="s">
        <v>231</v>
      </c>
      <c r="N12" s="170" t="s">
        <v>75</v>
      </c>
      <c r="O12" s="171" t="s">
        <v>232</v>
      </c>
    </row>
    <row r="13" spans="1:31">
      <c r="A13" s="137">
        <v>1</v>
      </c>
      <c r="B13" s="238">
        <v>0.33400000000000002</v>
      </c>
      <c r="C13" s="241">
        <v>314.99799999999999</v>
      </c>
      <c r="D13" s="209" t="s">
        <v>137</v>
      </c>
      <c r="E13" s="233">
        <v>-73</v>
      </c>
      <c r="F13" s="264">
        <v>2020</v>
      </c>
      <c r="G13" s="222">
        <v>0.373</v>
      </c>
      <c r="H13" s="223">
        <v>314.92399999999998</v>
      </c>
      <c r="I13" s="209" t="s">
        <v>137</v>
      </c>
      <c r="J13" s="222">
        <v>0.37</v>
      </c>
      <c r="K13" s="223">
        <v>314.90299999999996</v>
      </c>
      <c r="L13" s="209" t="s">
        <v>137</v>
      </c>
      <c r="M13" s="222">
        <v>0.43</v>
      </c>
      <c r="N13" s="223">
        <v>314.88799999999998</v>
      </c>
      <c r="O13" s="217" t="s">
        <v>137</v>
      </c>
    </row>
    <row r="14" spans="1:31">
      <c r="A14" s="138">
        <v>2</v>
      </c>
      <c r="B14" s="224">
        <v>0.33400000000000002</v>
      </c>
      <c r="C14" s="242">
        <v>315.00900000000001</v>
      </c>
      <c r="D14" s="210" t="s">
        <v>137</v>
      </c>
      <c r="E14" s="234">
        <v>-48</v>
      </c>
      <c r="F14" s="263">
        <v>1930</v>
      </c>
      <c r="G14" s="224">
        <v>0.37</v>
      </c>
      <c r="H14" s="225">
        <v>314.92099999999999</v>
      </c>
      <c r="I14" s="210" t="s">
        <v>137</v>
      </c>
      <c r="J14" s="224">
        <v>0.38200000000000001</v>
      </c>
      <c r="K14" s="225">
        <v>314.892</v>
      </c>
      <c r="L14" s="210" t="s">
        <v>137</v>
      </c>
      <c r="M14" s="224">
        <v>0.41699999999999998</v>
      </c>
      <c r="N14" s="225">
        <v>314.87599999999998</v>
      </c>
      <c r="O14" s="218" t="s">
        <v>137</v>
      </c>
    </row>
    <row r="15" spans="1:31">
      <c r="A15" s="138">
        <v>3</v>
      </c>
      <c r="B15" s="224">
        <v>0.34200000000000003</v>
      </c>
      <c r="C15" s="242">
        <v>314.98599999999999</v>
      </c>
      <c r="D15" s="210" t="s">
        <v>137</v>
      </c>
      <c r="E15" s="234">
        <v>-45</v>
      </c>
      <c r="F15" s="263">
        <v>2100</v>
      </c>
      <c r="G15" s="224">
        <v>0.40200000000000002</v>
      </c>
      <c r="H15" s="225">
        <v>314.87599999999998</v>
      </c>
      <c r="I15" s="210" t="s">
        <v>137</v>
      </c>
      <c r="J15" s="224">
        <v>0.39200000000000002</v>
      </c>
      <c r="K15" s="225">
        <v>314.83999999999997</v>
      </c>
      <c r="L15" s="210" t="s">
        <v>137</v>
      </c>
      <c r="M15" s="224">
        <v>0.41599999999999998</v>
      </c>
      <c r="N15" s="225">
        <v>314.83699999999999</v>
      </c>
      <c r="O15" s="218" t="s">
        <v>137</v>
      </c>
    </row>
    <row r="16" spans="1:31">
      <c r="A16" s="138">
        <v>4</v>
      </c>
      <c r="B16" s="224">
        <v>0.32600000000000001</v>
      </c>
      <c r="C16" s="242">
        <v>314.98899999999998</v>
      </c>
      <c r="D16" s="210" t="s">
        <v>137</v>
      </c>
      <c r="E16" s="234">
        <v>-69</v>
      </c>
      <c r="F16" s="263">
        <v>1900</v>
      </c>
      <c r="G16" s="224">
        <v>0.36599999999999999</v>
      </c>
      <c r="H16" s="225">
        <v>314.91699999999997</v>
      </c>
      <c r="I16" s="210" t="s">
        <v>137</v>
      </c>
      <c r="J16" s="224">
        <v>0.378</v>
      </c>
      <c r="K16" s="225">
        <v>314.90699999999998</v>
      </c>
      <c r="L16" s="210" t="s">
        <v>137</v>
      </c>
      <c r="M16" s="224">
        <v>0.42</v>
      </c>
      <c r="N16" s="225">
        <v>314.90199999999999</v>
      </c>
      <c r="O16" s="218" t="s">
        <v>137</v>
      </c>
    </row>
    <row r="17" spans="1:15">
      <c r="A17" s="138">
        <v>5</v>
      </c>
      <c r="B17" s="224">
        <v>0.33400000000000002</v>
      </c>
      <c r="C17" s="242">
        <v>315.005</v>
      </c>
      <c r="D17" s="210" t="s">
        <v>137</v>
      </c>
      <c r="E17" s="234">
        <v>-59</v>
      </c>
      <c r="F17" s="263">
        <v>1910</v>
      </c>
      <c r="G17" s="224">
        <v>0.35799999999999998</v>
      </c>
      <c r="H17" s="225">
        <v>314.90499999999997</v>
      </c>
      <c r="I17" s="210" t="s">
        <v>137</v>
      </c>
      <c r="J17" s="224">
        <v>0.42099999999999999</v>
      </c>
      <c r="K17" s="225">
        <v>314.875</v>
      </c>
      <c r="L17" s="210" t="s">
        <v>137</v>
      </c>
      <c r="M17" s="224">
        <v>0.41099999999999998</v>
      </c>
      <c r="N17" s="225">
        <v>314.846</v>
      </c>
      <c r="O17" s="218" t="s">
        <v>137</v>
      </c>
    </row>
    <row r="18" spans="1:15">
      <c r="A18" s="138">
        <v>6</v>
      </c>
      <c r="B18" s="224">
        <v>0.35299999999999998</v>
      </c>
      <c r="C18" s="242">
        <v>315.00700000000001</v>
      </c>
      <c r="D18" s="210" t="s">
        <v>137</v>
      </c>
      <c r="E18" s="234">
        <v>-46</v>
      </c>
      <c r="F18" s="263">
        <v>1930</v>
      </c>
      <c r="G18" s="224">
        <v>0.39400000000000002</v>
      </c>
      <c r="H18" s="225">
        <v>314.91399999999999</v>
      </c>
      <c r="I18" s="210" t="s">
        <v>137</v>
      </c>
      <c r="J18" s="224">
        <v>0.39</v>
      </c>
      <c r="K18" s="225">
        <v>314.90800000000002</v>
      </c>
      <c r="L18" s="210" t="s">
        <v>137</v>
      </c>
      <c r="M18" s="224">
        <v>0.42399999999999999</v>
      </c>
      <c r="N18" s="225">
        <v>314.90500000000003</v>
      </c>
      <c r="O18" s="218" t="s">
        <v>137</v>
      </c>
    </row>
    <row r="19" spans="1:15">
      <c r="A19" s="138">
        <v>7</v>
      </c>
      <c r="B19" s="224">
        <v>0.32500000000000001</v>
      </c>
      <c r="C19" s="242">
        <v>315.00200000000001</v>
      </c>
      <c r="D19" s="210" t="s">
        <v>137</v>
      </c>
      <c r="E19" s="234">
        <v>-65</v>
      </c>
      <c r="F19" s="263">
        <v>1940</v>
      </c>
      <c r="G19" s="224">
        <v>0.379</v>
      </c>
      <c r="H19" s="225">
        <v>314.91200000000003</v>
      </c>
      <c r="I19" s="210" t="s">
        <v>137</v>
      </c>
      <c r="J19" s="224">
        <v>0.379</v>
      </c>
      <c r="K19" s="225">
        <v>314.89700000000005</v>
      </c>
      <c r="L19" s="210" t="s">
        <v>137</v>
      </c>
      <c r="M19" s="224">
        <v>0.42</v>
      </c>
      <c r="N19" s="225">
        <v>314.87200000000007</v>
      </c>
      <c r="O19" s="218" t="s">
        <v>137</v>
      </c>
    </row>
    <row r="20" spans="1:15">
      <c r="A20" s="138">
        <v>8</v>
      </c>
      <c r="B20" s="224">
        <v>0.33800000000000002</v>
      </c>
      <c r="C20" s="242">
        <v>314.99</v>
      </c>
      <c r="D20" s="210" t="s">
        <v>137</v>
      </c>
      <c r="E20" s="234">
        <v>-67</v>
      </c>
      <c r="F20" s="263">
        <v>1980</v>
      </c>
      <c r="G20" s="224">
        <v>0.39600000000000002</v>
      </c>
      <c r="H20" s="225">
        <v>314.91200000000003</v>
      </c>
      <c r="I20" s="210" t="s">
        <v>137</v>
      </c>
      <c r="J20" s="224">
        <v>0.4</v>
      </c>
      <c r="K20" s="225">
        <v>314.89700000000005</v>
      </c>
      <c r="L20" s="210" t="s">
        <v>137</v>
      </c>
      <c r="M20" s="224">
        <v>0.42399999999999999</v>
      </c>
      <c r="N20" s="225">
        <v>314.87500000000006</v>
      </c>
      <c r="O20" s="218" t="s">
        <v>137</v>
      </c>
    </row>
    <row r="21" spans="1:15">
      <c r="A21" s="138">
        <v>9</v>
      </c>
      <c r="B21" s="224">
        <v>0.34499999999999997</v>
      </c>
      <c r="C21" s="242">
        <v>314.98500000000001</v>
      </c>
      <c r="D21" s="210" t="s">
        <v>137</v>
      </c>
      <c r="E21" s="234">
        <v>-64</v>
      </c>
      <c r="F21" s="263">
        <v>2080</v>
      </c>
      <c r="G21" s="224">
        <v>0.39200000000000002</v>
      </c>
      <c r="H21" s="225">
        <v>314.87900000000002</v>
      </c>
      <c r="I21" s="210" t="s">
        <v>137</v>
      </c>
      <c r="J21" s="224">
        <v>0.36799999999999999</v>
      </c>
      <c r="K21" s="225">
        <v>314.846</v>
      </c>
      <c r="L21" s="210" t="s">
        <v>137</v>
      </c>
      <c r="M21" s="224">
        <v>0.38</v>
      </c>
      <c r="N21" s="225">
        <v>314.834</v>
      </c>
      <c r="O21" s="218" t="s">
        <v>137</v>
      </c>
    </row>
    <row r="22" spans="1:15">
      <c r="A22" s="138">
        <v>10</v>
      </c>
      <c r="B22" s="224">
        <v>0.32600000000000001</v>
      </c>
      <c r="C22" s="242">
        <v>314.99200000000002</v>
      </c>
      <c r="D22" s="210" t="s">
        <v>137</v>
      </c>
      <c r="E22" s="234">
        <v>-62</v>
      </c>
      <c r="F22" s="263">
        <v>2090</v>
      </c>
      <c r="G22" s="224">
        <v>0.35799999999999998</v>
      </c>
      <c r="H22" s="225">
        <v>314.91900000000004</v>
      </c>
      <c r="I22" s="210" t="s">
        <v>137</v>
      </c>
      <c r="J22" s="224">
        <v>0.38600000000000001</v>
      </c>
      <c r="K22" s="225">
        <v>314.87900000000002</v>
      </c>
      <c r="L22" s="210" t="s">
        <v>137</v>
      </c>
      <c r="M22" s="224">
        <v>0.433</v>
      </c>
      <c r="N22" s="225">
        <v>314.85200000000003</v>
      </c>
      <c r="O22" s="218" t="s">
        <v>137</v>
      </c>
    </row>
    <row r="23" spans="1:15">
      <c r="A23" s="138">
        <v>11</v>
      </c>
      <c r="B23" s="224">
        <v>0.34300000000000003</v>
      </c>
      <c r="C23" s="242">
        <v>314.99700000000001</v>
      </c>
      <c r="D23" s="210" t="s">
        <v>137</v>
      </c>
      <c r="E23" s="234">
        <v>-26</v>
      </c>
      <c r="F23" s="263">
        <v>1940</v>
      </c>
      <c r="G23" s="224">
        <v>0.36399999999999999</v>
      </c>
      <c r="H23" s="225">
        <v>314.916</v>
      </c>
      <c r="I23" s="210" t="s">
        <v>137</v>
      </c>
      <c r="J23" s="224">
        <v>0.39700000000000002</v>
      </c>
      <c r="K23" s="225">
        <v>314.87900000000002</v>
      </c>
      <c r="L23" s="210" t="s">
        <v>137</v>
      </c>
      <c r="M23" s="224">
        <v>0.40699999999999997</v>
      </c>
      <c r="N23" s="225">
        <v>314.851</v>
      </c>
      <c r="O23" s="218" t="s">
        <v>137</v>
      </c>
    </row>
    <row r="24" spans="1:15">
      <c r="A24" s="138">
        <v>12</v>
      </c>
      <c r="B24" s="224">
        <v>0.34</v>
      </c>
      <c r="C24" s="242">
        <v>315.00299999999999</v>
      </c>
      <c r="D24" s="210" t="s">
        <v>137</v>
      </c>
      <c r="E24" s="234">
        <v>-71</v>
      </c>
      <c r="F24" s="263">
        <v>1890</v>
      </c>
      <c r="G24" s="224">
        <v>0.36299999999999999</v>
      </c>
      <c r="H24" s="225">
        <v>314.90100000000001</v>
      </c>
      <c r="I24" s="210" t="s">
        <v>137</v>
      </c>
      <c r="J24" s="224">
        <v>0.40300000000000002</v>
      </c>
      <c r="K24" s="225">
        <v>314.88100000000003</v>
      </c>
      <c r="L24" s="210" t="s">
        <v>137</v>
      </c>
      <c r="M24" s="224">
        <v>0.39300000000000002</v>
      </c>
      <c r="N24" s="225">
        <v>314.86900000000003</v>
      </c>
      <c r="O24" s="218" t="s">
        <v>137</v>
      </c>
    </row>
    <row r="25" spans="1:15">
      <c r="A25" s="138">
        <v>13</v>
      </c>
      <c r="B25" s="224">
        <v>0.34799999999999998</v>
      </c>
      <c r="C25" s="242">
        <v>315.01100000000002</v>
      </c>
      <c r="D25" s="210" t="s">
        <v>137</v>
      </c>
      <c r="E25" s="234">
        <v>-75</v>
      </c>
      <c r="F25" s="263">
        <v>2080</v>
      </c>
      <c r="G25" s="224">
        <v>0.39300000000000002</v>
      </c>
      <c r="H25" s="225">
        <v>314.90300000000002</v>
      </c>
      <c r="I25" s="210" t="s">
        <v>137</v>
      </c>
      <c r="J25" s="224">
        <v>0.378</v>
      </c>
      <c r="K25" s="225">
        <v>314.89000000000004</v>
      </c>
      <c r="L25" s="210" t="s">
        <v>137</v>
      </c>
      <c r="M25" s="224">
        <v>0.42599999999999999</v>
      </c>
      <c r="N25" s="225">
        <v>314.86700000000002</v>
      </c>
      <c r="O25" s="218" t="s">
        <v>137</v>
      </c>
    </row>
    <row r="26" spans="1:15">
      <c r="A26" s="138">
        <v>14</v>
      </c>
      <c r="B26" s="224">
        <v>0.32600000000000001</v>
      </c>
      <c r="C26" s="242">
        <v>314.988</v>
      </c>
      <c r="D26" s="210" t="s">
        <v>137</v>
      </c>
      <c r="E26" s="234">
        <v>-37</v>
      </c>
      <c r="F26" s="263">
        <v>1960</v>
      </c>
      <c r="G26" s="224">
        <v>0.36</v>
      </c>
      <c r="H26" s="225">
        <v>314.904</v>
      </c>
      <c r="I26" s="210" t="s">
        <v>137</v>
      </c>
      <c r="J26" s="224">
        <v>0.38500000000000001</v>
      </c>
      <c r="K26" s="225">
        <v>314.88400000000001</v>
      </c>
      <c r="L26" s="210" t="s">
        <v>137</v>
      </c>
      <c r="M26" s="224">
        <v>0.43099999999999999</v>
      </c>
      <c r="N26" s="225">
        <v>314.87700000000001</v>
      </c>
      <c r="O26" s="218" t="s">
        <v>137</v>
      </c>
    </row>
    <row r="27" spans="1:15">
      <c r="A27" s="138">
        <v>15</v>
      </c>
      <c r="B27" s="224">
        <v>0.33700000000000002</v>
      </c>
      <c r="C27" s="242">
        <v>315</v>
      </c>
      <c r="D27" s="210" t="s">
        <v>137</v>
      </c>
      <c r="E27" s="234">
        <v>-51</v>
      </c>
      <c r="F27" s="263">
        <v>2000</v>
      </c>
      <c r="G27" s="224">
        <v>0.378</v>
      </c>
      <c r="H27" s="225">
        <v>314.89499999999998</v>
      </c>
      <c r="I27" s="210" t="s">
        <v>137</v>
      </c>
      <c r="J27" s="224">
        <v>0.375</v>
      </c>
      <c r="K27" s="225">
        <v>314.875</v>
      </c>
      <c r="L27" s="210" t="s">
        <v>137</v>
      </c>
      <c r="M27" s="224">
        <v>0.42</v>
      </c>
      <c r="N27" s="225">
        <v>314.86900000000003</v>
      </c>
      <c r="O27" s="218" t="s">
        <v>137</v>
      </c>
    </row>
    <row r="28" spans="1:15">
      <c r="A28" s="138">
        <v>16</v>
      </c>
      <c r="B28" s="224">
        <v>0.311</v>
      </c>
      <c r="C28" s="242">
        <v>314.995</v>
      </c>
      <c r="D28" s="210" t="s">
        <v>137</v>
      </c>
      <c r="E28" s="234">
        <v>-25</v>
      </c>
      <c r="F28" s="263">
        <v>1970</v>
      </c>
      <c r="G28" s="224">
        <v>0.39400000000000002</v>
      </c>
      <c r="H28" s="225">
        <v>314.887</v>
      </c>
      <c r="I28" s="210" t="s">
        <v>137</v>
      </c>
      <c r="J28" s="224">
        <v>0.39300000000000002</v>
      </c>
      <c r="K28" s="225">
        <v>314.88499999999999</v>
      </c>
      <c r="L28" s="210" t="s">
        <v>137</v>
      </c>
      <c r="M28" s="224">
        <v>0.41199999999999998</v>
      </c>
      <c r="N28" s="225">
        <v>314.87</v>
      </c>
      <c r="O28" s="218" t="s">
        <v>137</v>
      </c>
    </row>
    <row r="29" spans="1:15">
      <c r="A29" s="138">
        <v>17</v>
      </c>
      <c r="B29" s="224">
        <v>0.34599999999999997</v>
      </c>
      <c r="C29" s="242">
        <v>314.983</v>
      </c>
      <c r="D29" s="210" t="s">
        <v>137</v>
      </c>
      <c r="E29" s="234">
        <v>-24</v>
      </c>
      <c r="F29" s="263">
        <v>2050</v>
      </c>
      <c r="G29" s="224">
        <v>0.38100000000000001</v>
      </c>
      <c r="H29" s="225">
        <v>314.90899999999999</v>
      </c>
      <c r="I29" s="210" t="s">
        <v>137</v>
      </c>
      <c r="J29" s="224">
        <v>0.40699999999999997</v>
      </c>
      <c r="K29" s="225">
        <v>314.89499999999998</v>
      </c>
      <c r="L29" s="210" t="s">
        <v>137</v>
      </c>
      <c r="M29" s="224">
        <v>0.40100000000000002</v>
      </c>
      <c r="N29" s="225">
        <v>314.863</v>
      </c>
      <c r="O29" s="218" t="s">
        <v>137</v>
      </c>
    </row>
    <row r="30" spans="1:15">
      <c r="A30" s="138">
        <v>18</v>
      </c>
      <c r="B30" s="224">
        <v>0.33400000000000002</v>
      </c>
      <c r="C30" s="242">
        <v>314.99299999999999</v>
      </c>
      <c r="D30" s="210" t="s">
        <v>137</v>
      </c>
      <c r="E30" s="234">
        <v>-23</v>
      </c>
      <c r="F30" s="263">
        <v>1940</v>
      </c>
      <c r="G30" s="224">
        <v>0.39</v>
      </c>
      <c r="H30" s="225">
        <v>314.92</v>
      </c>
      <c r="I30" s="210" t="s">
        <v>137</v>
      </c>
      <c r="J30" s="224">
        <v>0.40100000000000002</v>
      </c>
      <c r="K30" s="225">
        <v>314.90000000000003</v>
      </c>
      <c r="L30" s="210" t="s">
        <v>137</v>
      </c>
      <c r="M30" s="224">
        <v>0.40600000000000003</v>
      </c>
      <c r="N30" s="225">
        <v>314.89300000000003</v>
      </c>
      <c r="O30" s="218" t="s">
        <v>137</v>
      </c>
    </row>
    <row r="31" spans="1:15">
      <c r="A31" s="138">
        <v>19</v>
      </c>
      <c r="B31" s="224">
        <v>0.34599999999999997</v>
      </c>
      <c r="C31" s="242">
        <v>315</v>
      </c>
      <c r="D31" s="210" t="s">
        <v>137</v>
      </c>
      <c r="E31" s="234">
        <v>-57</v>
      </c>
      <c r="F31" s="263">
        <v>2120</v>
      </c>
      <c r="G31" s="224">
        <v>0.36199999999999999</v>
      </c>
      <c r="H31" s="225">
        <v>314.89400000000001</v>
      </c>
      <c r="I31" s="210" t="s">
        <v>137</v>
      </c>
      <c r="J31" s="224">
        <v>0.38200000000000001</v>
      </c>
      <c r="K31" s="225">
        <v>314.88600000000002</v>
      </c>
      <c r="L31" s="210" t="s">
        <v>137</v>
      </c>
      <c r="M31" s="224">
        <v>0.42799999999999999</v>
      </c>
      <c r="N31" s="225">
        <v>314.87600000000003</v>
      </c>
      <c r="O31" s="218" t="s">
        <v>137</v>
      </c>
    </row>
    <row r="32" spans="1:15">
      <c r="A32" s="138">
        <v>20</v>
      </c>
      <c r="B32" s="224">
        <v>0.35</v>
      </c>
      <c r="C32" s="242">
        <v>315.005</v>
      </c>
      <c r="D32" s="210" t="s">
        <v>137</v>
      </c>
      <c r="E32" s="234">
        <v>-33</v>
      </c>
      <c r="F32" s="263">
        <v>1890</v>
      </c>
      <c r="G32" s="224">
        <v>0.35599999999999998</v>
      </c>
      <c r="H32" s="225">
        <v>314.899</v>
      </c>
      <c r="I32" s="210" t="s">
        <v>137</v>
      </c>
      <c r="J32" s="224">
        <v>0.376</v>
      </c>
      <c r="K32" s="225">
        <v>314.87700000000001</v>
      </c>
      <c r="L32" s="210" t="s">
        <v>137</v>
      </c>
      <c r="M32" s="224">
        <v>0.38300000000000001</v>
      </c>
      <c r="N32" s="225">
        <v>314.87299999999999</v>
      </c>
      <c r="O32" s="218" t="s">
        <v>137</v>
      </c>
    </row>
    <row r="33" spans="1:15">
      <c r="A33" s="138">
        <v>21</v>
      </c>
      <c r="B33" s="224">
        <v>0.33500000000000002</v>
      </c>
      <c r="C33" s="242">
        <v>314.99700000000001</v>
      </c>
      <c r="D33" s="210" t="s">
        <v>137</v>
      </c>
      <c r="E33" s="234">
        <v>-44</v>
      </c>
      <c r="F33" s="263">
        <v>1870</v>
      </c>
      <c r="G33" s="224">
        <v>0.40100000000000002</v>
      </c>
      <c r="H33" s="225">
        <v>314.91700000000003</v>
      </c>
      <c r="I33" s="210" t="s">
        <v>137</v>
      </c>
      <c r="J33" s="224">
        <v>0.38800000000000001</v>
      </c>
      <c r="K33" s="225">
        <v>314.91600000000005</v>
      </c>
      <c r="L33" s="210" t="s">
        <v>137</v>
      </c>
      <c r="M33" s="224">
        <v>0.379</v>
      </c>
      <c r="N33" s="225">
        <v>314.88100000000003</v>
      </c>
      <c r="O33" s="218" t="s">
        <v>137</v>
      </c>
    </row>
    <row r="34" spans="1:15">
      <c r="A34" s="138">
        <v>22</v>
      </c>
      <c r="B34" s="224">
        <v>0.32</v>
      </c>
      <c r="C34" s="242">
        <v>314.99700000000001</v>
      </c>
      <c r="D34" s="210" t="s">
        <v>137</v>
      </c>
      <c r="E34" s="234">
        <v>-22</v>
      </c>
      <c r="F34" s="263">
        <v>2040</v>
      </c>
      <c r="G34" s="224">
        <v>0.36599999999999999</v>
      </c>
      <c r="H34" s="225">
        <v>314.90300000000002</v>
      </c>
      <c r="I34" s="210" t="s">
        <v>137</v>
      </c>
      <c r="J34" s="224">
        <v>0.4</v>
      </c>
      <c r="K34" s="225">
        <v>314.88200000000001</v>
      </c>
      <c r="L34" s="210" t="s">
        <v>137</v>
      </c>
      <c r="M34" s="224">
        <v>0.433</v>
      </c>
      <c r="N34" s="225">
        <v>314.86099999999999</v>
      </c>
      <c r="O34" s="218" t="s">
        <v>137</v>
      </c>
    </row>
    <row r="35" spans="1:15">
      <c r="A35" s="138">
        <v>23</v>
      </c>
      <c r="B35" s="224">
        <v>0.33900000000000002</v>
      </c>
      <c r="C35" s="242">
        <v>315.00200000000001</v>
      </c>
      <c r="D35" s="210" t="s">
        <v>137</v>
      </c>
      <c r="E35" s="234">
        <v>-58</v>
      </c>
      <c r="F35" s="263">
        <v>2090</v>
      </c>
      <c r="G35" s="224">
        <v>0.39900000000000002</v>
      </c>
      <c r="H35" s="225">
        <v>314.92599999999999</v>
      </c>
      <c r="I35" s="210" t="s">
        <v>137</v>
      </c>
      <c r="J35" s="224">
        <v>0.41099999999999998</v>
      </c>
      <c r="K35" s="225">
        <v>314.90299999999996</v>
      </c>
      <c r="L35" s="210" t="s">
        <v>137</v>
      </c>
      <c r="M35" s="224">
        <v>0.42</v>
      </c>
      <c r="N35" s="225">
        <v>314.87999999999994</v>
      </c>
      <c r="O35" s="218" t="s">
        <v>137</v>
      </c>
    </row>
    <row r="36" spans="1:15">
      <c r="A36" s="138">
        <v>24</v>
      </c>
      <c r="B36" s="224">
        <v>0.35199999999999998</v>
      </c>
      <c r="C36" s="242">
        <v>315.012</v>
      </c>
      <c r="D36" s="210" t="s">
        <v>137</v>
      </c>
      <c r="E36" s="234">
        <v>-32</v>
      </c>
      <c r="F36" s="263">
        <v>1960</v>
      </c>
      <c r="G36" s="224">
        <v>0.35799999999999998</v>
      </c>
      <c r="H36" s="225">
        <v>314.93400000000003</v>
      </c>
      <c r="I36" s="210" t="s">
        <v>137</v>
      </c>
      <c r="J36" s="224">
        <v>0.38300000000000001</v>
      </c>
      <c r="K36" s="225">
        <v>314.90500000000003</v>
      </c>
      <c r="L36" s="210" t="s">
        <v>137</v>
      </c>
      <c r="M36" s="224">
        <v>0.379</v>
      </c>
      <c r="N36" s="225">
        <v>314.89700000000005</v>
      </c>
      <c r="O36" s="218" t="s">
        <v>137</v>
      </c>
    </row>
    <row r="37" spans="1:15">
      <c r="A37" s="138">
        <v>25</v>
      </c>
      <c r="B37" s="224">
        <v>0.33300000000000002</v>
      </c>
      <c r="C37" s="242">
        <v>315.01299999999998</v>
      </c>
      <c r="D37" s="210" t="s">
        <v>137</v>
      </c>
      <c r="E37" s="234">
        <v>-22</v>
      </c>
      <c r="F37" s="263">
        <v>2060</v>
      </c>
      <c r="G37" s="224">
        <v>0.39900000000000002</v>
      </c>
      <c r="H37" s="225">
        <v>314.91199999999998</v>
      </c>
      <c r="I37" s="210" t="s">
        <v>137</v>
      </c>
      <c r="J37" s="224">
        <v>0.41399999999999998</v>
      </c>
      <c r="K37" s="225">
        <v>314.87399999999997</v>
      </c>
      <c r="L37" s="210" t="s">
        <v>137</v>
      </c>
      <c r="M37" s="224">
        <v>0.38700000000000001</v>
      </c>
      <c r="N37" s="225">
        <v>314.85499999999996</v>
      </c>
      <c r="O37" s="218" t="s">
        <v>137</v>
      </c>
    </row>
    <row r="38" spans="1:15">
      <c r="A38" s="138">
        <v>26</v>
      </c>
      <c r="B38" s="224">
        <v>0.32300000000000001</v>
      </c>
      <c r="C38" s="242">
        <v>315.00599999999997</v>
      </c>
      <c r="D38" s="210" t="s">
        <v>137</v>
      </c>
      <c r="E38" s="234">
        <v>-48</v>
      </c>
      <c r="F38" s="263">
        <v>2110</v>
      </c>
      <c r="G38" s="224">
        <v>0.36599999999999999</v>
      </c>
      <c r="H38" s="225">
        <v>314.92299999999994</v>
      </c>
      <c r="I38" s="210" t="s">
        <v>137</v>
      </c>
      <c r="J38" s="224">
        <v>0.39100000000000001</v>
      </c>
      <c r="K38" s="225">
        <v>314.91499999999996</v>
      </c>
      <c r="L38" s="210" t="s">
        <v>137</v>
      </c>
      <c r="M38" s="224">
        <v>0.40100000000000002</v>
      </c>
      <c r="N38" s="225">
        <v>314.88299999999998</v>
      </c>
      <c r="O38" s="218" t="s">
        <v>137</v>
      </c>
    </row>
    <row r="39" spans="1:15">
      <c r="A39" s="138">
        <v>27</v>
      </c>
      <c r="B39" s="224">
        <v>0.32900000000000001</v>
      </c>
      <c r="C39" s="242">
        <v>315.012</v>
      </c>
      <c r="D39" s="210" t="s">
        <v>137</v>
      </c>
      <c r="E39" s="234">
        <v>-48</v>
      </c>
      <c r="F39" s="263">
        <v>2000</v>
      </c>
      <c r="G39" s="224">
        <v>0.35799999999999998</v>
      </c>
      <c r="H39" s="225">
        <v>314.92399999999998</v>
      </c>
      <c r="I39" s="210" t="s">
        <v>137</v>
      </c>
      <c r="J39" s="224">
        <v>0.38400000000000001</v>
      </c>
      <c r="K39" s="225">
        <v>314.88499999999999</v>
      </c>
      <c r="L39" s="210" t="s">
        <v>137</v>
      </c>
      <c r="M39" s="224">
        <v>0.41499999999999998</v>
      </c>
      <c r="N39" s="225">
        <v>314.875</v>
      </c>
      <c r="O39" s="218" t="s">
        <v>137</v>
      </c>
    </row>
    <row r="40" spans="1:15">
      <c r="A40" s="138">
        <v>28</v>
      </c>
      <c r="B40" s="224">
        <v>0.34599999999999997</v>
      </c>
      <c r="C40" s="242">
        <v>315.01100000000002</v>
      </c>
      <c r="D40" s="210" t="s">
        <v>137</v>
      </c>
      <c r="E40" s="234">
        <v>-41</v>
      </c>
      <c r="F40" s="263">
        <v>1920</v>
      </c>
      <c r="G40" s="224">
        <v>0.38900000000000001</v>
      </c>
      <c r="H40" s="225">
        <v>314.93700000000001</v>
      </c>
      <c r="I40" s="210" t="s">
        <v>137</v>
      </c>
      <c r="J40" s="224">
        <v>0.42</v>
      </c>
      <c r="K40" s="225">
        <v>314.93200000000002</v>
      </c>
      <c r="L40" s="210" t="s">
        <v>137</v>
      </c>
      <c r="M40" s="224">
        <v>0.42599999999999999</v>
      </c>
      <c r="N40" s="225">
        <v>314.916</v>
      </c>
      <c r="O40" s="218" t="s">
        <v>137</v>
      </c>
    </row>
    <row r="41" spans="1:15">
      <c r="A41" s="138">
        <v>29</v>
      </c>
      <c r="B41" s="224">
        <v>0.311</v>
      </c>
      <c r="C41" s="242">
        <v>315.00400000000002</v>
      </c>
      <c r="D41" s="210" t="s">
        <v>137</v>
      </c>
      <c r="E41" s="234">
        <v>-75</v>
      </c>
      <c r="F41" s="263">
        <v>1950</v>
      </c>
      <c r="G41" s="224">
        <v>0.374</v>
      </c>
      <c r="H41" s="225">
        <v>314.92500000000001</v>
      </c>
      <c r="I41" s="210" t="s">
        <v>137</v>
      </c>
      <c r="J41" s="224">
        <v>0.374</v>
      </c>
      <c r="K41" s="225">
        <v>314.911</v>
      </c>
      <c r="L41" s="210" t="s">
        <v>137</v>
      </c>
      <c r="M41" s="224">
        <v>0.434</v>
      </c>
      <c r="N41" s="225">
        <v>314.90800000000002</v>
      </c>
      <c r="O41" s="218" t="s">
        <v>137</v>
      </c>
    </row>
    <row r="42" spans="1:15" ht="14.5" thickBot="1">
      <c r="A42" s="139">
        <v>30</v>
      </c>
      <c r="B42" s="226">
        <v>0.34499999999999997</v>
      </c>
      <c r="C42" s="243">
        <v>315.01</v>
      </c>
      <c r="D42" s="211" t="s">
        <v>137</v>
      </c>
      <c r="E42" s="235">
        <v>-69</v>
      </c>
      <c r="F42" s="262">
        <v>1890</v>
      </c>
      <c r="G42" s="226">
        <v>0.39200000000000002</v>
      </c>
      <c r="H42" s="227">
        <v>314.911</v>
      </c>
      <c r="I42" s="211" t="s">
        <v>137</v>
      </c>
      <c r="J42" s="226">
        <v>0.39900000000000002</v>
      </c>
      <c r="K42" s="227">
        <v>314.90699999999998</v>
      </c>
      <c r="L42" s="211" t="s">
        <v>137</v>
      </c>
      <c r="M42" s="226">
        <v>0.39500000000000002</v>
      </c>
      <c r="N42" s="227">
        <v>314.89099999999996</v>
      </c>
      <c r="O42" s="219" t="s">
        <v>137</v>
      </c>
    </row>
    <row r="43" spans="1:15">
      <c r="A43" s="140" t="s">
        <v>234</v>
      </c>
      <c r="B43" s="172">
        <f>MIN(B13:B42)</f>
        <v>0.311</v>
      </c>
      <c r="C43" s="212">
        <f>MIN(C13:C42)</f>
        <v>314.983</v>
      </c>
      <c r="D43" s="213" t="s">
        <v>137</v>
      </c>
      <c r="E43" s="172">
        <f>MIN(E13:E42)</f>
        <v>-75</v>
      </c>
      <c r="F43" s="212">
        <f>MIN(F13:F42)</f>
        <v>1870</v>
      </c>
      <c r="G43" s="172">
        <f>MIN(G13:G42)</f>
        <v>0.35599999999999998</v>
      </c>
      <c r="H43" s="212">
        <f>MIN(H13:H42)</f>
        <v>314.87599999999998</v>
      </c>
      <c r="I43" s="213" t="s">
        <v>137</v>
      </c>
      <c r="J43" s="172">
        <f>MIN(J13:J42)</f>
        <v>0.36799999999999999</v>
      </c>
      <c r="K43" s="212">
        <f>MIN(K13:K42)</f>
        <v>314.83999999999997</v>
      </c>
      <c r="L43" s="213" t="s">
        <v>137</v>
      </c>
      <c r="M43" s="172">
        <f>MIN(M13:M42)</f>
        <v>0.379</v>
      </c>
      <c r="N43" s="212">
        <f>MIN(N13:N42)</f>
        <v>314.834</v>
      </c>
      <c r="O43" s="213" t="s">
        <v>137</v>
      </c>
    </row>
    <row r="44" spans="1:15">
      <c r="A44" s="138" t="s">
        <v>235</v>
      </c>
      <c r="B44" s="173">
        <f>MAX(B13:B42)</f>
        <v>0.35299999999999998</v>
      </c>
      <c r="C44" s="174">
        <f>MAX(C13:C42)</f>
        <v>315.01299999999998</v>
      </c>
      <c r="D44" s="214" t="s">
        <v>137</v>
      </c>
      <c r="E44" s="173">
        <f>MAX(E13:E42)</f>
        <v>-22</v>
      </c>
      <c r="F44" s="174">
        <f>MAX(F13:F42)</f>
        <v>2120</v>
      </c>
      <c r="G44" s="173">
        <f>MAX(G13:G42)</f>
        <v>0.40200000000000002</v>
      </c>
      <c r="H44" s="174">
        <f>MAX(H13:H42)</f>
        <v>314.93700000000001</v>
      </c>
      <c r="I44" s="214" t="s">
        <v>137</v>
      </c>
      <c r="J44" s="173">
        <f>MAX(J13:J42)</f>
        <v>0.42099999999999999</v>
      </c>
      <c r="K44" s="174">
        <f>MAX(K13:K42)</f>
        <v>314.93200000000002</v>
      </c>
      <c r="L44" s="214" t="s">
        <v>137</v>
      </c>
      <c r="M44" s="173">
        <f>MAX(M13:M42)</f>
        <v>0.434</v>
      </c>
      <c r="N44" s="174">
        <f>MAX(N13:N42)</f>
        <v>314.916</v>
      </c>
      <c r="O44" s="214" t="s">
        <v>137</v>
      </c>
    </row>
    <row r="45" spans="1:15">
      <c r="A45" s="138" t="s">
        <v>236</v>
      </c>
      <c r="B45" s="173">
        <f>AVERAGE(B13:B42)</f>
        <v>0.33570000000000005</v>
      </c>
      <c r="C45" s="175">
        <f>AVERAGE(C13:C42)</f>
        <v>315.00006666666678</v>
      </c>
      <c r="D45" s="214" t="s">
        <v>137</v>
      </c>
      <c r="E45" s="173">
        <f>AVERAGE(E13:E42)</f>
        <v>-49.3</v>
      </c>
      <c r="F45" s="261">
        <f>AVERAGE(F13:F42)</f>
        <v>1987</v>
      </c>
      <c r="G45" s="173">
        <f>AVERAGE(G13:G42)</f>
        <v>0.37770000000000004</v>
      </c>
      <c r="H45" s="175">
        <f>AVERAGE(H13:H42)</f>
        <v>314.91063333333335</v>
      </c>
      <c r="I45" s="214" t="s">
        <v>137</v>
      </c>
      <c r="J45" s="173">
        <f>AVERAGE(J13:J42)</f>
        <v>0.39090000000000003</v>
      </c>
      <c r="K45" s="175">
        <f>AVERAGE(K13:K42)</f>
        <v>314.89086666666662</v>
      </c>
      <c r="L45" s="214" t="s">
        <v>137</v>
      </c>
      <c r="M45" s="173">
        <f>AVERAGE(M13:M42)</f>
        <v>0.4116999999999999</v>
      </c>
      <c r="N45" s="175">
        <f>AVERAGE(N13:N42)</f>
        <v>314.87473333333327</v>
      </c>
      <c r="O45" s="214" t="s">
        <v>137</v>
      </c>
    </row>
    <row r="46" spans="1:15">
      <c r="A46" s="138" t="s">
        <v>237</v>
      </c>
      <c r="B46" s="173">
        <f>STDEV(B13:B42)</f>
        <v>1.1188510116216969E-2</v>
      </c>
      <c r="C46" s="173">
        <f>STDEV(C13:C42)</f>
        <v>8.889875424181664E-3</v>
      </c>
      <c r="D46" s="215" t="s">
        <v>125</v>
      </c>
      <c r="E46" s="173" t="s">
        <v>125</v>
      </c>
      <c r="F46" s="173"/>
      <c r="G46" s="173">
        <f>STDEV(G13:G42)</f>
        <v>1.5903046769462907E-2</v>
      </c>
      <c r="H46" s="173">
        <f>STDEV(H13:H42)</f>
        <v>1.4726198407608309E-2</v>
      </c>
      <c r="I46" s="215" t="s">
        <v>125</v>
      </c>
      <c r="J46" s="173">
        <f>STDEV(J13:J42)</f>
        <v>1.438953163552084E-2</v>
      </c>
      <c r="K46" s="173">
        <f>STDEV(K13:K42)</f>
        <v>1.9454160681361129E-2</v>
      </c>
      <c r="L46" s="215" t="s">
        <v>125</v>
      </c>
      <c r="M46" s="173">
        <f>STDEV(M13:M42)</f>
        <v>1.7530564442001639E-2</v>
      </c>
      <c r="N46" s="173">
        <f>STDEV(N13:N42)</f>
        <v>2.0125354284025527E-2</v>
      </c>
      <c r="O46" s="215" t="s">
        <v>125</v>
      </c>
    </row>
    <row r="47" spans="1:15">
      <c r="A47" s="138" t="s">
        <v>238</v>
      </c>
      <c r="B47" s="173">
        <f>((0.762 - B45)/(3*B46))</f>
        <v>12.700529250452737</v>
      </c>
      <c r="C47" s="176">
        <f>MIN((315.25-C45)/(3*C46),(C45-314.75)/(3*(C46)))</f>
        <v>9.3714599064521185</v>
      </c>
      <c r="D47" s="216" t="s">
        <v>125</v>
      </c>
      <c r="E47" s="173" t="s">
        <v>125</v>
      </c>
      <c r="F47" s="176"/>
      <c r="G47" s="173">
        <f>((0.762 - G45)/(3*G46))</f>
        <v>8.0550602571312382</v>
      </c>
      <c r="H47" s="176">
        <f>MIN((315.25-H45)/(3*H46),(H45-314.75)/(3*(H46)))</f>
        <v>3.6359991195546102</v>
      </c>
      <c r="I47" s="216" t="s">
        <v>125</v>
      </c>
      <c r="J47" s="173">
        <f>((0.762 - J45)/(3*J46))</f>
        <v>8.5965271930494342</v>
      </c>
      <c r="K47" s="176">
        <f>MIN((315.25-K45)/(3*K46),(K45-314.75)/(3*(K46)))</f>
        <v>2.413651060286008</v>
      </c>
      <c r="L47" s="216" t="s">
        <v>125</v>
      </c>
      <c r="M47" s="173">
        <f>((0.762 - M45)/(3*M46))</f>
        <v>6.6607476931492515</v>
      </c>
      <c r="N47" s="176">
        <f>MIN((315.25-N45)/(3*N46),(N45-314.75)/(3*(N46)))</f>
        <v>2.0659401663680614</v>
      </c>
      <c r="O47" s="216" t="s">
        <v>125</v>
      </c>
    </row>
    <row r="48" spans="1:15" ht="14.5" thickBot="1">
      <c r="A48" s="141" t="s">
        <v>239</v>
      </c>
      <c r="B48" s="177" t="s">
        <v>119</v>
      </c>
      <c r="C48" s="177" t="s">
        <v>119</v>
      </c>
      <c r="D48" s="177" t="s">
        <v>119</v>
      </c>
      <c r="E48" s="177" t="s">
        <v>119</v>
      </c>
      <c r="F48" s="177" t="s">
        <v>119</v>
      </c>
      <c r="G48" s="177" t="s">
        <v>119</v>
      </c>
      <c r="H48" s="177" t="s">
        <v>119</v>
      </c>
      <c r="I48" s="177" t="s">
        <v>119</v>
      </c>
      <c r="J48" s="177" t="s">
        <v>119</v>
      </c>
      <c r="K48" s="177" t="s">
        <v>119</v>
      </c>
      <c r="L48" s="177" t="s">
        <v>119</v>
      </c>
      <c r="M48" s="177" t="s">
        <v>119</v>
      </c>
      <c r="N48" s="177" t="s">
        <v>119</v>
      </c>
      <c r="O48" s="177" t="s">
        <v>119</v>
      </c>
    </row>
    <row r="49" spans="2:14" ht="14.5" thickTop="1"/>
    <row r="51" spans="2:14">
      <c r="B51" s="245"/>
      <c r="C51" s="245"/>
      <c r="D51" s="245"/>
      <c r="E51" s="245"/>
      <c r="F51" s="260"/>
      <c r="G51" s="245"/>
      <c r="H51" s="245"/>
      <c r="I51" s="245"/>
      <c r="J51" s="245"/>
      <c r="K51" s="245"/>
      <c r="L51" s="245"/>
      <c r="M51" s="245"/>
      <c r="N51" s="245"/>
    </row>
  </sheetData>
  <mergeCells count="6">
    <mergeCell ref="M11:O11"/>
    <mergeCell ref="E10:O10"/>
    <mergeCell ref="G11:I11"/>
    <mergeCell ref="J11:L11"/>
    <mergeCell ref="A11:A12"/>
    <mergeCell ref="B11:E11"/>
  </mergeCells>
  <phoneticPr fontId="7" type="noConversion"/>
  <conditionalFormatting sqref="E13:E42">
    <cfRule type="cellIs" dxfId="8" priority="1" operator="notBetween">
      <formula>-200</formula>
      <formula>200</formula>
    </cfRule>
  </conditionalFormatting>
  <printOptions horizontalCentered="1"/>
  <pageMargins left="0.23" right="0" top="0.43307086614173229" bottom="0.27559055118110237" header="0.19685039370078741" footer="0.23622047244094491"/>
  <pageSetup paperSize="9" scale="75" orientation="portrait" horizontalDpi="300" verticalDpi="300" r:id="rId1"/>
  <headerFooter alignWithMargins="0">
    <oddFooter>&amp;C&amp;"Times New Roman,굵게"DAEWON Q.A&amp;R&amp;"Times New Roman,굵게"&amp;D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showGridLines="0" workbookViewId="0"/>
  </sheetViews>
  <sheetFormatPr defaultColWidth="8.9140625" defaultRowHeight="14"/>
  <cols>
    <col min="1" max="1" width="11.9140625" style="143" customWidth="1"/>
    <col min="2" max="2" width="15" style="143" customWidth="1"/>
    <col min="3" max="3" width="13.25" style="143" customWidth="1"/>
    <col min="4" max="4" width="14.08203125" style="143" customWidth="1"/>
    <col min="5" max="5" width="25.6640625" style="143" customWidth="1"/>
    <col min="6" max="16384" width="8.9140625" style="143"/>
  </cols>
  <sheetData>
    <row r="1" spans="1:8" ht="20">
      <c r="A1" s="142" t="s">
        <v>240</v>
      </c>
    </row>
    <row r="2" spans="1:8" ht="1.5" customHeight="1" thickBot="1"/>
    <row r="3" spans="1:8">
      <c r="A3" s="180" t="s">
        <v>241</v>
      </c>
      <c r="B3" s="181" t="s">
        <v>242</v>
      </c>
      <c r="C3" s="181" t="s">
        <v>243</v>
      </c>
      <c r="D3" s="182" t="s">
        <v>244</v>
      </c>
    </row>
    <row r="4" spans="1:8" ht="13.5" customHeight="1">
      <c r="A4" s="183" t="s">
        <v>245</v>
      </c>
      <c r="B4" s="4">
        <f>'Critical Dim'!Q4</f>
        <v>65.260000000000005</v>
      </c>
      <c r="C4" s="4">
        <f>'Critical Dim'!T4</f>
        <v>65.260000000000005</v>
      </c>
      <c r="D4" s="144">
        <v>2.7</v>
      </c>
    </row>
    <row r="5" spans="1:8">
      <c r="A5" s="183" t="s">
        <v>246</v>
      </c>
      <c r="B5" s="4">
        <f>'Critical Dim'!Q5</f>
        <v>65.09</v>
      </c>
      <c r="C5" s="4">
        <f>'Critical Dim'!T5</f>
        <v>65.09</v>
      </c>
      <c r="D5" s="144">
        <f>D4-0.13</f>
        <v>2.5700000000000003</v>
      </c>
    </row>
    <row r="6" spans="1:8" ht="14.5" thickBot="1">
      <c r="A6" s="184" t="s">
        <v>247</v>
      </c>
      <c r="B6" s="4">
        <f>'Critical Dim'!Q6</f>
        <v>65.430000000000007</v>
      </c>
      <c r="C6" s="5">
        <f>'Critical Dim'!T6</f>
        <v>65.430000000000007</v>
      </c>
      <c r="D6" s="145">
        <f>D4+0.13</f>
        <v>2.83</v>
      </c>
    </row>
    <row r="7" spans="1:8" ht="12.75" customHeight="1" thickTop="1">
      <c r="A7" s="146" t="s">
        <v>248</v>
      </c>
      <c r="B7" s="236">
        <v>65.302999999999997</v>
      </c>
      <c r="C7" s="237">
        <v>65.363</v>
      </c>
      <c r="D7" s="228">
        <v>2.7170000000000001</v>
      </c>
    </row>
    <row r="8" spans="1:8" ht="12.75" customHeight="1">
      <c r="A8" s="150">
        <v>2</v>
      </c>
      <c r="B8" s="277">
        <v>65.317999999999998</v>
      </c>
      <c r="C8" s="278">
        <v>65.352000000000004</v>
      </c>
      <c r="D8" s="279">
        <v>2.7320000000000002</v>
      </c>
      <c r="F8" s="280"/>
    </row>
    <row r="9" spans="1:8" ht="12.75" customHeight="1">
      <c r="A9" s="150">
        <v>3</v>
      </c>
      <c r="B9" s="277">
        <v>65.356999999999999</v>
      </c>
      <c r="C9" s="278">
        <v>65.355999999999995</v>
      </c>
      <c r="D9" s="279">
        <v>2.7570000000000001</v>
      </c>
    </row>
    <row r="10" spans="1:8" ht="12.75" customHeight="1" thickBot="1">
      <c r="A10" s="185">
        <v>4</v>
      </c>
      <c r="B10" s="231">
        <v>65.335999999999999</v>
      </c>
      <c r="C10" s="232">
        <v>65.281000000000006</v>
      </c>
      <c r="D10" s="230">
        <v>2.738</v>
      </c>
    </row>
    <row r="11" spans="1:8" ht="12.75" customHeight="1" thickBot="1">
      <c r="A11" s="167"/>
      <c r="B11" s="192"/>
      <c r="C11" s="167"/>
      <c r="D11" s="192"/>
    </row>
    <row r="12" spans="1:8" ht="15" thickBot="1">
      <c r="A12" s="147"/>
      <c r="B12" s="187" t="s">
        <v>245</v>
      </c>
      <c r="C12" s="148" t="s">
        <v>246</v>
      </c>
      <c r="D12" s="148" t="s">
        <v>247</v>
      </c>
      <c r="E12" s="149" t="s">
        <v>249</v>
      </c>
      <c r="H12" s="251"/>
    </row>
    <row r="13" spans="1:8" ht="12.75" customHeight="1" thickTop="1">
      <c r="A13" s="150" t="s">
        <v>248</v>
      </c>
      <c r="B13" s="190">
        <v>45</v>
      </c>
      <c r="C13" s="274">
        <f>-0.25+B13</f>
        <v>44.75</v>
      </c>
      <c r="D13" s="274">
        <f>0.25+B13</f>
        <v>45.25</v>
      </c>
      <c r="E13" s="228">
        <v>44.95</v>
      </c>
      <c r="H13" s="251"/>
    </row>
    <row r="14" spans="1:8" ht="12.75" customHeight="1">
      <c r="A14" s="150">
        <v>2</v>
      </c>
      <c r="B14" s="190">
        <f>B13+75</f>
        <v>120</v>
      </c>
      <c r="C14" s="189">
        <f t="shared" ref="C14:C15" si="0">-0.25+B14</f>
        <v>119.75</v>
      </c>
      <c r="D14" s="189">
        <f t="shared" ref="D14:D15" si="1">0.25+B14</f>
        <v>120.25</v>
      </c>
      <c r="E14" s="279">
        <v>119.973</v>
      </c>
      <c r="H14" s="251"/>
    </row>
    <row r="15" spans="1:8" ht="12.75" customHeight="1">
      <c r="A15" s="150">
        <v>3</v>
      </c>
      <c r="B15" s="190">
        <f>B14+75</f>
        <v>195</v>
      </c>
      <c r="C15" s="189">
        <f t="shared" si="0"/>
        <v>194.75</v>
      </c>
      <c r="D15" s="189">
        <f t="shared" si="1"/>
        <v>195.25</v>
      </c>
      <c r="E15" s="279">
        <v>195.02099999999999</v>
      </c>
      <c r="H15" s="251"/>
    </row>
    <row r="16" spans="1:8" ht="12.75" customHeight="1" thickBot="1">
      <c r="A16" s="185">
        <v>4</v>
      </c>
      <c r="B16" s="194">
        <f>B15+75</f>
        <v>270</v>
      </c>
      <c r="C16" s="194">
        <f t="shared" ref="C16" si="2">-0.25+B16</f>
        <v>269.75</v>
      </c>
      <c r="D16" s="194">
        <f t="shared" ref="D16" si="3">0.25+B16</f>
        <v>270.25</v>
      </c>
      <c r="E16" s="230">
        <v>270.04500000000002</v>
      </c>
      <c r="H16" s="251"/>
    </row>
    <row r="17" spans="1:8" ht="12.75" customHeight="1" thickBot="1">
      <c r="A17" s="167"/>
      <c r="B17" s="191"/>
      <c r="C17" s="191"/>
      <c r="D17" s="191"/>
      <c r="E17" s="178"/>
      <c r="H17" s="251"/>
    </row>
    <row r="18" spans="1:8" ht="15" thickBot="1">
      <c r="A18" s="147"/>
      <c r="B18" s="168" t="s">
        <v>245</v>
      </c>
      <c r="C18" s="148" t="s">
        <v>246</v>
      </c>
      <c r="D18" s="148" t="s">
        <v>247</v>
      </c>
      <c r="E18" s="244" t="s">
        <v>250</v>
      </c>
      <c r="H18" s="251"/>
    </row>
    <row r="19" spans="1:8" ht="12.75" customHeight="1" thickTop="1">
      <c r="A19" s="150" t="s">
        <v>248</v>
      </c>
      <c r="B19" s="189">
        <v>67.95</v>
      </c>
      <c r="C19" s="188">
        <f>B19-0.25</f>
        <v>67.7</v>
      </c>
      <c r="D19" s="188">
        <f>B19+0.25</f>
        <v>68.2</v>
      </c>
      <c r="E19" s="228">
        <v>67.938999999999993</v>
      </c>
    </row>
    <row r="20" spans="1:8" ht="12.75" customHeight="1">
      <c r="A20" s="150">
        <v>2</v>
      </c>
      <c r="B20" s="189">
        <v>67.95</v>
      </c>
      <c r="C20" s="189">
        <f t="shared" ref="C20:C21" si="4">B20-0.25</f>
        <v>67.7</v>
      </c>
      <c r="D20" s="189">
        <f t="shared" ref="D20:D21" si="5">B20+0.25</f>
        <v>68.2</v>
      </c>
      <c r="E20" s="279">
        <v>67.915000000000006</v>
      </c>
    </row>
    <row r="21" spans="1:8" ht="12.75" customHeight="1">
      <c r="A21" s="150">
        <v>3</v>
      </c>
      <c r="B21" s="189">
        <v>67.95</v>
      </c>
      <c r="C21" s="189">
        <f t="shared" si="4"/>
        <v>67.7</v>
      </c>
      <c r="D21" s="189">
        <f t="shared" si="5"/>
        <v>68.2</v>
      </c>
      <c r="E21" s="279">
        <v>67.891999999999996</v>
      </c>
    </row>
    <row r="22" spans="1:8" ht="12.75" customHeight="1" thickBot="1">
      <c r="A22" s="185">
        <v>4</v>
      </c>
      <c r="B22" s="194">
        <v>67.95</v>
      </c>
      <c r="C22" s="194">
        <f t="shared" ref="C22" si="6">B22-0.25</f>
        <v>67.7</v>
      </c>
      <c r="D22" s="194">
        <f t="shared" ref="D22" si="7">B22+0.25</f>
        <v>68.2</v>
      </c>
      <c r="E22" s="230">
        <v>67.903000000000006</v>
      </c>
    </row>
  </sheetData>
  <phoneticPr fontId="7" type="noConversion"/>
  <conditionalFormatting sqref="B7:B11">
    <cfRule type="cellIs" dxfId="7" priority="41" stopIfTrue="1" operator="notBetween">
      <formula>$B$5</formula>
      <formula>$B$6</formula>
    </cfRule>
  </conditionalFormatting>
  <conditionalFormatting sqref="C7:C11">
    <cfRule type="cellIs" dxfId="6" priority="40" stopIfTrue="1" operator="notBetween">
      <formula>$C$6</formula>
      <formula>$C$5</formula>
    </cfRule>
  </conditionalFormatting>
  <conditionalFormatting sqref="D7:D11">
    <cfRule type="cellIs" dxfId="5" priority="39" stopIfTrue="1" operator="notBetween">
      <formula>$D$5</formula>
      <formula>$D$6</formula>
    </cfRule>
  </conditionalFormatting>
  <conditionalFormatting sqref="E13:E17 E19:E22">
    <cfRule type="cellIs" dxfId="4" priority="21" operator="notBetween">
      <formula>$C13</formula>
      <formula>$D13</formula>
    </cfRule>
  </conditionalFormatting>
  <pageMargins left="0.39370078740157483" right="0.19685039370078741" top="0.27559055118110237" bottom="0.43307086614173229" header="0.27559055118110237" footer="0.19685039370078741"/>
  <pageSetup paperSize="9" scale="90" orientation="portrait" horizontalDpi="4294967293" r:id="rId1"/>
  <headerFooter alignWithMargins="0">
    <oddFooter>&amp;C&amp;"Times New Roman,굵게"Daewon Q.A&amp;R&amp;"Times New Roman,굵게"&amp;D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showGridLines="0" workbookViewId="0"/>
  </sheetViews>
  <sheetFormatPr defaultColWidth="8.9140625" defaultRowHeight="14"/>
  <cols>
    <col min="1" max="1" width="11.9140625" style="143" customWidth="1"/>
    <col min="2" max="2" width="15" style="143" customWidth="1"/>
    <col min="3" max="3" width="13.25" style="143" customWidth="1"/>
    <col min="4" max="4" width="14.08203125" style="143" customWidth="1"/>
    <col min="5" max="5" width="25.6640625" style="143" customWidth="1"/>
    <col min="6" max="6" width="8.9140625" style="143"/>
    <col min="7" max="7" width="17.08203125" style="143" bestFit="1" customWidth="1"/>
    <col min="8" max="16384" width="8.9140625" style="143"/>
  </cols>
  <sheetData>
    <row r="1" spans="1:8" ht="20">
      <c r="A1" s="142" t="s">
        <v>251</v>
      </c>
    </row>
    <row r="2" spans="1:8" ht="1.5" customHeight="1" thickBot="1"/>
    <row r="3" spans="1:8">
      <c r="A3" s="180" t="s">
        <v>241</v>
      </c>
      <c r="B3" s="181" t="s">
        <v>252</v>
      </c>
      <c r="C3" s="181" t="s">
        <v>253</v>
      </c>
      <c r="D3" s="182" t="s">
        <v>254</v>
      </c>
    </row>
    <row r="4" spans="1:8" ht="13.5" customHeight="1">
      <c r="A4" s="183" t="s">
        <v>245</v>
      </c>
      <c r="B4" s="4">
        <f>'Critical Dim'!W4</f>
        <v>65.2</v>
      </c>
      <c r="C4" s="4">
        <f>'Critical Dim'!Z4</f>
        <v>65.2</v>
      </c>
      <c r="D4" s="144">
        <v>2.35</v>
      </c>
    </row>
    <row r="5" spans="1:8">
      <c r="A5" s="183" t="s">
        <v>246</v>
      </c>
      <c r="B5" s="4">
        <f>'Critical Dim'!W5</f>
        <v>65.03</v>
      </c>
      <c r="C5" s="4">
        <f>'Critical Dim'!Z5</f>
        <v>65.03</v>
      </c>
      <c r="D5" s="144">
        <f>D4-0.13</f>
        <v>2.2200000000000002</v>
      </c>
    </row>
    <row r="6" spans="1:8" ht="14.5" thickBot="1">
      <c r="A6" s="184" t="s">
        <v>247</v>
      </c>
      <c r="B6" s="4">
        <f>'Critical Dim'!W6</f>
        <v>65.37</v>
      </c>
      <c r="C6" s="4">
        <f>'Critical Dim'!Z6</f>
        <v>65.37</v>
      </c>
      <c r="D6" s="273">
        <f>D4+0.13</f>
        <v>2.48</v>
      </c>
    </row>
    <row r="7" spans="1:8" ht="12.75" customHeight="1" thickTop="1">
      <c r="A7" s="146" t="s">
        <v>248</v>
      </c>
      <c r="B7" s="236">
        <v>65.269000000000005</v>
      </c>
      <c r="C7" s="237">
        <v>65.262</v>
      </c>
      <c r="D7" s="228">
        <v>2.427</v>
      </c>
      <c r="E7" s="280"/>
      <c r="F7" s="280"/>
    </row>
    <row r="8" spans="1:8" ht="12.75" customHeight="1">
      <c r="A8" s="150">
        <v>2</v>
      </c>
      <c r="B8" s="277">
        <v>65.325000000000003</v>
      </c>
      <c r="C8" s="278">
        <v>65.292000000000002</v>
      </c>
      <c r="D8" s="279">
        <v>2.407</v>
      </c>
      <c r="E8" s="280"/>
      <c r="F8" s="280"/>
      <c r="G8" s="280"/>
    </row>
    <row r="9" spans="1:8" ht="12.75" customHeight="1">
      <c r="A9" s="150">
        <v>3</v>
      </c>
      <c r="B9" s="277">
        <v>65.314999999999998</v>
      </c>
      <c r="C9" s="278">
        <v>65.224000000000004</v>
      </c>
      <c r="D9" s="279">
        <v>2.4260000000000002</v>
      </c>
    </row>
    <row r="10" spans="1:8" ht="12.75" customHeight="1" thickBot="1">
      <c r="A10" s="185">
        <v>4</v>
      </c>
      <c r="B10" s="231">
        <v>65.292000000000002</v>
      </c>
      <c r="C10" s="232">
        <v>65.28</v>
      </c>
      <c r="D10" s="230">
        <v>2.407</v>
      </c>
      <c r="H10" s="251"/>
    </row>
    <row r="11" spans="1:8" ht="12.75" customHeight="1" thickBot="1">
      <c r="A11" s="167"/>
      <c r="B11" s="192"/>
      <c r="C11" s="167"/>
      <c r="D11" s="192"/>
      <c r="H11" s="251"/>
    </row>
    <row r="12" spans="1:8" ht="15" thickBot="1">
      <c r="A12" s="147"/>
      <c r="B12" s="187" t="s">
        <v>245</v>
      </c>
      <c r="C12" s="148" t="s">
        <v>246</v>
      </c>
      <c r="D12" s="148" t="s">
        <v>247</v>
      </c>
      <c r="E12" s="179" t="s">
        <v>255</v>
      </c>
      <c r="H12" s="251"/>
    </row>
    <row r="13" spans="1:8" ht="12.75" customHeight="1" thickTop="1">
      <c r="A13" s="150" t="s">
        <v>248</v>
      </c>
      <c r="B13" s="190">
        <v>45</v>
      </c>
      <c r="C13" s="274">
        <f>-0.25+B13</f>
        <v>44.75</v>
      </c>
      <c r="D13" s="274">
        <f>0.25+B13</f>
        <v>45.25</v>
      </c>
      <c r="E13" s="275">
        <v>44.905999999999999</v>
      </c>
      <c r="G13" s="281"/>
    </row>
    <row r="14" spans="1:8" ht="12.75" customHeight="1">
      <c r="A14" s="150">
        <v>2</v>
      </c>
      <c r="B14" s="190">
        <f>B13+75</f>
        <v>120</v>
      </c>
      <c r="C14" s="189">
        <f t="shared" ref="C14:C16" si="0">-0.25+B14</f>
        <v>119.75</v>
      </c>
      <c r="D14" s="189">
        <f t="shared" ref="D14:D16" si="1">0.25+B14</f>
        <v>120.25</v>
      </c>
      <c r="E14" s="229">
        <v>119.926</v>
      </c>
      <c r="G14" s="281"/>
    </row>
    <row r="15" spans="1:8" ht="12.75" customHeight="1">
      <c r="A15" s="150">
        <v>3</v>
      </c>
      <c r="B15" s="190">
        <f>B14+75</f>
        <v>195</v>
      </c>
      <c r="C15" s="189">
        <f t="shared" si="0"/>
        <v>194.75</v>
      </c>
      <c r="D15" s="189">
        <f t="shared" si="1"/>
        <v>195.25</v>
      </c>
      <c r="E15" s="229">
        <v>194.96700000000001</v>
      </c>
      <c r="G15" s="281"/>
    </row>
    <row r="16" spans="1:8" ht="12.75" customHeight="1" thickBot="1">
      <c r="A16" s="185">
        <v>4</v>
      </c>
      <c r="B16" s="194">
        <f>B15+75</f>
        <v>270</v>
      </c>
      <c r="C16" s="194">
        <f t="shared" si="0"/>
        <v>269.75</v>
      </c>
      <c r="D16" s="194">
        <f t="shared" si="1"/>
        <v>270.25</v>
      </c>
      <c r="E16" s="230">
        <v>269.98700000000002</v>
      </c>
      <c r="H16" s="251"/>
    </row>
    <row r="17" spans="1:8" ht="12.75" customHeight="1" thickBot="1">
      <c r="A17" s="167"/>
      <c r="B17" s="191"/>
      <c r="C17" s="191"/>
      <c r="D17" s="191"/>
      <c r="E17" s="178"/>
      <c r="H17" s="251"/>
    </row>
    <row r="18" spans="1:8" ht="15" thickBot="1">
      <c r="A18" s="147"/>
      <c r="B18" s="168" t="s">
        <v>245</v>
      </c>
      <c r="C18" s="148" t="s">
        <v>246</v>
      </c>
      <c r="D18" s="148" t="s">
        <v>247</v>
      </c>
      <c r="E18" s="179" t="s">
        <v>256</v>
      </c>
      <c r="H18" s="251"/>
    </row>
    <row r="19" spans="1:8" ht="12.75" customHeight="1" thickTop="1">
      <c r="A19" s="150" t="s">
        <v>248</v>
      </c>
      <c r="B19" s="189">
        <v>67.95</v>
      </c>
      <c r="C19" s="188">
        <f>B19-0.25</f>
        <v>67.7</v>
      </c>
      <c r="D19" s="188">
        <f>B19+0.25</f>
        <v>68.2</v>
      </c>
      <c r="E19" s="275">
        <v>67.947999999999993</v>
      </c>
      <c r="H19" s="251"/>
    </row>
    <row r="20" spans="1:8" ht="12.75" customHeight="1">
      <c r="A20" s="150">
        <v>2</v>
      </c>
      <c r="B20" s="189">
        <v>67.95</v>
      </c>
      <c r="C20" s="189">
        <f t="shared" ref="C20:C22" si="2">B20-0.25</f>
        <v>67.7</v>
      </c>
      <c r="D20" s="189">
        <f t="shared" ref="D20:D22" si="3">B20+0.25</f>
        <v>68.2</v>
      </c>
      <c r="E20" s="229">
        <v>67.924000000000007</v>
      </c>
      <c r="H20" s="251"/>
    </row>
    <row r="21" spans="1:8" ht="12.75" customHeight="1">
      <c r="A21" s="150">
        <v>3</v>
      </c>
      <c r="B21" s="189">
        <v>67.95</v>
      </c>
      <c r="C21" s="189">
        <f t="shared" si="2"/>
        <v>67.7</v>
      </c>
      <c r="D21" s="189">
        <f t="shared" si="3"/>
        <v>68.2</v>
      </c>
      <c r="E21" s="229">
        <v>67.944999999999993</v>
      </c>
      <c r="H21" s="251"/>
    </row>
    <row r="22" spans="1:8" ht="12.75" customHeight="1" thickBot="1">
      <c r="A22" s="185">
        <v>4</v>
      </c>
      <c r="B22" s="194">
        <v>67.95</v>
      </c>
      <c r="C22" s="194">
        <f t="shared" si="2"/>
        <v>67.7</v>
      </c>
      <c r="D22" s="194">
        <f t="shared" si="3"/>
        <v>68.2</v>
      </c>
      <c r="E22" s="230">
        <v>67.957999999999998</v>
      </c>
    </row>
  </sheetData>
  <phoneticPr fontId="7" type="noConversion"/>
  <conditionalFormatting sqref="B7:B11">
    <cfRule type="cellIs" dxfId="3" priority="9" stopIfTrue="1" operator="notBetween">
      <formula>$B$5</formula>
      <formula>$B$6</formula>
    </cfRule>
  </conditionalFormatting>
  <conditionalFormatting sqref="C7:C11">
    <cfRule type="cellIs" dxfId="2" priority="8" stopIfTrue="1" operator="notBetween">
      <formula>$C$6</formula>
      <formula>$C$5</formula>
    </cfRule>
  </conditionalFormatting>
  <conditionalFormatting sqref="D7:D11">
    <cfRule type="cellIs" dxfId="1" priority="7" stopIfTrue="1" operator="notBetween">
      <formula>$D$5</formula>
      <formula>$D$6</formula>
    </cfRule>
  </conditionalFormatting>
  <conditionalFormatting sqref="E13:E17 E19:E22">
    <cfRule type="cellIs" dxfId="0" priority="6" operator="notBetween">
      <formula>$C13</formula>
      <formula>$D13</formula>
    </cfRule>
  </conditionalFormatting>
  <pageMargins left="0.39370078740157483" right="0.19685039370078741" top="0.27559055118110237" bottom="0.43307086614173229" header="0.27559055118110237" footer="0.19685039370078741"/>
  <pageSetup paperSize="9" scale="90" orientation="portrait" horizontalDpi="4294967293" r:id="rId1"/>
  <headerFooter alignWithMargins="0">
    <oddFooter>&amp;C&amp;"Times New Roman,굵게"Daewon Q.A&amp;R&amp;"Times New Roman,굵게"&amp;D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J61"/>
  <sheetViews>
    <sheetView showGridLines="0" workbookViewId="0">
      <selection activeCell="G61" sqref="G61"/>
    </sheetView>
  </sheetViews>
  <sheetFormatPr defaultColWidth="8.9140625" defaultRowHeight="14"/>
  <cols>
    <col min="1" max="1" width="19.08203125" style="6" customWidth="1"/>
    <col min="2" max="2" width="14.9140625" style="6" customWidth="1"/>
    <col min="3" max="9" width="8.75" style="6" customWidth="1"/>
    <col min="10" max="16384" width="8.9140625" style="6"/>
  </cols>
  <sheetData>
    <row r="2" spans="1:9" ht="14.5" thickBot="1">
      <c r="A2" s="113" t="s">
        <v>257</v>
      </c>
      <c r="B2" s="113"/>
    </row>
    <row r="3" spans="1:9" ht="18.5" thickBot="1">
      <c r="A3" s="114" t="s">
        <v>258</v>
      </c>
      <c r="B3" s="114"/>
      <c r="C3" s="115"/>
      <c r="D3" s="115"/>
      <c r="E3" s="115"/>
      <c r="F3" s="115"/>
      <c r="G3" s="115"/>
      <c r="H3" s="115"/>
      <c r="I3" s="115"/>
    </row>
    <row r="4" spans="1:9">
      <c r="A4" s="6" t="s">
        <v>259</v>
      </c>
    </row>
    <row r="6" spans="1:9" ht="14.25" customHeight="1"/>
    <row r="7" spans="1:9" s="113" customFormat="1" ht="13">
      <c r="A7" s="113" t="s">
        <v>260</v>
      </c>
    </row>
    <row r="8" spans="1:9" s="19" customFormat="1" ht="13.5" customHeight="1">
      <c r="A8" s="19" t="s">
        <v>261</v>
      </c>
    </row>
    <row r="9" spans="1:9" s="113" customFormat="1" ht="13">
      <c r="A9" s="113" t="s">
        <v>262</v>
      </c>
    </row>
    <row r="10" spans="1:9" s="113" customFormat="1" ht="13">
      <c r="A10" s="113" t="s">
        <v>263</v>
      </c>
    </row>
    <row r="11" spans="1:9" s="113" customFormat="1" ht="13">
      <c r="A11" s="113" t="s">
        <v>264</v>
      </c>
    </row>
    <row r="17" spans="1:9">
      <c r="A17" s="116"/>
      <c r="B17" s="116"/>
      <c r="F17" s="7"/>
    </row>
    <row r="18" spans="1:9">
      <c r="B18" s="117"/>
      <c r="E18" s="117"/>
    </row>
    <row r="22" spans="1:9">
      <c r="A22" s="118"/>
      <c r="B22" s="118"/>
      <c r="C22" s="7"/>
      <c r="D22" s="118"/>
      <c r="E22" s="119"/>
    </row>
    <row r="23" spans="1:9">
      <c r="D23" s="120"/>
      <c r="E23" s="7"/>
      <c r="F23" s="120"/>
      <c r="G23" s="7"/>
    </row>
    <row r="29" spans="1:9" ht="14.5" thickBot="1">
      <c r="I29" s="113" t="s">
        <v>265</v>
      </c>
    </row>
    <row r="30" spans="1:9" ht="15" thickTop="1" thickBot="1">
      <c r="A30" s="121" t="s">
        <v>266</v>
      </c>
      <c r="B30" s="122" t="s">
        <v>267</v>
      </c>
      <c r="C30" s="122">
        <v>1</v>
      </c>
      <c r="D30" s="122">
        <v>2</v>
      </c>
      <c r="E30" s="122">
        <v>3</v>
      </c>
      <c r="F30" s="122">
        <v>4</v>
      </c>
      <c r="G30" s="122">
        <v>5</v>
      </c>
      <c r="H30" s="123" t="s">
        <v>268</v>
      </c>
      <c r="I30" s="123" t="s">
        <v>269</v>
      </c>
    </row>
    <row r="31" spans="1:9" ht="21.75" customHeight="1" thickTop="1">
      <c r="A31" s="124" t="s">
        <v>270</v>
      </c>
      <c r="B31" s="195" t="s">
        <v>271</v>
      </c>
      <c r="C31" s="323">
        <v>41.8</v>
      </c>
      <c r="D31" s="323">
        <v>41.3</v>
      </c>
      <c r="E31" s="323">
        <v>40.700000000000003</v>
      </c>
      <c r="F31" s="323">
        <v>41.5</v>
      </c>
      <c r="G31" s="323">
        <v>41.9</v>
      </c>
      <c r="H31" s="323">
        <f>MAX(C31:G32)</f>
        <v>41.9</v>
      </c>
      <c r="I31" s="323">
        <f>MIN(C31:G32)</f>
        <v>40.700000000000003</v>
      </c>
    </row>
    <row r="32" spans="1:9" ht="21.75" customHeight="1" thickBot="1">
      <c r="A32" s="125" t="s">
        <v>272</v>
      </c>
      <c r="B32" s="196"/>
      <c r="C32" s="324"/>
      <c r="D32" s="324"/>
      <c r="E32" s="324"/>
      <c r="F32" s="324"/>
      <c r="G32" s="324"/>
      <c r="H32" s="324"/>
      <c r="I32" s="325"/>
    </row>
    <row r="33" spans="1:9" ht="21.75" customHeight="1" thickTop="1">
      <c r="A33" s="124" t="s">
        <v>273</v>
      </c>
      <c r="B33" s="195" t="s">
        <v>271</v>
      </c>
      <c r="C33" s="323">
        <v>41.6</v>
      </c>
      <c r="D33" s="323">
        <v>42.2</v>
      </c>
      <c r="E33" s="323">
        <v>42.6</v>
      </c>
      <c r="F33" s="323">
        <v>41.9</v>
      </c>
      <c r="G33" s="323">
        <v>42.7</v>
      </c>
      <c r="H33" s="323">
        <f>MAX(C33:G34)</f>
        <v>42.7</v>
      </c>
      <c r="I33" s="323">
        <f>MIN(C33:G34)</f>
        <v>41.6</v>
      </c>
    </row>
    <row r="34" spans="1:9" ht="21.75" customHeight="1" thickBot="1">
      <c r="A34" s="125" t="s">
        <v>274</v>
      </c>
      <c r="B34" s="196"/>
      <c r="C34" s="324"/>
      <c r="D34" s="324"/>
      <c r="E34" s="324"/>
      <c r="F34" s="324"/>
      <c r="G34" s="324"/>
      <c r="H34" s="324"/>
      <c r="I34" s="325"/>
    </row>
    <row r="35" spans="1:9" ht="21.75" customHeight="1" thickTop="1">
      <c r="A35" s="124" t="s">
        <v>275</v>
      </c>
      <c r="B35" s="195" t="s">
        <v>271</v>
      </c>
      <c r="C35" s="323">
        <v>40.9</v>
      </c>
      <c r="D35" s="323">
        <v>40.1</v>
      </c>
      <c r="E35" s="323">
        <v>41.1</v>
      </c>
      <c r="F35" s="323">
        <v>40.200000000000003</v>
      </c>
      <c r="G35" s="323">
        <v>40.5</v>
      </c>
      <c r="H35" s="323">
        <f>MAX(C35:G36)</f>
        <v>41.1</v>
      </c>
      <c r="I35" s="323">
        <f>MIN(C35:G36)</f>
        <v>40.1</v>
      </c>
    </row>
    <row r="36" spans="1:9" ht="21.75" customHeight="1" thickBot="1">
      <c r="A36" s="125" t="s">
        <v>276</v>
      </c>
      <c r="B36" s="196"/>
      <c r="C36" s="324"/>
      <c r="D36" s="324"/>
      <c r="E36" s="324"/>
      <c r="F36" s="324"/>
      <c r="G36" s="324"/>
      <c r="H36" s="324"/>
      <c r="I36" s="325"/>
    </row>
    <row r="37" spans="1:9" ht="21.75" customHeight="1" thickTop="1">
      <c r="A37" s="124" t="s">
        <v>277</v>
      </c>
      <c r="B37" s="195" t="s">
        <v>271</v>
      </c>
      <c r="C37" s="323">
        <v>42.2</v>
      </c>
      <c r="D37" s="323">
        <v>42.3</v>
      </c>
      <c r="E37" s="323">
        <v>41.9</v>
      </c>
      <c r="F37" s="323">
        <v>43.1</v>
      </c>
      <c r="G37" s="323">
        <v>42.5</v>
      </c>
      <c r="H37" s="323">
        <f>MAX(C37:G38)</f>
        <v>43.1</v>
      </c>
      <c r="I37" s="323">
        <f>MIN(C37:G38)</f>
        <v>41.9</v>
      </c>
    </row>
    <row r="38" spans="1:9" ht="21.75" customHeight="1" thickBot="1">
      <c r="A38" s="125" t="s">
        <v>278</v>
      </c>
      <c r="B38" s="196"/>
      <c r="C38" s="324"/>
      <c r="D38" s="324"/>
      <c r="E38" s="324"/>
      <c r="F38" s="324"/>
      <c r="G38" s="324"/>
      <c r="H38" s="324"/>
      <c r="I38" s="325"/>
    </row>
    <row r="39" spans="1:9" ht="21.75" customHeight="1" thickTop="1">
      <c r="A39" s="124" t="s">
        <v>279</v>
      </c>
      <c r="B39" s="195" t="s">
        <v>271</v>
      </c>
      <c r="C39" s="323">
        <v>44.6</v>
      </c>
      <c r="D39" s="323">
        <v>44.3</v>
      </c>
      <c r="E39" s="323">
        <v>45</v>
      </c>
      <c r="F39" s="323">
        <v>45.3</v>
      </c>
      <c r="G39" s="323">
        <v>44.4</v>
      </c>
      <c r="H39" s="323">
        <f>MAX(C39:G40)</f>
        <v>45.3</v>
      </c>
      <c r="I39" s="323">
        <f>MIN(C39:G40)</f>
        <v>44.3</v>
      </c>
    </row>
    <row r="40" spans="1:9" ht="21.75" customHeight="1" thickBot="1">
      <c r="A40" s="125" t="s">
        <v>280</v>
      </c>
      <c r="B40" s="196"/>
      <c r="C40" s="324"/>
      <c r="D40" s="324"/>
      <c r="E40" s="324"/>
      <c r="F40" s="324"/>
      <c r="G40" s="324"/>
      <c r="H40" s="324"/>
      <c r="I40" s="325"/>
    </row>
    <row r="41" spans="1:9" ht="21.75" customHeight="1" thickTop="1">
      <c r="A41" s="124" t="s">
        <v>281</v>
      </c>
      <c r="B41" s="195" t="s">
        <v>271</v>
      </c>
      <c r="C41" s="323">
        <v>40.1</v>
      </c>
      <c r="D41" s="323">
        <v>40.5</v>
      </c>
      <c r="E41" s="323">
        <v>39.700000000000003</v>
      </c>
      <c r="F41" s="323">
        <v>39.6</v>
      </c>
      <c r="G41" s="323">
        <v>40.4</v>
      </c>
      <c r="H41" s="323">
        <f>MAX(C41:G42)</f>
        <v>40.5</v>
      </c>
      <c r="I41" s="323">
        <f>MIN(C41:G42)</f>
        <v>39.6</v>
      </c>
    </row>
    <row r="42" spans="1:9" ht="21.75" customHeight="1" thickBot="1">
      <c r="A42" s="125" t="s">
        <v>282</v>
      </c>
      <c r="B42" s="196"/>
      <c r="C42" s="324"/>
      <c r="D42" s="324"/>
      <c r="E42" s="324"/>
      <c r="F42" s="324"/>
      <c r="G42" s="324"/>
      <c r="H42" s="324"/>
      <c r="I42" s="325"/>
    </row>
    <row r="43" spans="1:9" ht="21.75" customHeight="1" thickTop="1">
      <c r="A43" s="124" t="s">
        <v>283</v>
      </c>
      <c r="B43" s="195" t="s">
        <v>284</v>
      </c>
      <c r="C43" s="323">
        <v>40.700000000000003</v>
      </c>
      <c r="D43" s="323">
        <v>39.9</v>
      </c>
      <c r="E43" s="323">
        <v>40.1</v>
      </c>
      <c r="F43" s="323">
        <v>41.1</v>
      </c>
      <c r="G43" s="323">
        <v>40.9</v>
      </c>
      <c r="H43" s="323">
        <f>MAX(C43:G44)</f>
        <v>41.1</v>
      </c>
      <c r="I43" s="323">
        <f>MIN(C43:G44)</f>
        <v>39.9</v>
      </c>
    </row>
    <row r="44" spans="1:9" ht="21.75" customHeight="1" thickBot="1">
      <c r="A44" s="125" t="s">
        <v>285</v>
      </c>
      <c r="B44" s="196"/>
      <c r="C44" s="324"/>
      <c r="D44" s="324"/>
      <c r="E44" s="324"/>
      <c r="F44" s="324"/>
      <c r="G44" s="324"/>
      <c r="H44" s="324"/>
      <c r="I44" s="325"/>
    </row>
    <row r="45" spans="1:9" ht="14.5" thickTop="1"/>
    <row r="47" spans="1:9" ht="14.5" thickBot="1"/>
    <row r="48" spans="1:9" ht="18.5" thickBot="1">
      <c r="A48" s="114" t="s">
        <v>286</v>
      </c>
      <c r="B48" s="114"/>
      <c r="C48" s="115"/>
      <c r="D48" s="115"/>
      <c r="E48" s="115"/>
      <c r="F48" s="115"/>
      <c r="G48" s="115"/>
      <c r="H48" s="115"/>
      <c r="I48" s="115"/>
    </row>
    <row r="49" spans="1:10">
      <c r="A49" s="6" t="s">
        <v>287</v>
      </c>
    </row>
    <row r="52" spans="1:10">
      <c r="A52" s="113" t="s">
        <v>260</v>
      </c>
      <c r="B52" s="113"/>
      <c r="C52" s="113"/>
      <c r="D52" s="113"/>
      <c r="E52" s="113"/>
      <c r="F52" s="113"/>
      <c r="G52" s="113"/>
      <c r="H52" s="113"/>
      <c r="I52" s="113"/>
      <c r="J52" s="113"/>
    </row>
    <row r="53" spans="1:10">
      <c r="A53" s="19" t="s">
        <v>261</v>
      </c>
      <c r="B53" s="19"/>
      <c r="C53" s="19"/>
      <c r="D53" s="19"/>
      <c r="E53" s="19"/>
      <c r="F53" s="19"/>
      <c r="G53" s="19"/>
      <c r="H53" s="19"/>
      <c r="I53" s="19"/>
      <c r="J53" s="19"/>
    </row>
    <row r="54" spans="1:10">
      <c r="A54" s="113" t="s">
        <v>288</v>
      </c>
      <c r="B54" s="113"/>
      <c r="C54" s="113"/>
      <c r="D54" s="113"/>
      <c r="E54" s="113"/>
      <c r="F54" s="113"/>
      <c r="G54" s="113"/>
      <c r="H54" s="113"/>
      <c r="I54" s="113"/>
      <c r="J54" s="113"/>
    </row>
    <row r="55" spans="1:10">
      <c r="A55" s="113" t="s">
        <v>289</v>
      </c>
      <c r="B55" s="113"/>
      <c r="C55" s="113"/>
      <c r="D55" s="113"/>
      <c r="E55" s="113"/>
      <c r="F55" s="113"/>
      <c r="G55" s="113"/>
      <c r="H55" s="113"/>
      <c r="I55" s="113"/>
      <c r="J55" s="113"/>
    </row>
    <row r="56" spans="1:10">
      <c r="A56" s="113" t="s">
        <v>264</v>
      </c>
      <c r="B56" s="113"/>
      <c r="C56" s="113"/>
      <c r="D56" s="113"/>
      <c r="E56" s="113"/>
      <c r="F56" s="113"/>
      <c r="G56" s="113"/>
      <c r="H56" s="113"/>
      <c r="I56" s="113"/>
      <c r="J56" s="113"/>
    </row>
    <row r="59" spans="1:10" ht="14.5" thickBot="1">
      <c r="G59" s="113" t="s">
        <v>290</v>
      </c>
    </row>
    <row r="60" spans="1:10" ht="15.75" customHeight="1" thickBot="1">
      <c r="A60" s="326" t="s">
        <v>291</v>
      </c>
      <c r="B60" s="207" t="s">
        <v>292</v>
      </c>
      <c r="C60" s="198" t="s">
        <v>293</v>
      </c>
      <c r="D60" s="199" t="s">
        <v>294</v>
      </c>
      <c r="E60" s="199" t="s">
        <v>295</v>
      </c>
      <c r="F60" s="200" t="s">
        <v>296</v>
      </c>
      <c r="G60" s="208" t="s">
        <v>297</v>
      </c>
    </row>
    <row r="61" spans="1:10" ht="27" customHeight="1" thickBot="1">
      <c r="A61" s="327"/>
      <c r="B61" s="207" t="s">
        <v>298</v>
      </c>
      <c r="C61" s="246">
        <v>0</v>
      </c>
      <c r="D61" s="247">
        <v>-0.22</v>
      </c>
      <c r="E61" s="247">
        <v>-0.26</v>
      </c>
      <c r="F61" s="248">
        <v>-0.1</v>
      </c>
      <c r="G61" s="249">
        <f>MAX(C61:F61)-MIN(C61:F61)</f>
        <v>0.26</v>
      </c>
    </row>
  </sheetData>
  <mergeCells count="50">
    <mergeCell ref="A60:A61"/>
    <mergeCell ref="H41:H42"/>
    <mergeCell ref="C31:C32"/>
    <mergeCell ref="D31:D32"/>
    <mergeCell ref="E31:E32"/>
    <mergeCell ref="F31:F32"/>
    <mergeCell ref="G31:G32"/>
    <mergeCell ref="C33:C34"/>
    <mergeCell ref="D33:D34"/>
    <mergeCell ref="E33:E34"/>
    <mergeCell ref="F33:F34"/>
    <mergeCell ref="G33:G34"/>
    <mergeCell ref="C35:C36"/>
    <mergeCell ref="D35:D36"/>
    <mergeCell ref="E35:E36"/>
    <mergeCell ref="F35:F36"/>
    <mergeCell ref="I41:I42"/>
    <mergeCell ref="H37:H38"/>
    <mergeCell ref="I31:I32"/>
    <mergeCell ref="I39:I40"/>
    <mergeCell ref="I43:I44"/>
    <mergeCell ref="H33:H34"/>
    <mergeCell ref="I33:I34"/>
    <mergeCell ref="I37:I38"/>
    <mergeCell ref="H35:H36"/>
    <mergeCell ref="I35:I36"/>
    <mergeCell ref="H31:H32"/>
    <mergeCell ref="H39:H40"/>
    <mergeCell ref="H43:H44"/>
    <mergeCell ref="G35:G36"/>
    <mergeCell ref="C37:C38"/>
    <mergeCell ref="D37:D38"/>
    <mergeCell ref="E37:E38"/>
    <mergeCell ref="F37:F38"/>
    <mergeCell ref="G37:G38"/>
    <mergeCell ref="C39:C40"/>
    <mergeCell ref="D39:D40"/>
    <mergeCell ref="E39:E40"/>
    <mergeCell ref="F39:F40"/>
    <mergeCell ref="G39:G40"/>
    <mergeCell ref="C41:C42"/>
    <mergeCell ref="D41:D42"/>
    <mergeCell ref="E41:E42"/>
    <mergeCell ref="F41:F42"/>
    <mergeCell ref="G41:G42"/>
    <mergeCell ref="C43:C44"/>
    <mergeCell ref="D43:D44"/>
    <mergeCell ref="E43:E44"/>
    <mergeCell ref="F43:F44"/>
    <mergeCell ref="G43:G44"/>
  </mergeCells>
  <phoneticPr fontId="7" type="noConversion"/>
  <printOptions horizontalCentered="1" verticalCentered="1"/>
  <pageMargins left="0.15748031496062992" right="0.11811023622047245" top="0.27559055118110237" bottom="0.55118110236220474" header="0.35433070866141736" footer="0.43307086614173229"/>
  <pageSetup paperSize="9" scale="57" orientation="portrait" horizontalDpi="4294967293" r:id="rId1"/>
  <headerFooter alignWithMargins="0">
    <oddFooter>&amp;C&amp;"Times New Roman,굵게"&amp;10Daewon Q.A</oddFooter>
  </headerFooter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r:id="rId5">
            <anchor moveWithCells="1" sizeWithCells="1">
              <from>
                <xdr:col>0</xdr:col>
                <xdr:colOff>101600</xdr:colOff>
                <xdr:row>65</xdr:row>
                <xdr:rowOff>158750</xdr:rowOff>
              </from>
              <to>
                <xdr:col>9</xdr:col>
                <xdr:colOff>0</xdr:colOff>
                <xdr:row>83</xdr:row>
                <xdr:rowOff>6350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4E281C-0DF0-46D8-8D53-AC7109A833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5D8B1C5-C67E-4CE3-AA40-84018516A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B0FACD-C261-4AB4-940A-FF59EB54B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Cover</vt:lpstr>
      <vt:lpstr>General Inspection Results</vt:lpstr>
      <vt:lpstr>Critical Dim</vt:lpstr>
      <vt:lpstr>Warpage</vt:lpstr>
      <vt:lpstr>Top Pocket</vt:lpstr>
      <vt:lpstr>Bottom Pocket</vt:lpstr>
      <vt:lpstr>Functional</vt:lpstr>
      <vt:lpstr>Warpage!Print_Area</vt:lpstr>
    </vt:vector>
  </TitlesOfParts>
  <Manager/>
  <Company>Daewon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BGA 33X33(LCP_1_INTEL)M_2473-01</dc:title>
  <dc:subject/>
  <dc:creator>kyh</dc:creator>
  <cp:keywords/>
  <dc:description/>
  <cp:lastModifiedBy>Thede, Ryan</cp:lastModifiedBy>
  <cp:revision/>
  <dcterms:created xsi:type="dcterms:W3CDTF">1998-10-07T13:30:56Z</dcterms:created>
  <dcterms:modified xsi:type="dcterms:W3CDTF">2023-06-28T22:25:30Z</dcterms:modified>
  <cp:category/>
  <cp:contentStatus/>
</cp:coreProperties>
</file>